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roduct Types" sheetId="1" state="visible" r:id="rId3"/>
    <sheet name="UKGas" sheetId="2" state="visible" r:id="rId4"/>
    <sheet name="LongDescriptions" sheetId="3" state="visible" r:id="rId5"/>
    <sheet name="Liquids" sheetId="4" state="visible" r:id="rId6"/>
    <sheet name="IberianPower" sheetId="5" state="visible" r:id="rId7"/>
    <sheet name="Weather" sheetId="6" state="visible" r:id="rId8"/>
    <sheet name="Languages" sheetId="7" state="visible" r:id="rId9"/>
    <sheet name="ContGas" sheetId="8" state="visible" r:id="rId10"/>
    <sheet name="UKPower" sheetId="9" state="visible" r:id="rId11"/>
    <sheet name="ContPower" sheetId="10" state="visible" r:id="rId12"/>
    <sheet name="NordicPower" sheetId="11" state="visible" r:id="rId13"/>
    <sheet name="Coal" sheetId="12" state="visible" r:id="rId14"/>
    <sheet name="MC Weather" sheetId="13" state="visible" r:id="rId15"/>
    <sheet name="Latency" sheetId="14" state="visible" r:id="rId16"/>
    <sheet name="PTLong" sheetId="15" state="visible" r:id="rId17"/>
  </sheets>
  <externalReferences>
    <externalReference r:id="rId18"/>
    <externalReference r:id="rId19"/>
  </externalReferences>
  <definedNames>
    <definedName function="false" hidden="false" localSheetId="7" name="_xlnm.Print_Area" vbProcedure="false">ContGas!$A$1:$Q$66</definedName>
    <definedName function="false" hidden="false" localSheetId="9" name="_xlnm.Print_Area" vbProcedure="false">ContPower!$A$1:$S$34</definedName>
    <definedName function="false" hidden="false" localSheetId="4" name="_xlnm.Print_Area" vbProcedure="false">IberianPower!$A$1:$Q$43</definedName>
    <definedName function="false" hidden="false" localSheetId="2" name="_xlnm.Print_Area" vbProcedure="false">LongDescriptions!$A$74:$J$190</definedName>
    <definedName function="false" hidden="false" localSheetId="1" name="_xlnm.Print_Area" vbProcedure="false">UKGas!$A$1:$U$73</definedName>
    <definedName function="false" hidden="false" localSheetId="8" name="_xlnm.Print_Area" vbProcedure="false">UKPower!$A$1:$U$64</definedName>
    <definedName function="false" hidden="false" localSheetId="5" name="_xlnm.Print_Area" vbProcedure="false">Weather!$A$14:$M$60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<sst xmlns="http://schemas.openxmlformats.org/spreadsheetml/2006/main" count="7470" uniqueCount="826">
  <si>
    <t xml:space="preserve">European Product Type List</t>
  </si>
  <si>
    <t xml:space="preserve">Commodity Trading Group</t>
  </si>
  <si>
    <t xml:space="preserve">Country </t>
  </si>
  <si>
    <t xml:space="preserve">Commodity</t>
  </si>
  <si>
    <t xml:space="preserve">Category</t>
  </si>
  <si>
    <t xml:space="preserve">Deal Type</t>
  </si>
  <si>
    <t xml:space="preserve">Firmness</t>
  </si>
  <si>
    <t xml:space="preserve">Trading Book</t>
  </si>
  <si>
    <t xml:space="preserve">Currency</t>
  </si>
  <si>
    <t xml:space="preserve">Enron Entity</t>
  </si>
  <si>
    <t xml:space="preserve">UK Gas</t>
  </si>
  <si>
    <t xml:space="preserve">UK</t>
  </si>
  <si>
    <t xml:space="preserve">Natural Gas</t>
  </si>
  <si>
    <t xml:space="preserve">Financial</t>
  </si>
  <si>
    <t xml:space="preserve">Swap</t>
  </si>
  <si>
    <t xml:space="preserve">n/a</t>
  </si>
  <si>
    <t xml:space="preserve">GasDesk</t>
  </si>
  <si>
    <t xml:space="preserve">USD, GBP, EUR</t>
  </si>
  <si>
    <t xml:space="preserve">ECTRI via EEFT</t>
  </si>
  <si>
    <t xml:space="preserve">Option</t>
  </si>
  <si>
    <t xml:space="preserve">Physical</t>
  </si>
  <si>
    <t xml:space="preserve">Forward</t>
  </si>
  <si>
    <t xml:space="preserve">Firm</t>
  </si>
  <si>
    <t xml:space="preserve">ECTRL</t>
  </si>
  <si>
    <t xml:space="preserve">Swing</t>
  </si>
  <si>
    <t xml:space="preserve">Capacity</t>
  </si>
  <si>
    <t xml:space="preserve">UK Power</t>
  </si>
  <si>
    <t xml:space="preserve">Power</t>
  </si>
  <si>
    <t xml:space="preserve">Power 99</t>
  </si>
  <si>
    <t xml:space="preserve">Continental Power</t>
  </si>
  <si>
    <t xml:space="preserve">EnPower</t>
  </si>
  <si>
    <t xml:space="preserve">USD, DKK, EUR, DEM, NLG,FFR,BEF, CHF, ITL, NOK, SEK</t>
  </si>
  <si>
    <t xml:space="preserve">Financial Firm</t>
  </si>
  <si>
    <t xml:space="preserve">System Firm</t>
  </si>
  <si>
    <t xml:space="preserve">Interruptible</t>
  </si>
  <si>
    <t xml:space="preserve">Iberian Power</t>
  </si>
  <si>
    <t xml:space="preserve">Spreadsheet </t>
  </si>
  <si>
    <t xml:space="preserve">USD, GBP, EUR, PTE</t>
  </si>
  <si>
    <t xml:space="preserve">Swaption</t>
  </si>
  <si>
    <t xml:space="preserve">Continental Gas</t>
  </si>
  <si>
    <t xml:space="preserve">USD, EUR, DEM, NLG, FFR, BEF, CHF, ITL</t>
  </si>
  <si>
    <t xml:space="preserve">Coal</t>
  </si>
  <si>
    <t xml:space="preserve">Physical </t>
  </si>
  <si>
    <t xml:space="preserve">Delivery</t>
  </si>
  <si>
    <t xml:space="preserve">ECS Ltd.</t>
  </si>
  <si>
    <t xml:space="preserve">Option </t>
  </si>
  <si>
    <t xml:space="preserve">Weather </t>
  </si>
  <si>
    <t xml:space="preserve">HDD</t>
  </si>
  <si>
    <t xml:space="preserve">CDD</t>
  </si>
  <si>
    <t xml:space="preserve">Precepitation</t>
  </si>
  <si>
    <t xml:space="preserve">Global Liquids</t>
  </si>
  <si>
    <t xml:space="preserve">HSFO</t>
  </si>
  <si>
    <t xml:space="preserve">Tagg/ERMS</t>
  </si>
  <si>
    <t xml:space="preserve">USD</t>
  </si>
  <si>
    <t xml:space="preserve">LSFO</t>
  </si>
  <si>
    <t xml:space="preserve">EN590 0.05% Gasoil</t>
  </si>
  <si>
    <t xml:space="preserve">0.2% Gasoil</t>
  </si>
  <si>
    <t xml:space="preserve">Propane</t>
  </si>
  <si>
    <t xml:space="preserve">IPE Gasoil/Brent</t>
  </si>
  <si>
    <t xml:space="preserve">Crack Spread</t>
  </si>
  <si>
    <t xml:space="preserve">Benzene</t>
  </si>
  <si>
    <t xml:space="preserve">USD, DEM, FFR, ATS, GBP, EUR</t>
  </si>
  <si>
    <t xml:space="preserve">EGPTL</t>
  </si>
  <si>
    <t xml:space="preserve">Nitration Toluene</t>
  </si>
  <si>
    <t xml:space="preserve">Mixed Xylene</t>
  </si>
  <si>
    <t xml:space="preserve">Styrene Monomer</t>
  </si>
  <si>
    <t xml:space="preserve">Marine Diesel Oil DMB Specification</t>
  </si>
  <si>
    <t xml:space="preserve">MTBE </t>
  </si>
  <si>
    <t xml:space="preserve">MTBE PX</t>
  </si>
  <si>
    <t xml:space="preserve">Paraxylene</t>
  </si>
  <si>
    <t xml:space="preserve">Nordic Power</t>
  </si>
  <si>
    <t xml:space="preserve">Norway</t>
  </si>
  <si>
    <t xml:space="preserve">NOK, SEK, FIM, EUR, USD, GBP </t>
  </si>
  <si>
    <t xml:space="preserve">ECTRI Norway Branch</t>
  </si>
  <si>
    <t xml:space="preserve">Short Description Boxes for UK Gas</t>
  </si>
  <si>
    <t xml:space="preserve">FOR OPTIONS</t>
  </si>
  <si>
    <t xml:space="preserve">Location</t>
  </si>
  <si>
    <t xml:space="preserve">Term</t>
  </si>
  <si>
    <t xml:space="preserve">Year</t>
  </si>
  <si>
    <t xml:space="preserve">Settlement Index</t>
  </si>
  <si>
    <t xml:space="preserve">Units</t>
  </si>
  <si>
    <t xml:space="preserve">Option Type</t>
  </si>
  <si>
    <t xml:space="preserve">Option Strike</t>
  </si>
  <si>
    <t xml:space="preserve">Exercise Date</t>
  </si>
  <si>
    <t xml:space="preserve">NBP</t>
  </si>
  <si>
    <t xml:space="preserve">Monthly (Jan - Dec)</t>
  </si>
  <si>
    <t xml:space="preserve">IPE </t>
  </si>
  <si>
    <t xml:space="preserve">therms</t>
  </si>
  <si>
    <t xml:space="preserve">European Call </t>
  </si>
  <si>
    <t xml:space="preserve">XXX</t>
  </si>
  <si>
    <t xml:space="preserve">Quartely (Q1 - Q4)</t>
  </si>
  <si>
    <t xml:space="preserve">Heren </t>
  </si>
  <si>
    <t xml:space="preserve">pence</t>
  </si>
  <si>
    <t xml:space="preserve">MMBtu</t>
  </si>
  <si>
    <t xml:space="preserve">European Put</t>
  </si>
  <si>
    <t xml:space="preserve">Gas Year</t>
  </si>
  <si>
    <t xml:space="preserve">EUR</t>
  </si>
  <si>
    <t xml:space="preserve">kWh</t>
  </si>
  <si>
    <t xml:space="preserve">Cal Year</t>
  </si>
  <si>
    <t xml:space="preserve">GBP</t>
  </si>
  <si>
    <t xml:space="preserve">GJ</t>
  </si>
  <si>
    <t xml:space="preserve">Swing %</t>
  </si>
  <si>
    <t xml:space="preserve">Physical Forward</t>
  </si>
  <si>
    <t xml:space="preserve">Within Day</t>
  </si>
  <si>
    <t xml:space="preserve">140/90</t>
  </si>
  <si>
    <t xml:space="preserve">Call </t>
  </si>
  <si>
    <t xml:space="preserve">Bacton</t>
  </si>
  <si>
    <t xml:space="preserve">Day Ahead</t>
  </si>
  <si>
    <t xml:space="preserve">Put</t>
  </si>
  <si>
    <t xml:space="preserve">Swing Option</t>
  </si>
  <si>
    <t xml:space="preserve">St.Fergus</t>
  </si>
  <si>
    <t xml:space="preserve">Balance of Month</t>
  </si>
  <si>
    <t xml:space="preserve">Teesside</t>
  </si>
  <si>
    <t xml:space="preserve">Prompt Mth</t>
  </si>
  <si>
    <t xml:space="preserve">Summer </t>
  </si>
  <si>
    <t xml:space="preserve">Winter </t>
  </si>
  <si>
    <t xml:space="preserve">Notes:</t>
  </si>
  <si>
    <t xml:space="preserve">Expiration date for financial options is an industry standard and has to be specified in confirmation ( for example: -5 days).</t>
  </si>
  <si>
    <t xml:space="preserve">Long Descriptions</t>
  </si>
  <si>
    <t xml:space="preserve">the National Balancing Point, being a conceptual point on the NTS (National Transmission System - the main pipeline system operated by Transco for Natural Gas) for Trade Nominations as defined under the Network Code section C6</t>
  </si>
  <si>
    <t xml:space="preserve">the beach system entry point connecting the Bacton terminal to the NTS  (National Transmission System - the main pipeline system operated by Transco for Natural Gas)</t>
  </si>
  <si>
    <t xml:space="preserve">the beach system entry point connecting the Teesside terminal to the NTS  (National Transmission System - the main pipeline system operated by Transco for Natural Gas)</t>
  </si>
  <si>
    <t xml:space="preserve">St Fergus</t>
  </si>
  <si>
    <t xml:space="preserve">the beach system entry point connecting the St. Fergus terminal to the NTS  (National Transmission System - the main pipeline system operated by Transco for Natural Gas)</t>
  </si>
  <si>
    <t xml:space="preserve">Network Code</t>
  </si>
  <si>
    <t xml:space="preserve">a document prepared by Transco pursuant to its public transporters licence and relating to its principal pipeline system</t>
  </si>
  <si>
    <t xml:space="preserve">Month (Jan - Dec)</t>
  </si>
  <si>
    <t xml:space="preserve">a period from 06:00 hrs on the 1st day of the month to 06:00 hrs on the 1st day of the following month</t>
  </si>
  <si>
    <t xml:space="preserve">Q1</t>
  </si>
  <si>
    <t xml:space="preserve">a period from 06:00 hrs 1st January to 06:00 hrs 1st April</t>
  </si>
  <si>
    <t xml:space="preserve">Q2</t>
  </si>
  <si>
    <t xml:space="preserve">a period from 06:00 hrs 1st April to 06:00 hrs 1st July</t>
  </si>
  <si>
    <t xml:space="preserve">Q3</t>
  </si>
  <si>
    <t xml:space="preserve">a period from 06:00 hrs 1st July to 06:00 hrs 1st October</t>
  </si>
  <si>
    <t xml:space="preserve">Q4</t>
  </si>
  <si>
    <t xml:space="preserve">a period from 06:00 hrs 1st October to 06:00 hrs 1st January</t>
  </si>
  <si>
    <t xml:space="preserve">Gas Year </t>
  </si>
  <si>
    <t xml:space="preserve">a period from 06:00 hrs 1st October  to 06:00 hrs 1st October on the following year</t>
  </si>
  <si>
    <t xml:space="preserve">Calender Year</t>
  </si>
  <si>
    <t xml:space="preserve">a period from 06:00 hrs 1st January to 06:00 hrs 1st January on the following year</t>
  </si>
  <si>
    <t xml:space="preserve">Summer</t>
  </si>
  <si>
    <t xml:space="preserve">a period from 06:00 hrs 1st November to 06:00 hrs 1st May next year</t>
  </si>
  <si>
    <t xml:space="preserve">Winter</t>
  </si>
  <si>
    <t xml:space="preserve">a period from 06:00 hrs 1st May to 06:00 hrs 1st October</t>
  </si>
  <si>
    <r>
      <rPr>
        <u val="single"/>
        <sz val="10"/>
        <rFont val="Arial"/>
        <family val="2"/>
      </rPr>
      <t xml:space="preserve">Within Day</t>
    </r>
    <r>
      <rPr>
        <sz val="10"/>
        <rFont val="Arial"/>
        <family val="0"/>
      </rPr>
      <t xml:space="preserve"> </t>
    </r>
  </si>
  <si>
    <t xml:space="preserve">a period from 06:00 hrs today to 06:00 hrs tomorrow</t>
  </si>
  <si>
    <t xml:space="preserve">a period from 06:00 hrs tomorrow to 06:00 hrs the day after</t>
  </si>
  <si>
    <t xml:space="preserve">a period from 06:00 hrs today to 06:00 hrs of the 1st Day of the next Calendar Month</t>
  </si>
  <si>
    <t xml:space="preserve">Prompt Month</t>
  </si>
  <si>
    <t xml:space="preserve">a period from 06:00 hrs of the 1st Day of the next Calendar Month to 06:00 hrs of the 1st Day of the following Calendar Month</t>
  </si>
  <si>
    <t xml:space="preserve">Period start - end</t>
  </si>
  <si>
    <t xml:space="preserve">a period from 06:00 hrs on the Starting Date  to 06:00 hrs on the day next after the Ending Date of the period</t>
  </si>
  <si>
    <t xml:space="preserve">the arithmetic average of the daily official settlement prices for the prompt month natural gas contract on the International Petroleum Exchange (IPE)</t>
  </si>
  <si>
    <t xml:space="preserve">the arithmetic average of the daily official settlement prices for the Heren Index</t>
  </si>
  <si>
    <t xml:space="preserve">Instrument Type</t>
  </si>
  <si>
    <t xml:space="preserve">An agreement whereby a floating price is exchanged  for a fixed price over a specified period</t>
  </si>
  <si>
    <t xml:space="preserve">An agreement whereby a physical volume is exchanged  for a fixed price over a specified period</t>
  </si>
  <si>
    <t xml:space="preserve">European Call Option</t>
  </si>
  <si>
    <t xml:space="preserve">An agreement whereby the buyer (the holder) has the right but not the obligation to buy Natural Gas for a specified price on a specified exercise date in exchange for a premium payment</t>
  </si>
  <si>
    <r>
      <rPr>
        <u val="single"/>
        <sz val="10"/>
        <rFont val="Arial"/>
        <family val="2"/>
      </rPr>
      <t xml:space="preserve">European Put Option</t>
    </r>
    <r>
      <rPr>
        <sz val="10"/>
        <rFont val="Arial"/>
        <family val="2"/>
      </rPr>
      <t xml:space="preserve"> </t>
    </r>
  </si>
  <si>
    <t xml:space="preserve">An agreement whereby the buyer (the holder) has the right but not the obligation to sell Natural Gas for a specified price on a specified exercise date in exchange for a premium payment</t>
  </si>
  <si>
    <t xml:space="preserve">Swing </t>
  </si>
  <si>
    <t xml:space="preserve">An agreement whereby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t>
  </si>
  <si>
    <t xml:space="preserve">NTS system entry capacity as defined under the network code section 1.2.3.(a)</t>
  </si>
  <si>
    <t xml:space="preserve">therm</t>
  </si>
  <si>
    <t xml:space="preserve">therm, being the imperial measurement for a quantity of gas, equivalent to 100,000 Btu</t>
  </si>
  <si>
    <t xml:space="preserve">Btu</t>
  </si>
  <si>
    <t xml:space="preserve">British thermal unit, which is equal to the amount of heat required to raise the temperature of 1lb of water by 1 degree F</t>
  </si>
  <si>
    <t xml:space="preserve">million of British thermal units</t>
  </si>
  <si>
    <t xml:space="preserve">electric energy equivalent to the power of one kilowatt (1000 watts) operating for one hour</t>
  </si>
  <si>
    <t xml:space="preserve">one billion joules, approximately equivalent to 948,000 Btu</t>
  </si>
  <si>
    <t xml:space="preserve">United States Dollars</t>
  </si>
  <si>
    <t xml:space="preserve">Pounds Sterling</t>
  </si>
  <si>
    <t xml:space="preserve">EUROs</t>
  </si>
  <si>
    <t xml:space="preserve">pence, equal to 1/100 of a Pound Sterling,</t>
  </si>
  <si>
    <t xml:space="preserve">Examples:</t>
  </si>
  <si>
    <t xml:space="preserve">Short Description:</t>
  </si>
  <si>
    <t xml:space="preserve">UK Gas Financial Swap, NBP, Aug 1999, at IPE, pence/therm</t>
  </si>
  <si>
    <t xml:space="preserve">Long Description:</t>
  </si>
  <si>
    <t xml:space="preserve">UK Gas Financial Call Option, NBP, Jul-99, Settled at IPE,  Strike 8.5 p/th, pence/therm</t>
  </si>
  <si>
    <t xml:space="preserve">UK Gas Physical Swap, Bacton, Within Day, £/MMBTu</t>
  </si>
  <si>
    <t xml:space="preserve">UK Gas Physical Swing 140/90, Bacton, Prompt Month, pence/therm</t>
  </si>
  <si>
    <t xml:space="preserve">UK Gas Physical Put Option, NBP, Gas Year 2001, Strike 12p/th, pence/therm</t>
  </si>
  <si>
    <t xml:space="preserve">European Products List</t>
  </si>
  <si>
    <t xml:space="preserve">Trading Group</t>
  </si>
  <si>
    <t xml:space="preserve">Calendar</t>
  </si>
  <si>
    <t xml:space="preserve">Location / Index</t>
  </si>
  <si>
    <t xml:space="preserve">Load Shape</t>
  </si>
  <si>
    <t xml:space="preserve">Long Descriptions    (for Currenncy/Unit in Bold)</t>
  </si>
  <si>
    <t xml:space="preserve">UK Gas  </t>
  </si>
  <si>
    <t xml:space="preserve">Monthly (Jan - Dec) up to 2 yrs forward</t>
  </si>
  <si>
    <t xml:space="preserve">NBP/IPE</t>
  </si>
  <si>
    <r>
      <rPr>
        <sz val="10"/>
        <rFont val="Arial"/>
        <family val="2"/>
      </rPr>
      <t xml:space="preserve">USD, GBP, EUR, </t>
    </r>
    <r>
      <rPr>
        <b val="true"/>
        <sz val="10"/>
        <rFont val="Arial"/>
        <family val="2"/>
      </rPr>
      <t xml:space="preserve">pence</t>
    </r>
  </si>
  <si>
    <r>
      <rPr>
        <b val="true"/>
        <sz val="10"/>
        <rFont val="Arial"/>
        <family val="2"/>
      </rPr>
      <t xml:space="preserve">therms,</t>
    </r>
    <r>
      <rPr>
        <sz val="10"/>
        <rFont val="Arial"/>
        <family val="2"/>
      </rPr>
      <t xml:space="preserve">  MMBtu,  kWh,     GJ</t>
    </r>
  </si>
  <si>
    <t xml:space="preserve">Quartely (Q1 - Q4) up to 5 yrs forward</t>
  </si>
  <si>
    <r>
      <rPr>
        <b val="true"/>
        <sz val="10"/>
        <rFont val="Arial"/>
        <family val="2"/>
      </rPr>
      <t xml:space="preserve">USD</t>
    </r>
    <r>
      <rPr>
        <sz val="10"/>
        <rFont val="Arial"/>
        <family val="2"/>
      </rPr>
      <t xml:space="preserve">, GBP, EUR, pence</t>
    </r>
  </si>
  <si>
    <r>
      <rPr>
        <sz val="10"/>
        <rFont val="Arial"/>
        <family val="2"/>
      </rPr>
      <t xml:space="preserve">therms,  </t>
    </r>
    <r>
      <rPr>
        <b val="true"/>
        <sz val="10"/>
        <rFont val="Arial"/>
        <family val="2"/>
      </rPr>
      <t xml:space="preserve">MMBtu</t>
    </r>
    <r>
      <rPr>
        <sz val="10"/>
        <rFont val="Arial"/>
        <family val="2"/>
      </rPr>
      <t xml:space="preserve">,  kWh,     GJ</t>
    </r>
  </si>
  <si>
    <t xml:space="preserve">Gas Year 2000, 2001, 2002 and 2003</t>
  </si>
  <si>
    <r>
      <rPr>
        <sz val="10"/>
        <rFont val="Arial"/>
        <family val="2"/>
      </rPr>
      <t xml:space="preserve">USD, </t>
    </r>
    <r>
      <rPr>
        <b val="true"/>
        <sz val="10"/>
        <rFont val="Arial"/>
        <family val="2"/>
      </rPr>
      <t xml:space="preserve">GBP,</t>
    </r>
    <r>
      <rPr>
        <sz val="10"/>
        <rFont val="Arial"/>
        <family val="2"/>
      </rPr>
      <t xml:space="preserve"> EUR, pence</t>
    </r>
  </si>
  <si>
    <r>
      <rPr>
        <sz val="10"/>
        <rFont val="Arial"/>
        <family val="2"/>
      </rPr>
      <t xml:space="preserve">therms,  MMBtu,  </t>
    </r>
    <r>
      <rPr>
        <b val="true"/>
        <sz val="10"/>
        <rFont val="Arial"/>
        <family val="2"/>
      </rPr>
      <t xml:space="preserve">kWh</t>
    </r>
    <r>
      <rPr>
        <sz val="10"/>
        <rFont val="Arial"/>
        <family val="2"/>
      </rPr>
      <t xml:space="preserve">,     GJ</t>
    </r>
  </si>
  <si>
    <t xml:space="preserve">Calendar Year 2000, 2001, 2002 and 2003</t>
  </si>
  <si>
    <r>
      <rPr>
        <sz val="10"/>
        <rFont val="Arial"/>
        <family val="2"/>
      </rPr>
      <t xml:space="preserve">USD, GBP, </t>
    </r>
    <r>
      <rPr>
        <b val="true"/>
        <sz val="10"/>
        <rFont val="Arial"/>
        <family val="2"/>
      </rPr>
      <t xml:space="preserve">EUR, </t>
    </r>
    <r>
      <rPr>
        <sz val="10"/>
        <rFont val="Arial"/>
        <family val="2"/>
      </rPr>
      <t xml:space="preserve">pence</t>
    </r>
  </si>
  <si>
    <r>
      <rPr>
        <sz val="10"/>
        <rFont val="Arial"/>
        <family val="2"/>
      </rPr>
      <t xml:space="preserve">therms,  MMBtu,  kWh,     </t>
    </r>
    <r>
      <rPr>
        <b val="true"/>
        <sz val="10"/>
        <rFont val="Arial"/>
        <family val="2"/>
      </rPr>
      <t xml:space="preserve">GJ</t>
    </r>
  </si>
  <si>
    <t xml:space="preserve">European Call</t>
  </si>
  <si>
    <r>
      <rPr>
        <b val="true"/>
        <sz val="10"/>
        <rFont val="Arial"/>
        <family val="2"/>
      </rPr>
      <t xml:space="preserve">GBP,</t>
    </r>
    <r>
      <rPr>
        <sz val="10"/>
        <rFont val="Arial"/>
        <family val="2"/>
      </rPr>
      <t xml:space="preserve"> EUR, pence</t>
    </r>
  </si>
  <si>
    <r>
      <rPr>
        <sz val="10"/>
        <rFont val="Arial"/>
        <family val="2"/>
      </rPr>
      <t xml:space="preserve">therms,  </t>
    </r>
    <r>
      <rPr>
        <b val="true"/>
        <sz val="10"/>
        <rFont val="Arial"/>
        <family val="2"/>
      </rPr>
      <t xml:space="preserve">MMBtu,</t>
    </r>
    <r>
      <rPr>
        <sz val="10"/>
        <rFont val="Arial"/>
        <family val="2"/>
      </rPr>
      <t xml:space="preserve">  kWh,     GJ</t>
    </r>
  </si>
  <si>
    <t xml:space="preserve">Combination of start and end dates up to 18 mths forward</t>
  </si>
  <si>
    <r>
      <rPr>
        <sz val="10"/>
        <rFont val="Arial"/>
        <family val="2"/>
      </rPr>
      <t xml:space="preserve">USD, </t>
    </r>
    <r>
      <rPr>
        <b val="true"/>
        <sz val="10"/>
        <rFont val="Arial"/>
        <family val="2"/>
      </rPr>
      <t xml:space="preserve">GBP,</t>
    </r>
    <r>
      <rPr>
        <sz val="10"/>
        <rFont val="Arial"/>
        <family val="2"/>
      </rPr>
      <t xml:space="preserve"> EUR</t>
    </r>
  </si>
  <si>
    <t xml:space="preserve">Zeebrugge</t>
  </si>
  <si>
    <t xml:space="preserve">Zeebrugge </t>
  </si>
  <si>
    <t xml:space="preserve">UK Power </t>
  </si>
  <si>
    <r>
      <rPr>
        <b val="true"/>
        <sz val="10"/>
        <rFont val="Arial"/>
        <family val="2"/>
      </rPr>
      <t xml:space="preserve">Calendar</t>
    </r>
    <r>
      <rPr>
        <sz val="10"/>
        <rFont val="Arial"/>
        <family val="2"/>
      </rPr>
      <t xml:space="preserve">/ EFA</t>
    </r>
  </si>
  <si>
    <t xml:space="preserve">PPP</t>
  </si>
  <si>
    <t xml:space="preserve">Baseload</t>
  </si>
  <si>
    <t xml:space="preserve">MWh</t>
  </si>
  <si>
    <r>
      <rPr>
        <sz val="10"/>
        <rFont val="Arial"/>
        <family val="2"/>
      </rPr>
      <t xml:space="preserve">Calendar/ </t>
    </r>
    <r>
      <rPr>
        <b val="true"/>
        <sz val="10"/>
        <rFont val="Arial"/>
        <family val="2"/>
      </rPr>
      <t xml:space="preserve">EFA</t>
    </r>
  </si>
  <si>
    <t xml:space="preserve">Week Ahead</t>
  </si>
  <si>
    <t xml:space="preserve">Summer up to 2 yrs forward</t>
  </si>
  <si>
    <t xml:space="preserve">Winter up to 2 yrs forward</t>
  </si>
  <si>
    <t xml:space="preserve">Year Starting in Oct up to 3 years forward</t>
  </si>
  <si>
    <t xml:space="preserve">Year Starting in April up to 3 years forward</t>
  </si>
  <si>
    <t xml:space="preserve">Peak (WD345)</t>
  </si>
  <si>
    <t xml:space="preserve">Off-Peak (WD126+WE)</t>
  </si>
  <si>
    <t xml:space="preserve">LS44</t>
  </si>
  <si>
    <t xml:space="preserve">Extended Peaks (WD3456)</t>
  </si>
  <si>
    <t xml:space="preserve">Overnights (WD12+WE12)</t>
  </si>
  <si>
    <t xml:space="preserve">SMP</t>
  </si>
  <si>
    <t xml:space="preserve">LOLP</t>
  </si>
  <si>
    <r>
      <rPr>
        <b val="true"/>
        <sz val="10"/>
        <rFont val="Arial"/>
        <family val="2"/>
      </rPr>
      <t xml:space="preserve">European Call</t>
    </r>
    <r>
      <rPr>
        <sz val="10"/>
        <rFont val="Arial"/>
        <family val="2"/>
      </rPr>
      <t xml:space="preserve">/ European Put</t>
    </r>
  </si>
  <si>
    <r>
      <rPr>
        <sz val="10"/>
        <rFont val="Arial"/>
        <family val="2"/>
      </rPr>
      <t xml:space="preserve">European Call/ </t>
    </r>
    <r>
      <rPr>
        <b val="true"/>
        <sz val="10"/>
        <rFont val="Arial"/>
        <family val="2"/>
      </rPr>
      <t xml:space="preserve">European Put</t>
    </r>
  </si>
  <si>
    <t xml:space="preserve">Continental Power </t>
  </si>
  <si>
    <t xml:space="preserve">SWEP</t>
  </si>
  <si>
    <t xml:space="preserve">SWEP hour</t>
  </si>
  <si>
    <r>
      <rPr>
        <sz val="10"/>
        <rFont val="Arial"/>
        <family val="2"/>
      </rPr>
      <t xml:space="preserve">USD, DKK, EUR, </t>
    </r>
    <r>
      <rPr>
        <b val="true"/>
        <sz val="10"/>
        <rFont val="Arial"/>
        <family val="2"/>
      </rPr>
      <t xml:space="preserve">DEM,</t>
    </r>
    <r>
      <rPr>
        <sz val="10"/>
        <rFont val="Arial"/>
        <family val="2"/>
      </rPr>
      <t xml:space="preserve"> NLG,FFR, BEF, CHF, ITL, NOK, SEK</t>
    </r>
  </si>
  <si>
    <t xml:space="preserve">2 weeks from now</t>
  </si>
  <si>
    <t xml:space="preserve">4 weeks from now</t>
  </si>
  <si>
    <t xml:space="preserve">CEPI</t>
  </si>
  <si>
    <t xml:space="preserve">BD Peak</t>
  </si>
  <si>
    <t xml:space="preserve">PMH Time-Weighted</t>
  </si>
  <si>
    <r>
      <rPr>
        <sz val="10"/>
        <rFont val="Arial"/>
        <family val="2"/>
      </rPr>
      <t xml:space="preserve">USD, GBP, EUR, </t>
    </r>
    <r>
      <rPr>
        <b val="true"/>
        <sz val="10"/>
        <rFont val="Arial"/>
        <family val="2"/>
      </rPr>
      <t xml:space="preserve">PTE</t>
    </r>
  </si>
  <si>
    <t xml:space="preserve">1 month</t>
  </si>
  <si>
    <t xml:space="preserve">3 months</t>
  </si>
  <si>
    <t xml:space="preserve">6 months</t>
  </si>
  <si>
    <t xml:space="preserve">1 Year Ahead</t>
  </si>
  <si>
    <t xml:space="preserve">WDWE Peaks</t>
  </si>
  <si>
    <t xml:space="preserve">WDWE Off-Peaks</t>
  </si>
  <si>
    <t xml:space="preserve">WD Peaks </t>
  </si>
  <si>
    <t xml:space="preserve">PMH Volume-Weighted</t>
  </si>
  <si>
    <t xml:space="preserve">Intraday PMH</t>
  </si>
  <si>
    <t xml:space="preserve">Quartely (Q1 - Q4) for 2 years forward</t>
  </si>
  <si>
    <t xml:space="preserve">ARA (CIF)</t>
  </si>
  <si>
    <r>
      <rPr>
        <b val="true"/>
        <sz val="10"/>
        <rFont val="Arial"/>
        <family val="2"/>
      </rPr>
      <t xml:space="preserve">USD</t>
    </r>
    <r>
      <rPr>
        <sz val="10"/>
        <rFont val="Arial"/>
        <family val="2"/>
      </rPr>
      <t xml:space="preserve">, GBP, EUR</t>
    </r>
  </si>
  <si>
    <t xml:space="preserve">mt</t>
  </si>
  <si>
    <t xml:space="preserve">Coal </t>
  </si>
  <si>
    <t xml:space="preserve">Option on Delivery</t>
  </si>
  <si>
    <t xml:space="preserve">Weather</t>
  </si>
  <si>
    <t xml:space="preserve">Monthly (Jan - Dec) for yrs. 1999 and 2000</t>
  </si>
  <si>
    <r>
      <rPr>
        <b val="true"/>
        <sz val="10"/>
        <rFont val="Arial"/>
        <family val="2"/>
      </rPr>
      <t xml:space="preserve">London Heathrow</t>
    </r>
    <r>
      <rPr>
        <sz val="10"/>
        <rFont val="Arial"/>
        <family val="2"/>
      </rPr>
      <t xml:space="preserve"> / Oslo</t>
    </r>
  </si>
  <si>
    <r>
      <rPr>
        <sz val="10"/>
        <rFont val="Arial"/>
        <family val="2"/>
      </rPr>
      <t xml:space="preserve">USD, GBP, </t>
    </r>
    <r>
      <rPr>
        <b val="true"/>
        <sz val="10"/>
        <rFont val="Arial"/>
        <family val="2"/>
      </rPr>
      <t xml:space="preserve">EUR</t>
    </r>
  </si>
  <si>
    <t xml:space="preserve">DD</t>
  </si>
  <si>
    <t xml:space="preserve">Quartely (Q1 - Q4) for yrs. 1999 and 2000</t>
  </si>
  <si>
    <r>
      <rPr>
        <sz val="10"/>
        <rFont val="Arial"/>
        <family val="2"/>
      </rPr>
      <t xml:space="preserve">London Heathrow / </t>
    </r>
    <r>
      <rPr>
        <b val="true"/>
        <sz val="10"/>
        <rFont val="Arial"/>
        <family val="2"/>
      </rPr>
      <t xml:space="preserve">Oslo</t>
    </r>
  </si>
  <si>
    <t xml:space="preserve">Combination of Months up to 2 yrs from now</t>
  </si>
  <si>
    <t xml:space="preserve">Precipitation</t>
  </si>
  <si>
    <t xml:space="preserve">mm</t>
  </si>
  <si>
    <t xml:space="preserve">LSFO FOB Barges Rotterdam vs HSFO FOB Cargoes NWE</t>
  </si>
  <si>
    <t xml:space="preserve">Inter-product spread</t>
  </si>
  <si>
    <t xml:space="preserve">Platts European Marketscan</t>
  </si>
  <si>
    <t xml:space="preserve">Calendar Year 2000</t>
  </si>
  <si>
    <t xml:space="preserve">LSFO FOB Cargoes NWE vs LSFO FOB Barges Rotterdam.</t>
  </si>
  <si>
    <t xml:space="preserve">Barge/Cargo spread</t>
  </si>
  <si>
    <t xml:space="preserve">EN590 0.05% Gasoil CIF Cargoes NWE</t>
  </si>
  <si>
    <t xml:space="preserve">0.2% Gasoil FOB Barges ARA</t>
  </si>
  <si>
    <t xml:space="preserve">Propane CIF ARA (Large)</t>
  </si>
  <si>
    <t xml:space="preserve">Argus International LPG</t>
  </si>
  <si>
    <t xml:space="preserve">IPE Prompt Month Average</t>
  </si>
  <si>
    <t xml:space="preserve">bbl</t>
  </si>
  <si>
    <t xml:space="preserve">Benzene CIF</t>
  </si>
  <si>
    <t xml:space="preserve">Next 3 Months</t>
  </si>
  <si>
    <t xml:space="preserve">ARA</t>
  </si>
  <si>
    <r>
      <rPr>
        <b val="true"/>
        <sz val="10"/>
        <rFont val="Arial"/>
        <family val="2"/>
      </rPr>
      <t xml:space="preserve">USD</t>
    </r>
    <r>
      <rPr>
        <sz val="10"/>
        <rFont val="Arial"/>
        <family val="2"/>
      </rPr>
      <t xml:space="preserve">, DEM, FFR, ATS, GBP, EUR, NLG</t>
    </r>
  </si>
  <si>
    <t xml:space="preserve">Styrene Monomer CIF</t>
  </si>
  <si>
    <t xml:space="preserve">Rotterdam</t>
  </si>
  <si>
    <r>
      <rPr>
        <sz val="10"/>
        <rFont val="Arial"/>
        <family val="2"/>
      </rPr>
      <t xml:space="preserve">USD, </t>
    </r>
    <r>
      <rPr>
        <b val="true"/>
        <sz val="10"/>
        <rFont val="Arial"/>
        <family val="2"/>
      </rPr>
      <t xml:space="preserve">DEM</t>
    </r>
    <r>
      <rPr>
        <sz val="10"/>
        <rFont val="Arial"/>
        <family val="2"/>
      </rPr>
      <t xml:space="preserve">, FFR, ATS, GBP, EUR, NLG</t>
    </r>
  </si>
  <si>
    <t xml:space="preserve">Styrene Monomer FOB</t>
  </si>
  <si>
    <r>
      <rPr>
        <sz val="10"/>
        <rFont val="Arial"/>
        <family val="2"/>
      </rPr>
      <t xml:space="preserve">USD, DEM, </t>
    </r>
    <r>
      <rPr>
        <b val="true"/>
        <sz val="10"/>
        <rFont val="Arial"/>
        <family val="2"/>
      </rPr>
      <t xml:space="preserve">FFR</t>
    </r>
    <r>
      <rPr>
        <sz val="10"/>
        <rFont val="Arial"/>
        <family val="2"/>
      </rPr>
      <t xml:space="preserve">, ATS, GBP, EUR, NLG</t>
    </r>
  </si>
  <si>
    <t xml:space="preserve">MTBE  FOB</t>
  </si>
  <si>
    <t xml:space="preserve">Amsterdam</t>
  </si>
  <si>
    <r>
      <rPr>
        <sz val="10"/>
        <rFont val="Arial"/>
        <family val="2"/>
      </rPr>
      <t xml:space="preserve">USD, DEM, FFR, </t>
    </r>
    <r>
      <rPr>
        <b val="true"/>
        <sz val="10"/>
        <rFont val="Arial"/>
        <family val="2"/>
      </rPr>
      <t xml:space="preserve">ATS</t>
    </r>
    <r>
      <rPr>
        <sz val="10"/>
        <rFont val="Arial"/>
        <family val="2"/>
      </rPr>
      <t xml:space="preserve">, GBP, EUR, NLG</t>
    </r>
  </si>
  <si>
    <r>
      <rPr>
        <sz val="10"/>
        <rFont val="Arial"/>
        <family val="2"/>
      </rPr>
      <t xml:space="preserve">USD, DEM, FFR, ATS, </t>
    </r>
    <r>
      <rPr>
        <b val="true"/>
        <sz val="10"/>
        <rFont val="Arial"/>
        <family val="2"/>
      </rPr>
      <t xml:space="preserve">GBP</t>
    </r>
    <r>
      <rPr>
        <sz val="10"/>
        <rFont val="Arial"/>
        <family val="2"/>
      </rPr>
      <t xml:space="preserve">, EUR, NLG</t>
    </r>
  </si>
  <si>
    <t xml:space="preserve">Paraxylene FOB</t>
  </si>
  <si>
    <r>
      <rPr>
        <sz val="10"/>
        <rFont val="Arial"/>
        <family val="2"/>
      </rPr>
      <t xml:space="preserve">USD, DEM, FFR, ATS, GBP, </t>
    </r>
    <r>
      <rPr>
        <b val="true"/>
        <sz val="10"/>
        <rFont val="Arial"/>
        <family val="2"/>
      </rPr>
      <t xml:space="preserve">EUR</t>
    </r>
    <r>
      <rPr>
        <sz val="10"/>
        <rFont val="Arial"/>
        <family val="2"/>
      </rPr>
      <t xml:space="preserve">, NLG</t>
    </r>
  </si>
  <si>
    <t xml:space="preserve">Marine Diesel Oil DMB Spec. FOB</t>
  </si>
  <si>
    <t xml:space="preserve">Antwerp</t>
  </si>
  <si>
    <r>
      <rPr>
        <b val="true"/>
        <sz val="10"/>
        <rFont val="Arial"/>
        <family val="2"/>
      </rPr>
      <t xml:space="preserve">USD,</t>
    </r>
    <r>
      <rPr>
        <sz val="10"/>
        <rFont val="Arial"/>
        <family val="2"/>
      </rPr>
      <t xml:space="preserve"> DEM, FFR, ATS, GBP, EUR, NLG</t>
    </r>
  </si>
  <si>
    <t xml:space="preserve">Nordic Power </t>
  </si>
  <si>
    <t xml:space="preserve">1 week Ahead</t>
  </si>
  <si>
    <r>
      <rPr>
        <b val="true"/>
        <sz val="10"/>
        <rFont val="Arial"/>
        <family val="2"/>
      </rPr>
      <t xml:space="preserve">Sweden</t>
    </r>
    <r>
      <rPr>
        <sz val="10"/>
        <rFont val="Arial"/>
        <family val="0"/>
      </rPr>
      <t xml:space="preserve">, Finland, Norway 1, Norway 2, Norway 3</t>
    </r>
  </si>
  <si>
    <r>
      <rPr>
        <b val="true"/>
        <sz val="10"/>
        <rFont val="Arial"/>
        <family val="2"/>
      </rPr>
      <t xml:space="preserve">Baseload</t>
    </r>
    <r>
      <rPr>
        <sz val="10"/>
        <rFont val="Arial"/>
        <family val="0"/>
      </rPr>
      <t xml:space="preserve">/ Day/  Night</t>
    </r>
  </si>
  <si>
    <r>
      <rPr>
        <b val="true"/>
        <sz val="10"/>
        <rFont val="Arial"/>
        <family val="2"/>
      </rPr>
      <t xml:space="preserve">NOK</t>
    </r>
    <r>
      <rPr>
        <sz val="10"/>
        <rFont val="Arial"/>
        <family val="0"/>
      </rPr>
      <t xml:space="preserve">, SEK, FIM, EUR, USD, GBP </t>
    </r>
  </si>
  <si>
    <t xml:space="preserve">2 weeks Ahead</t>
  </si>
  <si>
    <r>
      <rPr>
        <sz val="10"/>
        <rFont val="Arial"/>
        <family val="2"/>
      </rPr>
      <t xml:space="preserve">Sweden, </t>
    </r>
    <r>
      <rPr>
        <b val="true"/>
        <sz val="10"/>
        <rFont val="Arial"/>
        <family val="2"/>
      </rPr>
      <t xml:space="preserve">Finland,</t>
    </r>
    <r>
      <rPr>
        <sz val="10"/>
        <rFont val="Arial"/>
        <family val="2"/>
      </rPr>
      <t xml:space="preserve"> Norway 1, Norway 2, Norway 4</t>
    </r>
  </si>
  <si>
    <r>
      <rPr>
        <sz val="10"/>
        <rFont val="Arial"/>
        <family val="2"/>
      </rPr>
      <t xml:space="preserve">Baseload/ </t>
    </r>
    <r>
      <rPr>
        <b val="true"/>
        <sz val="10"/>
        <rFont val="Arial"/>
        <family val="2"/>
      </rPr>
      <t xml:space="preserve">Day/</t>
    </r>
    <r>
      <rPr>
        <sz val="10"/>
        <rFont val="Arial"/>
        <family val="2"/>
      </rPr>
      <t xml:space="preserve">  Night</t>
    </r>
  </si>
  <si>
    <t xml:space="preserve">3 weeks Ahead</t>
  </si>
  <si>
    <r>
      <rPr>
        <sz val="10"/>
        <rFont val="Arial"/>
        <family val="2"/>
      </rPr>
      <t xml:space="preserve">Sweden, Finland, </t>
    </r>
    <r>
      <rPr>
        <b val="true"/>
        <sz val="10"/>
        <rFont val="Arial"/>
        <family val="2"/>
      </rPr>
      <t xml:space="preserve">Norway 1</t>
    </r>
    <r>
      <rPr>
        <sz val="10"/>
        <rFont val="Arial"/>
        <family val="2"/>
      </rPr>
      <t xml:space="preserve">, Norway 2, Norway 3</t>
    </r>
  </si>
  <si>
    <r>
      <rPr>
        <sz val="10"/>
        <rFont val="Arial"/>
        <family val="2"/>
      </rPr>
      <t xml:space="preserve">Baseload/ Day/  </t>
    </r>
    <r>
      <rPr>
        <b val="true"/>
        <sz val="10"/>
        <rFont val="Arial"/>
        <family val="2"/>
      </rPr>
      <t xml:space="preserve">Night</t>
    </r>
  </si>
  <si>
    <t xml:space="preserve">Prompt Winter 1</t>
  </si>
  <si>
    <r>
      <rPr>
        <sz val="10"/>
        <rFont val="Arial"/>
        <family val="2"/>
      </rPr>
      <t xml:space="preserve">Sweden, Finland, Norway 1, </t>
    </r>
    <r>
      <rPr>
        <b val="true"/>
        <sz val="10"/>
        <rFont val="Arial"/>
        <family val="2"/>
      </rPr>
      <t xml:space="preserve">Norway 2</t>
    </r>
    <r>
      <rPr>
        <sz val="10"/>
        <rFont val="Arial"/>
        <family val="2"/>
      </rPr>
      <t xml:space="preserve">, Norway 3</t>
    </r>
  </si>
  <si>
    <t xml:space="preserve">Prompt Winter 2</t>
  </si>
  <si>
    <r>
      <rPr>
        <sz val="10"/>
        <rFont val="Arial"/>
        <family val="2"/>
      </rPr>
      <t xml:space="preserve">Sweden, Finland, Norway 1, Norway 2, </t>
    </r>
    <r>
      <rPr>
        <b val="true"/>
        <sz val="10"/>
        <rFont val="Arial"/>
        <family val="2"/>
      </rPr>
      <t xml:space="preserve">Norway 3</t>
    </r>
  </si>
  <si>
    <t xml:space="preserve">Prompt Summer </t>
  </si>
  <si>
    <t xml:space="preserve">Year Starting Jan - 00</t>
  </si>
  <si>
    <r>
      <rPr>
        <b val="true"/>
        <sz val="10"/>
        <rFont val="Arial"/>
        <family val="2"/>
      </rPr>
      <t xml:space="preserve">European Call</t>
    </r>
    <r>
      <rPr>
        <sz val="10"/>
        <rFont val="Arial"/>
        <family val="0"/>
      </rPr>
      <t xml:space="preserve">/ European Put</t>
    </r>
  </si>
  <si>
    <t xml:space="preserve">Liquids</t>
  </si>
  <si>
    <t xml:space="preserve">Products</t>
  </si>
  <si>
    <t xml:space="preserve">Petrochemicals</t>
  </si>
  <si>
    <t xml:space="preserve">Short Description Boxes for Global Liquids</t>
  </si>
  <si>
    <t xml:space="preserve">Liquid Grade</t>
  </si>
  <si>
    <t xml:space="preserve">Size</t>
  </si>
  <si>
    <t xml:space="preserve">Basis</t>
  </si>
  <si>
    <t xml:space="preserve">Cargo</t>
  </si>
  <si>
    <t xml:space="preserve">Cargoes CIF NWE Basis ARA</t>
  </si>
  <si>
    <t xml:space="preserve">MED</t>
  </si>
  <si>
    <t xml:space="preserve">Barge</t>
  </si>
  <si>
    <t xml:space="preserve">Cargoes FOB NWE</t>
  </si>
  <si>
    <t xml:space="preserve">cm</t>
  </si>
  <si>
    <t xml:space="preserve">NWE</t>
  </si>
  <si>
    <t xml:space="preserve">Argus Large</t>
  </si>
  <si>
    <t xml:space="preserve">Barges FOB Rotterdam</t>
  </si>
  <si>
    <t xml:space="preserve">Argus Small</t>
  </si>
  <si>
    <t xml:space="preserve">CIF ARA (Large) Argus</t>
  </si>
  <si>
    <t xml:space="preserve">FOB Seagoing</t>
  </si>
  <si>
    <t xml:space="preserve">IPE Gasoil/Brent Crack</t>
  </si>
  <si>
    <t xml:space="preserve">Physical Delivery</t>
  </si>
  <si>
    <t xml:space="preserve">CIF</t>
  </si>
  <si>
    <t xml:space="preserve">Specific Dates</t>
  </si>
  <si>
    <t xml:space="preserve">FOB</t>
  </si>
  <si>
    <t xml:space="preserve">Fixed Price</t>
  </si>
  <si>
    <t xml:space="preserve">DEM</t>
  </si>
  <si>
    <t xml:space="preserve">Road Trucks</t>
  </si>
  <si>
    <t xml:space="preserve">C&amp;F</t>
  </si>
  <si>
    <t xml:space="preserve">FRF</t>
  </si>
  <si>
    <t xml:space="preserve">ATS</t>
  </si>
  <si>
    <t xml:space="preserve">NLG</t>
  </si>
  <si>
    <t xml:space="preserve">Physical trades are date specific ie. 'Loading during next five days' or ' To load between today and the 10th of the month'</t>
  </si>
  <si>
    <t xml:space="preserve">Inter-product Spread</t>
  </si>
  <si>
    <t xml:space="preserve">An agreement whereby a floating price is exchanged  for a fixed price over a specified period on a given product price differential</t>
  </si>
  <si>
    <t xml:space="preserve">An agreement whereby a floating price is exchanged  for a fixed price over a specified period on a given product size price differential</t>
  </si>
  <si>
    <t xml:space="preserve">Amsterdam - Rotterdam - Antwerp </t>
  </si>
  <si>
    <t xml:space="preserve">Amsterdam, Netherlands</t>
  </si>
  <si>
    <t xml:space="preserve">Antwerp, Belgium</t>
  </si>
  <si>
    <t xml:space="preserve">Rotterdam, Netherlands</t>
  </si>
  <si>
    <t xml:space="preserve">Mediterranean</t>
  </si>
  <si>
    <t xml:space="preserve">North-West Europe</t>
  </si>
  <si>
    <t xml:space="preserve">Cost, Insurance and Freight</t>
  </si>
  <si>
    <t xml:space="preserve">Free on Board</t>
  </si>
  <si>
    <t xml:space="preserve">Cost and Freight</t>
  </si>
  <si>
    <t xml:space="preserve">Free on Board and to be taken from the immediate area</t>
  </si>
  <si>
    <t xml:space="preserve">under the Platts Heading Cargoes CIF NWE Basis ARA</t>
  </si>
  <si>
    <t xml:space="preserve">under the Platts Heading Cargoes FOB NWE</t>
  </si>
  <si>
    <t xml:space="preserve">under the Platts Heading Barges FOB Rotterdam</t>
  </si>
  <si>
    <t xml:space="preserve">under the Argus Heading 'Propane' in the section entitled 'Europe'</t>
  </si>
  <si>
    <t xml:space="preserve">IPE Gasoil Crack</t>
  </si>
  <si>
    <t xml:space="preserve">the first month IPE Gasoil future contract / 7.45 (conversion factor) </t>
  </si>
  <si>
    <t xml:space="preserve">1% Low Sulphur Fuel Oil</t>
  </si>
  <si>
    <t xml:space="preserve">3.5% High Sulphur Fuel Oil</t>
  </si>
  <si>
    <t xml:space="preserve">0.2% Sulphur Gasoil</t>
  </si>
  <si>
    <t xml:space="preserve">EN 590 0.05% Gasoil</t>
  </si>
  <si>
    <t xml:space="preserve">EN590 0.05 % Sulphur Gasoil</t>
  </si>
  <si>
    <t xml:space="preserve">MDO DMB</t>
  </si>
  <si>
    <t xml:space="preserve">MTBE</t>
  </si>
  <si>
    <t xml:space="preserve">Barges</t>
  </si>
  <si>
    <t xml:space="preserve">a 20,000 to 25,000 metric tonne cargo</t>
  </si>
  <si>
    <t xml:space="preserve">Cargoes</t>
  </si>
  <si>
    <t xml:space="preserve">a 400 to 5,000 metric tonne cargo</t>
  </si>
  <si>
    <t xml:space="preserve">Road Truck Size</t>
  </si>
  <si>
    <t xml:space="preserve">Argus Large Size</t>
  </si>
  <si>
    <t xml:space="preserve">Argus Small Size</t>
  </si>
  <si>
    <r>
      <rPr>
        <u val="single"/>
        <sz val="10"/>
        <rFont val="Arial"/>
        <family val="2"/>
      </rPr>
      <t xml:space="preserve">Month</t>
    </r>
    <r>
      <rPr>
        <sz val="10"/>
        <rFont val="Arial"/>
        <family val="2"/>
      </rPr>
      <t xml:space="preserve"> </t>
    </r>
  </si>
  <si>
    <t xml:space="preserve">a period from the 1st calender day of the month to the last calender day of that month</t>
  </si>
  <si>
    <r>
      <rPr>
        <u val="single"/>
        <sz val="10"/>
        <rFont val="Arial"/>
        <family val="2"/>
      </rPr>
      <t xml:space="preserve">Quarter</t>
    </r>
    <r>
      <rPr>
        <sz val="10"/>
        <rFont val="Arial"/>
        <family val="2"/>
      </rPr>
      <t xml:space="preserve"> </t>
    </r>
  </si>
  <si>
    <t xml:space="preserve">a period from the 1st calender day of the quarter to the last calender day of that quarter</t>
  </si>
  <si>
    <r>
      <rPr>
        <u val="single"/>
        <sz val="10"/>
        <rFont val="Arial"/>
        <family val="2"/>
      </rPr>
      <t xml:space="preserve">Calender Year</t>
    </r>
    <r>
      <rPr>
        <sz val="10"/>
        <rFont val="Arial"/>
        <family val="2"/>
      </rPr>
      <t xml:space="preserve"> </t>
    </r>
  </si>
  <si>
    <t xml:space="preserve">a period from the 1st calender day of the year to the last calender day of that year</t>
  </si>
  <si>
    <t xml:space="preserve">3 Month</t>
  </si>
  <si>
    <t xml:space="preserve">a period from the 1st calender day of the next month to the last calender day of the second subsequent month</t>
  </si>
  <si>
    <t xml:space="preserve">the arithmetic average of the daily official settlement prices for the first month IPE contract as reported in the Platts European Marketscan</t>
  </si>
  <si>
    <t xml:space="preserve">the arithemetic average of the daily official settlement prices for the liquid grade as published in the Platts European Marketscan</t>
  </si>
  <si>
    <t xml:space="preserve">Platts LPGaswire</t>
  </si>
  <si>
    <t xml:space="preserve">the arithemetic average of the daily official settlement prices for the liquid grade as published in the Platts LPGaswire</t>
  </si>
  <si>
    <t xml:space="preserve">the arithemetic average of the daily official settlement prices for the liquid grade as published in the Argus International LPG report publication</t>
  </si>
  <si>
    <t xml:space="preserve">mt </t>
  </si>
  <si>
    <t xml:space="preserve">metric tonne (1,000kg)</t>
  </si>
  <si>
    <t xml:space="preserve">cubic metre </t>
  </si>
  <si>
    <t xml:space="preserve">Financial Swap, 3.5% Fueloil Barges FOB Med, Q - 1 1999, Platts, USD/mt</t>
  </si>
  <si>
    <t xml:space="preserve">Financial Swap, 0.2% Gasoil Cargoes CIF ARA, Calender Year 2000, Platts, USD/mt</t>
  </si>
  <si>
    <t xml:space="preserve">Inter-product Spread,  LSFO Barges FOB Rotterdam vs HSFO Cargoes FOB NWE , Platts, USD/mt</t>
  </si>
  <si>
    <t xml:space="preserve">IberianPower</t>
  </si>
  <si>
    <t xml:space="preserve">Short Description Boxes for Iberian Power</t>
  </si>
  <si>
    <t xml:space="preserve">Iberian Power </t>
  </si>
  <si>
    <t xml:space="preserve">Reference Variable</t>
  </si>
  <si>
    <t xml:space="preserve">Expiration Date</t>
  </si>
  <si>
    <t xml:space="preserve">Financial Swap</t>
  </si>
  <si>
    <t xml:space="preserve">European</t>
  </si>
  <si>
    <t xml:space="preserve">Financial Call Option</t>
  </si>
  <si>
    <t xml:space="preserve">Financial Put Option</t>
  </si>
  <si>
    <t xml:space="preserve">Financial Call Swaption</t>
  </si>
  <si>
    <t xml:space="preserve">Spanish Ptas</t>
  </si>
  <si>
    <t xml:space="preserve">Financial Put Swaption</t>
  </si>
  <si>
    <t xml:space="preserve">1 Year</t>
  </si>
  <si>
    <t xml:space="preserve">Note:</t>
  </si>
  <si>
    <t xml:space="preserve">Options are not currently traded, swaptions are more likely to be traded in 1 year time, and options in 2 years.</t>
  </si>
  <si>
    <t xml:space="preserve">Physical deals are highly unlikely in the next 2 years.</t>
  </si>
  <si>
    <t xml:space="preserve">An agreement whereby the buyer (the holder) has the right but not the obligation to buy electricity for a specified price on a specified exercise date in exchange for a premium payment</t>
  </si>
  <si>
    <t xml:space="preserve">An agreement whereby the buyer (the holder) has the right but not the obligation to sell electricity for a specified price on a specified exercise date in exchange for a premium payment</t>
  </si>
  <si>
    <t xml:space="preserve">Call Swaption</t>
  </si>
  <si>
    <t xml:space="preserve">An agreement giving the buyer a right, but not an obligation to buy</t>
  </si>
  <si>
    <t xml:space="preserve">Put Swaption</t>
  </si>
  <si>
    <t xml:space="preserve">An agreement giving the buyer a right, but not an obligation to sell</t>
  </si>
  <si>
    <t xml:space="preserve">all hours from  00:00 tomorrow to 00:00 the day after tomorrow</t>
  </si>
  <si>
    <t xml:space="preserve">all hours from 00:00 on the closest Monday to 00:00 on the following Monday</t>
  </si>
  <si>
    <t xml:space="preserve">1 Month</t>
  </si>
  <si>
    <t xml:space="preserve">all hours from 00.00 on the first day of the month to 00.00 on last day of the month</t>
  </si>
  <si>
    <r>
      <rPr>
        <u val="single"/>
        <sz val="10"/>
        <rFont val="Arial"/>
        <family val="2"/>
      </rPr>
      <t xml:space="preserve">3 Months</t>
    </r>
    <r>
      <rPr>
        <sz val="10"/>
        <rFont val="Arial"/>
        <family val="2"/>
      </rPr>
      <t xml:space="preserve"> </t>
    </r>
  </si>
  <si>
    <t xml:space="preserve">all hours from 00.00 on the first day of the month to 00.00 on last day of the month two months forward</t>
  </si>
  <si>
    <r>
      <rPr>
        <u val="single"/>
        <sz val="10"/>
        <rFont val="Arial"/>
        <family val="2"/>
      </rPr>
      <t xml:space="preserve">6 Months</t>
    </r>
    <r>
      <rPr>
        <sz val="10"/>
        <rFont val="Arial"/>
        <family val="2"/>
      </rPr>
      <t xml:space="preserve"> </t>
    </r>
  </si>
  <si>
    <t xml:space="preserve">all hours from 00.00 on the first day of the month to 00.00 on last day of the month six months forward</t>
  </si>
  <si>
    <t xml:space="preserve">all hours between 00:00 am on the first day of the nest calendar month and 00:00 am on the first day of the same calendar month in the following calendar year.</t>
  </si>
  <si>
    <t xml:space="preserve">the hourly energy payment (PMH(h)) in Ptas/kWh from the Day-Ahead Market as published for each hour by OMEL (Operador del Mercado Electrico, S.A.  )</t>
  </si>
  <si>
    <r>
      <rPr>
        <u val="single"/>
        <sz val="10"/>
        <rFont val="Arial"/>
        <family val="2"/>
      </rPr>
      <t xml:space="preserve">PMHI(s) </t>
    </r>
    <r>
      <rPr>
        <sz val="10"/>
        <rFont val="Arial"/>
        <family val="0"/>
      </rPr>
      <t xml:space="preserve"> </t>
    </r>
  </si>
  <si>
    <r>
      <rPr>
        <sz val="10"/>
        <rFont val="Arial"/>
        <family val="0"/>
      </rPr>
      <t xml:space="preserve">the hourly energy payment (PMHI(h,s)) in Ptas/kWh from the Intra-Daily Market Session</t>
    </r>
    <r>
      <rPr>
        <i val="true"/>
        <sz val="10"/>
        <rFont val="Arial"/>
        <family val="2"/>
      </rPr>
      <t xml:space="preserve">s</t>
    </r>
    <r>
      <rPr>
        <sz val="10"/>
        <rFont val="Arial"/>
        <family val="0"/>
      </rPr>
      <t xml:space="preserve"> as published for each hour by OMEL (Operador del Mercado Electrico, S.A.  )</t>
    </r>
  </si>
  <si>
    <r>
      <rPr>
        <u val="single"/>
        <sz val="10"/>
        <rFont val="Arial"/>
        <family val="2"/>
      </rPr>
      <t xml:space="preserve">Time-Weighted Baseload</t>
    </r>
    <r>
      <rPr>
        <sz val="10"/>
        <rFont val="Arial"/>
        <family val="2"/>
      </rPr>
      <t xml:space="preserve"> </t>
    </r>
  </si>
  <si>
    <t xml:space="preserve">contract settled against the time-weighted average of Reference Variable for all hours for that term</t>
  </si>
  <si>
    <r>
      <rPr>
        <u val="single"/>
        <sz val="10"/>
        <rFont val="Arial"/>
        <family val="2"/>
      </rPr>
      <t xml:space="preserve">Volume-Weighted Baseload</t>
    </r>
    <r>
      <rPr>
        <sz val="10"/>
        <rFont val="Arial"/>
        <family val="2"/>
      </rPr>
      <t xml:space="preserve"> </t>
    </r>
  </si>
  <si>
    <t xml:space="preserve">contract settled against the volume-weighted average of the Reference Variable for all hours for that term.  The volume to be used is that traded in the market for the Reference Variable in question.</t>
  </si>
  <si>
    <t xml:space="preserve">the minimum amount of electric power delivered or required over a given period of time at a steady rate</t>
  </si>
  <si>
    <t xml:space="preserve">the amount of electric power delivered between hours H09 and H24 (inclusive), Monday to Sunday</t>
  </si>
  <si>
    <t xml:space="preserve">the amount of electric power delivered between hours H01 and H08 (inclusive), Monday to Sunday</t>
  </si>
  <si>
    <t xml:space="preserve">the amount of electric power delivered between hours H09 and H24 (inclusive), Monday to Friday</t>
  </si>
  <si>
    <t xml:space="preserve">Iberian Power Financial Swap, Day Ahead, PMH Time-weighted, Baseload, GBP/MWh</t>
  </si>
  <si>
    <t xml:space="preserve">Short Description Boxes for Weather:</t>
  </si>
  <si>
    <t xml:space="preserve">Transaction Type Underlying</t>
  </si>
  <si>
    <t xml:space="preserve">Reference Basis </t>
  </si>
  <si>
    <t xml:space="preserve">Transaction Reference Unit </t>
  </si>
  <si>
    <t xml:space="preserve">Location &amp; Station Ref. #</t>
  </si>
  <si>
    <t xml:space="preserve">Payout per Transaction Unit</t>
  </si>
  <si>
    <t xml:space="preserve">Maximum Payout Limit</t>
  </si>
  <si>
    <t xml:space="preserve">Option Strike in Transaction Units</t>
  </si>
  <si>
    <t xml:space="preserve">F</t>
  </si>
  <si>
    <t xml:space="preserve">London Heathrow IWMO 37720</t>
  </si>
  <si>
    <t xml:space="preserve">Call Option</t>
  </si>
  <si>
    <t xml:space="preserve">C</t>
  </si>
  <si>
    <t xml:space="preserve">Oslo NMO 18700</t>
  </si>
  <si>
    <t xml:space="preserve">Put Option</t>
  </si>
  <si>
    <t xml:space="preserve">mm </t>
  </si>
  <si>
    <t xml:space="preserve">Month/Yr  - Month/Yr</t>
  </si>
  <si>
    <t xml:space="preserve">1. Bid and Offer can be either on a Premium or a Stike =&gt; on the price screen it should be specified whether it is a Strike or a Premium.</t>
  </si>
  <si>
    <t xml:space="preserve">An agreement whereby a floating level of transaction unit is exchanged  for a fixed level of transaction unit </t>
  </si>
  <si>
    <r>
      <rPr>
        <u val="single"/>
        <sz val="10"/>
        <rFont val="Arial"/>
        <family val="2"/>
      </rPr>
      <t xml:space="preserve">Put Option</t>
    </r>
    <r>
      <rPr>
        <sz val="10"/>
        <rFont val="Arial"/>
        <family val="2"/>
      </rPr>
      <t xml:space="preserve"> </t>
    </r>
  </si>
  <si>
    <t xml:space="preserve">Underlying Climatic Condition</t>
  </si>
  <si>
    <t xml:space="preserve">Temperature</t>
  </si>
  <si>
    <t xml:space="preserve">average daily temperature, quoted in oC and calculated as (daily max+ daily min)/2, </t>
  </si>
  <si>
    <t xml:space="preserve">average daily amount in mm/day, where the day is defined as above</t>
  </si>
  <si>
    <t xml:space="preserve">Full clarification to follow</t>
  </si>
  <si>
    <t xml:space="preserve">Snow</t>
  </si>
  <si>
    <t xml:space="preserve">Depth of snow in cm taken at 0900 daily, or as required</t>
  </si>
  <si>
    <t xml:space="preserve">Wind</t>
  </si>
  <si>
    <t xml:space="preserve">Average daily wind speed in m/sec, calculated from the 24 measurements taken hourly each day</t>
  </si>
  <si>
    <t xml:space="preserve">Cloud cover</t>
  </si>
  <si>
    <t xml:space="preserve">Average daily amount in oktas, calculated from the 24 hourly measurements taken each day</t>
  </si>
  <si>
    <t xml:space="preserve">Oktas</t>
  </si>
  <si>
    <t xml:space="preserve">Each okta represents one eighth of the sky covered by clouds. This measurement is taken from ground level.</t>
  </si>
  <si>
    <t xml:space="preserve">Sunlight hours</t>
  </si>
  <si>
    <t xml:space="preserve">total hours per day of sunshine</t>
  </si>
  <si>
    <t xml:space="preserve">Humidity</t>
  </si>
  <si>
    <t xml:space="preserve">Average percentage moisture content in the air</t>
  </si>
  <si>
    <t xml:space="preserve">Perceived temperature</t>
  </si>
  <si>
    <t xml:space="preserve">a period from 00:00 a.m. hours 1st January to 00:00 a.m. hours 1st April</t>
  </si>
  <si>
    <t xml:space="preserve">a period from 00:00 a.m. hours 1st April to 00:00 a.m. hours 1st July</t>
  </si>
  <si>
    <t xml:space="preserve">a period from 00:00 a.m. hours 1st July to 00:00 a.m. hours 1st October</t>
  </si>
  <si>
    <t xml:space="preserve">a period from 00:00 a.m. hours 1st October to 00:00 a.m. hours 1st January</t>
  </si>
  <si>
    <t xml:space="preserve">Day</t>
  </si>
  <si>
    <t xml:space="preserve"> a 24 hour period starting at 00:00 a.m. on a calendar day in local time</t>
  </si>
  <si>
    <t xml:space="preserve">a period from 00:00 a.m. hours 1st calendar day of the month to 00:00 a.m. hours last calendar day of that month</t>
  </si>
  <si>
    <t xml:space="preserve">a period from 00:00 a.m. hours on the Starting Date to 00:00 a.m. hours on the Ending Date of the period</t>
  </si>
  <si>
    <t xml:space="preserve">London Heathrow weather station identification number listed according to the World Meteorological Organisation (WMO) under number 37720</t>
  </si>
  <si>
    <t xml:space="preserve">Oslo weather station identification number listed according to the Nordic Meteorological Organisation (NMO) under number 18700</t>
  </si>
  <si>
    <t xml:space="preserve">Transaction Units</t>
  </si>
  <si>
    <t xml:space="preserve">cumulative number of heating degree days (HDD) over the term of the contract. One HDD is defined as the reference base temperature minus the average daily temperature, only when this is a positive number</t>
  </si>
  <si>
    <t xml:space="preserve">Cumulative number of cooling degree days (CDD) over the term of the contract. One CDD is defined as the average daily temperature minus the reference base temperature, only when this is a positive number</t>
  </si>
  <si>
    <t xml:space="preserve">Short Description</t>
  </si>
  <si>
    <t xml:space="preserve">HDD Swap, 18C Reference Point, at London Heathrow IWMO 37720, Q1-00, Payout 2,500 GBP per DD, Maximum Payout 500,000 GBP</t>
  </si>
  <si>
    <t xml:space="preserve">Languages </t>
  </si>
  <si>
    <t xml:space="preserve">Commodity Type</t>
  </si>
  <si>
    <t xml:space="preserve">Languages for GTC, PAA, ETA</t>
  </si>
  <si>
    <t xml:space="preserve">English</t>
  </si>
  <si>
    <r>
      <rPr>
        <sz val="10"/>
        <rFont val="Arial"/>
        <family val="0"/>
      </rPr>
      <t xml:space="preserve">English - for Financial deals                                              </t>
    </r>
    <r>
      <rPr>
        <i val="true"/>
        <sz val="10"/>
        <rFont val="Arial"/>
        <family val="2"/>
      </rPr>
      <t xml:space="preserve">English, German, French, Italian, Polish - for Physical, i.e. later Phases</t>
    </r>
  </si>
  <si>
    <r>
      <rPr>
        <sz val="10"/>
        <rFont val="Arial"/>
        <family val="0"/>
      </rPr>
      <t xml:space="preserve">English, Spanish                                                                    </t>
    </r>
    <r>
      <rPr>
        <i val="true"/>
        <sz val="10"/>
        <rFont val="Arial"/>
        <family val="2"/>
      </rPr>
      <t xml:space="preserve">French, Portugese (secondary priority)</t>
    </r>
  </si>
  <si>
    <t xml:space="preserve">English, German, French, Flemish</t>
  </si>
  <si>
    <t xml:space="preserve">English, Norwegian (only for GTCs)</t>
  </si>
  <si>
    <t xml:space="preserve">   </t>
  </si>
  <si>
    <t xml:space="preserve">Cont Gas</t>
  </si>
  <si>
    <t xml:space="preserve">Short Description Boxes for Continental Gas:</t>
  </si>
  <si>
    <t xml:space="preserve">Continental Gas Financial</t>
  </si>
  <si>
    <t xml:space="preserve">Financial SWAP</t>
  </si>
  <si>
    <t xml:space="preserve">Zeebrugge Hub</t>
  </si>
  <si>
    <t xml:space="preserve">Rheinschiene Fuel Oil &amp; Gas Oil</t>
  </si>
  <si>
    <t xml:space="preserve">NGL </t>
  </si>
  <si>
    <t xml:space="preserve">FFR</t>
  </si>
  <si>
    <t xml:space="preserve">BEF</t>
  </si>
  <si>
    <t xml:space="preserve">CHF</t>
  </si>
  <si>
    <t xml:space="preserve">ITL</t>
  </si>
  <si>
    <t xml:space="preserve">Continental Gas Physical</t>
  </si>
  <si>
    <t xml:space="preserve">Min daily Qty</t>
  </si>
  <si>
    <t xml:space="preserve">Max Daily Qty</t>
  </si>
  <si>
    <t xml:space="preserve">IUK</t>
  </si>
  <si>
    <t xml:space="preserve">Gas CV should be included into GTCs </t>
  </si>
  <si>
    <t xml:space="preserve">In later Phases locations may include Baumgarten and Blaregnies.</t>
  </si>
  <si>
    <t xml:space="preserve">An agreement whereby transit rights are provided over a specified period</t>
  </si>
  <si>
    <t xml:space="preserve">a notional point within the IZTD (Interconnector Zeebrugge Terminal Distrigas) facilities on Distrigas system</t>
  </si>
  <si>
    <t xml:space="preserve">the Interconnector pipeline between Bacton in the United Kingdom and Zeebrugge, Belguim</t>
  </si>
  <si>
    <t xml:space="preserve">a period from 0600 (CET - Central European Time) on the 1st day of the month to 0600 (CET - Central European Time) on the 1st day of the following month</t>
  </si>
  <si>
    <t xml:space="preserve">a period from 0600 (CET - Central European Time) 1st January to 0600 (CET - Central European Time) 1st April</t>
  </si>
  <si>
    <t xml:space="preserve">a period from 0600 (CET - Central European Time) 1st April to 0600 (CET - Central European Time) 1st July</t>
  </si>
  <si>
    <t xml:space="preserve">a period from 0600 (CET - Central European Time) 1st July to 0600 (CET - Central European Time) 1st October</t>
  </si>
  <si>
    <t xml:space="preserve">a period from 0600 (CET - Central European Time) 1st October to 0600 (CET - Central European Time) 1st January</t>
  </si>
  <si>
    <t xml:space="preserve">a period from 06:00 (CET - Central European Time) 1st October  to 06:00 (CET - Central European Time) 1st October on the following year</t>
  </si>
  <si>
    <t xml:space="preserve">a period from 06:00 (CET - Central European Time) 1st January to 06:00 (CET - Central European Time) 1st January on the following year</t>
  </si>
  <si>
    <t xml:space="preserve">a period from 06:00 (CET - Central European Time) today to 06:00 (CET - Central European Time) tomorrow</t>
  </si>
  <si>
    <t xml:space="preserve">a period from 06:00 (CET - Central European Time) tomorrow to 06:00 (CET - Central European Time) the day after</t>
  </si>
  <si>
    <t xml:space="preserve">a period from 06:00 (CET - Central European Time) today to 06:00 (CET - Central European Time) of the 1st Day of the next Calendar Month</t>
  </si>
  <si>
    <t xml:space="preserve">a period from 06:00 (CET - Central European Time) of the 1st Day of the next Calendar Month to 06:00 (CET - Central European Time) of the 1st Day of the following Calendar Month</t>
  </si>
  <si>
    <t xml:space="preserve">a period from 06:00 (CET - Central European Time) on the Starting Date  to 06:00 (CET - Central European Time) on the day next after the Ending Date of the period</t>
  </si>
  <si>
    <t xml:space="preserve">United States Dollar</t>
  </si>
  <si>
    <t xml:space="preserve">German Marks</t>
  </si>
  <si>
    <t xml:space="preserve">Dutch Gilders</t>
  </si>
  <si>
    <t xml:space="preserve">French Francs</t>
  </si>
  <si>
    <t xml:space="preserve">Belgian Francs</t>
  </si>
  <si>
    <t xml:space="preserve">Swiss Francs</t>
  </si>
  <si>
    <t xml:space="preserve">Italian Lira</t>
  </si>
  <si>
    <t xml:space="preserve">Continental Gas Physical Swap, Zeebrugge, Zeebrugge Hub, Q1 2000, Euro/GJ</t>
  </si>
  <si>
    <t xml:space="preserve">Short Description Boxes for UK Power</t>
  </si>
  <si>
    <t xml:space="preserve">E&amp;W Power Pool </t>
  </si>
  <si>
    <t xml:space="preserve">Calendar Type</t>
  </si>
  <si>
    <t xml:space="preserve">EFA</t>
  </si>
  <si>
    <t xml:space="preserve">Year Starting in October</t>
  </si>
  <si>
    <t xml:space="preserve">Year Starting in April</t>
  </si>
  <si>
    <t xml:space="preserve">UK Power Physical trading may become possible in Apr-2001. </t>
  </si>
  <si>
    <t xml:space="preserve">EFA/Calendar price conversion should be done on the screen =&gt; this may require input of EFA Calendar into the Online Trading Database.</t>
  </si>
  <si>
    <r>
      <rPr>
        <u val="single"/>
        <sz val="10"/>
        <rFont val="Arial"/>
        <family val="2"/>
      </rPr>
      <t xml:space="preserve">EFA</t>
    </r>
    <r>
      <rPr>
        <sz val="10"/>
        <rFont val="Arial"/>
        <family val="0"/>
      </rPr>
      <t xml:space="preserve"> </t>
    </r>
  </si>
  <si>
    <t xml:space="preserve">Electricity Forward Agreement calendar defined by England and Wales Power Pool Rules</t>
  </si>
  <si>
    <t xml:space="preserve">the worldwide conventionally accepted Georgian calendar</t>
  </si>
  <si>
    <r>
      <rPr>
        <u val="single"/>
        <sz val="10"/>
        <rFont val="Arial"/>
        <family val="2"/>
      </rPr>
      <t xml:space="preserve">EFA Day Ahead</t>
    </r>
    <r>
      <rPr>
        <sz val="10"/>
        <rFont val="Arial"/>
        <family val="0"/>
      </rPr>
      <t xml:space="preserve"> </t>
    </r>
  </si>
  <si>
    <t xml:space="preserve">half hours between 11:00 p.m. today and 11:00 p.m. tomorrow inclusive</t>
  </si>
  <si>
    <r>
      <rPr>
        <u val="single"/>
        <sz val="10"/>
        <rFont val="Arial"/>
        <family val="2"/>
      </rPr>
      <t xml:space="preserve">Calendar Day Ahead</t>
    </r>
    <r>
      <rPr>
        <sz val="10"/>
        <rFont val="Arial"/>
        <family val="0"/>
      </rPr>
      <t xml:space="preserve"> </t>
    </r>
  </si>
  <si>
    <t xml:space="preserve">half hours between 00:00 a.m.tomorrow and 00:00 a.m.the day after tomorrow inclusive</t>
  </si>
  <si>
    <r>
      <rPr>
        <u val="single"/>
        <sz val="10"/>
        <rFont val="Arial"/>
        <family val="2"/>
      </rPr>
      <t xml:space="preserve">EFA Week Ahead</t>
    </r>
    <r>
      <rPr>
        <sz val="10"/>
        <rFont val="Arial"/>
        <family val="0"/>
      </rPr>
      <t xml:space="preserve"> </t>
    </r>
  </si>
  <si>
    <t xml:space="preserve">half hours between 11:00 p.m. on the closest Sunday and 11:00 p.m. on the Sunday following week </t>
  </si>
  <si>
    <r>
      <rPr>
        <u val="single"/>
        <sz val="10"/>
        <rFont val="Arial"/>
        <family val="2"/>
      </rPr>
      <t xml:space="preserve">Calendar Week Ahead</t>
    </r>
    <r>
      <rPr>
        <sz val="10"/>
        <rFont val="Arial"/>
        <family val="0"/>
      </rPr>
      <t xml:space="preserve"> </t>
    </r>
  </si>
  <si>
    <t xml:space="preserve">half hours between 00:00 a.m. on the closest Monday and 00:00 a.m. on Monday one week later</t>
  </si>
  <si>
    <r>
      <rPr>
        <u val="single"/>
        <sz val="10"/>
        <rFont val="Arial"/>
        <family val="2"/>
      </rPr>
      <t xml:space="preserve">EFA Balance of Month</t>
    </r>
    <r>
      <rPr>
        <sz val="10"/>
        <rFont val="Arial"/>
        <family val="0"/>
      </rPr>
      <t xml:space="preserve"> </t>
    </r>
  </si>
  <si>
    <t xml:space="preserve">half hours between 11:00 p.m. today and 11:00 p.m. on the last day of the current EFA month, I.e. according to the Electricity Forward Agreement calendar defined by England and Wales Power Pool Rules</t>
  </si>
  <si>
    <r>
      <rPr>
        <u val="single"/>
        <sz val="10"/>
        <rFont val="Arial"/>
        <family val="2"/>
      </rPr>
      <t xml:space="preserve">Calendar Balance of Month</t>
    </r>
    <r>
      <rPr>
        <sz val="10"/>
        <rFont val="Arial"/>
        <family val="0"/>
      </rPr>
      <t xml:space="preserve"> </t>
    </r>
  </si>
  <si>
    <t xml:space="preserve">half hours between 00:00 a.m. tomorrow and 00:00 a.m. on the first day of the next calendar month </t>
  </si>
  <si>
    <r>
      <rPr>
        <u val="single"/>
        <sz val="10"/>
        <rFont val="Arial"/>
        <family val="2"/>
      </rPr>
      <t xml:space="preserve">EFA Summer</t>
    </r>
    <r>
      <rPr>
        <sz val="10"/>
        <rFont val="Arial"/>
        <family val="0"/>
      </rPr>
      <t xml:space="preserve"> </t>
    </r>
  </si>
  <si>
    <t xml:space="preserve">half-hour periods between EFA weeks 14 and 39 inclusive according to the Electricity Forward Agreement calendar defined by England and Wales Power Pool Rules</t>
  </si>
  <si>
    <r>
      <rPr>
        <u val="single"/>
        <sz val="10"/>
        <rFont val="Arial"/>
        <family val="2"/>
      </rPr>
      <t xml:space="preserve">Calendar Summer</t>
    </r>
    <r>
      <rPr>
        <sz val="10"/>
        <rFont val="Arial"/>
        <family val="0"/>
      </rPr>
      <t xml:space="preserve"> </t>
    </r>
  </si>
  <si>
    <t xml:space="preserve">half-hour periods between 00:00 a.m. on 1st of April and 00:00 a.m. on the 1st of October</t>
  </si>
  <si>
    <r>
      <rPr>
        <u val="single"/>
        <sz val="10"/>
        <rFont val="Arial"/>
        <family val="2"/>
      </rPr>
      <t xml:space="preserve">EFA Winter</t>
    </r>
    <r>
      <rPr>
        <sz val="10"/>
        <rFont val="Arial"/>
        <family val="0"/>
      </rPr>
      <t xml:space="preserve"> </t>
    </r>
  </si>
  <si>
    <t xml:space="preserve">half-hour periods between EFA weeks 40 in the Year 1999 and 13 in the Year 2000 inclusive, according to the Electricity Forward Agreement calendar defined by England and Wales Power Pool Rules</t>
  </si>
  <si>
    <r>
      <rPr>
        <u val="single"/>
        <sz val="10"/>
        <rFont val="Arial"/>
        <family val="2"/>
      </rPr>
      <t xml:space="preserve">Calendar Winter</t>
    </r>
    <r>
      <rPr>
        <sz val="10"/>
        <rFont val="Arial"/>
        <family val="0"/>
      </rPr>
      <t xml:space="preserve"> </t>
    </r>
  </si>
  <si>
    <t xml:space="preserve">EFA Month (Jan - Dec) </t>
  </si>
  <si>
    <t xml:space="preserve">half hours between 11:00 p.m. on the last day of the previous EFA month (pick the date from EFA Calendar in the Database) and 11:00 p.m. on the last day of the EFA month</t>
  </si>
  <si>
    <t xml:space="preserve">Calendar Month (Jan - Dec) </t>
  </si>
  <si>
    <t xml:space="preserve">half hours between 00:00 a.m. on the first day of the calendar month and  00:00 a.m. on the first day of the next calendar month</t>
  </si>
  <si>
    <t xml:space="preserve">EFA Year Starting in October</t>
  </si>
  <si>
    <t xml:space="preserve">half hours between 11:00 p.m. on 30th of September and 11:00 p.m. on 30th of September one year later</t>
  </si>
  <si>
    <t xml:space="preserve">Calendar Year Starting in October</t>
  </si>
  <si>
    <t xml:space="preserve">half hours between 00:00 a.m. on 1st of October and 00:00 a.m. on 1st of October one year year</t>
  </si>
  <si>
    <t xml:space="preserve">EFA Year Starting in April</t>
  </si>
  <si>
    <t xml:space="preserve">half hours between 11:00 p.m. on 31st of March and 11:00 p.m. on  31st of March one year later</t>
  </si>
  <si>
    <t xml:space="preserve">Calendar Year Starting in April</t>
  </si>
  <si>
    <t xml:space="preserve">half hours between 00:00 a.m. on 31st of March and 00:00 a.m. on 31st of March one year later</t>
  </si>
  <si>
    <r>
      <rPr>
        <u val="single"/>
        <sz val="10"/>
        <rFont val="Arial"/>
        <family val="2"/>
      </rPr>
      <t xml:space="preserve">LOLP</t>
    </r>
    <r>
      <rPr>
        <sz val="10"/>
        <rFont val="Arial"/>
        <family val="0"/>
      </rPr>
      <t xml:space="preserve"> </t>
    </r>
  </si>
  <si>
    <t xml:space="preserve">LOLP (Loss of Load Probability) or capacity payment in £/MWh as published for each half-hour by England and Wales Power Pool</t>
  </si>
  <si>
    <r>
      <rPr>
        <u val="single"/>
        <sz val="10"/>
        <rFont val="Arial"/>
        <family val="2"/>
      </rPr>
      <t xml:space="preserve">SMP</t>
    </r>
    <r>
      <rPr>
        <sz val="10"/>
        <rFont val="Arial"/>
        <family val="0"/>
      </rPr>
      <t xml:space="preserve"> </t>
    </r>
  </si>
  <si>
    <t xml:space="preserve">System Marginal Price in £/MWh as published for each half-hour by England and Wales Power Pool</t>
  </si>
  <si>
    <t xml:space="preserve">Pool Purchase Price in £/MWh which is the sum of LOLP and SMP prices, as published for each half-hour by England and Wales Power Pool</t>
  </si>
  <si>
    <r>
      <rPr>
        <u val="single"/>
        <sz val="10"/>
        <rFont val="Arial"/>
        <family val="2"/>
      </rPr>
      <t xml:space="preserve">Baseload</t>
    </r>
    <r>
      <rPr>
        <sz val="10"/>
        <rFont val="Arial"/>
        <family val="2"/>
      </rPr>
      <t xml:space="preserve"> </t>
    </r>
  </si>
  <si>
    <t xml:space="preserve">against the average of all half-hour periods</t>
  </si>
  <si>
    <r>
      <rPr>
        <u val="single"/>
        <sz val="10"/>
        <rFont val="Arial"/>
        <family val="2"/>
      </rPr>
      <t xml:space="preserve">Peak</t>
    </r>
    <r>
      <rPr>
        <sz val="10"/>
        <rFont val="Arial"/>
        <family val="0"/>
      </rPr>
      <t xml:space="preserve"> </t>
    </r>
  </si>
  <si>
    <t xml:space="preserve">against the average of half-hour periods in EFA slots WD3, WD4 and WD5, according to the Electricity Forward Agreement calendar defined by England and Wales Power Pool Rules</t>
  </si>
  <si>
    <r>
      <rPr>
        <u val="single"/>
        <sz val="10"/>
        <rFont val="Arial"/>
        <family val="2"/>
      </rPr>
      <t xml:space="preserve">Off-Peak</t>
    </r>
    <r>
      <rPr>
        <sz val="10"/>
        <rFont val="Arial"/>
        <family val="0"/>
      </rPr>
      <t xml:space="preserve"> </t>
    </r>
  </si>
  <si>
    <t xml:space="preserve">against the average of half-hour periods in EFA slots WD1, WD2, WD6 and all weekends, according to the Electricity Forward Agreement calendar defined by England and Wales Power Pool Rules</t>
  </si>
  <si>
    <r>
      <rPr>
        <u val="single"/>
        <sz val="10"/>
        <rFont val="Arial"/>
        <family val="2"/>
      </rPr>
      <t xml:space="preserve">Load Shape 44</t>
    </r>
    <r>
      <rPr>
        <sz val="10"/>
        <rFont val="Arial"/>
        <family val="0"/>
      </rPr>
      <t xml:space="preserve"> (LS44)</t>
    </r>
  </si>
  <si>
    <t xml:space="preserve">against the average of all half-hour periods with doubled volumes for half-hour periods in EFA slots WD3, WD4 and WD5, according to the Electricity Forward Agreement calendar defined by England and Wales Power Pool Rules</t>
  </si>
  <si>
    <r>
      <rPr>
        <u val="single"/>
        <sz val="10"/>
        <rFont val="Arial"/>
        <family val="2"/>
      </rPr>
      <t xml:space="preserve">Extended Peaks</t>
    </r>
    <r>
      <rPr>
        <sz val="10"/>
        <rFont val="Arial"/>
        <family val="0"/>
      </rPr>
      <t xml:space="preserve"> (WD3456)</t>
    </r>
  </si>
  <si>
    <t xml:space="preserve">against the average of half-hour periods in EFA slots WD3, WD4, WD5 and WD6, according to the Electricity Forward Agreement calendar defined by England and Wales Power Pool Rules</t>
  </si>
  <si>
    <r>
      <rPr>
        <u val="single"/>
        <sz val="10"/>
        <rFont val="Arial"/>
        <family val="2"/>
      </rPr>
      <t xml:space="preserve">Overnights</t>
    </r>
    <r>
      <rPr>
        <sz val="10"/>
        <rFont val="Arial"/>
        <family val="0"/>
      </rPr>
      <t xml:space="preserve"> (WD12+WE12) </t>
    </r>
  </si>
  <si>
    <t xml:space="preserve">against the average of half-hour periods in EFA slots WD1, WD2, WE1 and WE2,  according to the Electricity Forward Agreement calendar defined by England and Wales Power Pool Rules</t>
  </si>
  <si>
    <r>
      <rPr>
        <u val="single"/>
        <sz val="10"/>
        <rFont val="Arial"/>
        <family val="2"/>
      </rPr>
      <t xml:space="preserve">Call Swaption</t>
    </r>
    <r>
      <rPr>
        <sz val="10"/>
        <rFont val="Arial"/>
        <family val="2"/>
      </rPr>
      <t xml:space="preserve"> </t>
    </r>
  </si>
  <si>
    <t xml:space="preserve">gives the buyer a right, but not an oblogation to buy.</t>
  </si>
  <si>
    <r>
      <rPr>
        <u val="single"/>
        <sz val="10"/>
        <rFont val="Arial"/>
        <family val="2"/>
      </rPr>
      <t xml:space="preserve">Put Swaption</t>
    </r>
    <r>
      <rPr>
        <sz val="10"/>
        <rFont val="Arial"/>
        <family val="2"/>
      </rPr>
      <t xml:space="preserve"> </t>
    </r>
  </si>
  <si>
    <t xml:space="preserve">gives the buyer a right, but not an oblogation to sell.</t>
  </si>
  <si>
    <t xml:space="preserve">Megawatt (1,000,000 watts) hour, where watt is a unit of electrical power equivalent to one joule per second</t>
  </si>
  <si>
    <t xml:space="preserve">Kilowatt (1,000 watts) hour, where watt is a unit of electrical power equivalent to one joule per second</t>
  </si>
  <si>
    <r>
      <rPr>
        <sz val="10"/>
        <rFont val="Arial"/>
        <family val="2"/>
      </rPr>
      <t xml:space="preserve">UK Power Swap,</t>
    </r>
    <r>
      <rPr>
        <sz val="10"/>
        <rFont val="Arial"/>
        <family val="0"/>
      </rPr>
      <t xml:space="preserve"> EFA Day Ahead, LOLP, Baseload, £/MWh</t>
    </r>
  </si>
  <si>
    <t xml:space="preserve">UK Power Call Swaption, Calendar Day Ahead, PPP, Baseload, Strike 22£/MWh, Exp. 30/06/99, £/MWh</t>
  </si>
  <si>
    <t xml:space="preserve">ContPower</t>
  </si>
  <si>
    <t xml:space="preserve">Short Description Boxes for Continental Power:</t>
  </si>
  <si>
    <t xml:space="preserve">Continental Power Financial</t>
  </si>
  <si>
    <t xml:space="preserve">Index</t>
  </si>
  <si>
    <t xml:space="preserve">Load Profile</t>
  </si>
  <si>
    <t xml:space="preserve">DKK</t>
  </si>
  <si>
    <t xml:space="preserve">APX</t>
  </si>
  <si>
    <t xml:space="preserve">2 weeks</t>
  </si>
  <si>
    <t xml:space="preserve">4 weeks</t>
  </si>
  <si>
    <t xml:space="preserve">6 weeks</t>
  </si>
  <si>
    <t xml:space="preserve">NGL</t>
  </si>
  <si>
    <t xml:space="preserve">NOK</t>
  </si>
  <si>
    <t xml:space="preserve">SEK</t>
  </si>
  <si>
    <t xml:space="preserve">Continental Power Physical</t>
  </si>
  <si>
    <t xml:space="preserve">Nominations</t>
  </si>
  <si>
    <t xml:space="preserve">Interruptibility</t>
  </si>
  <si>
    <t xml:space="preserve">Grid Level</t>
  </si>
  <si>
    <t xml:space="preserve">Balancing Co.(name)</t>
  </si>
  <si>
    <t xml:space="preserve">Transmission Risk</t>
  </si>
  <si>
    <t xml:space="preserve">Laufenburg National</t>
  </si>
  <si>
    <t xml:space="preserve">High Voltage</t>
  </si>
  <si>
    <t xml:space="preserve">XXXXX</t>
  </si>
  <si>
    <t xml:space="preserve">Buyer's</t>
  </si>
  <si>
    <t xml:space="preserve">Laufenburg International</t>
  </si>
  <si>
    <t xml:space="preserve">BD Peak </t>
  </si>
  <si>
    <t xml:space="preserve">110kv</t>
  </si>
  <si>
    <t xml:space="preserve">Seller's</t>
  </si>
  <si>
    <t xml:space="preserve">PE Border</t>
  </si>
  <si>
    <t xml:space="preserve">BD Nights </t>
  </si>
  <si>
    <t xml:space="preserve">Week End</t>
  </si>
  <si>
    <t xml:space="preserve">None</t>
  </si>
  <si>
    <t xml:space="preserve">Dutch Border</t>
  </si>
  <si>
    <t xml:space="preserve">NBD</t>
  </si>
  <si>
    <t xml:space="preserve">Month Ahead</t>
  </si>
  <si>
    <t xml:space="preserve">BLG</t>
  </si>
  <si>
    <t xml:space="preserve">FIN</t>
  </si>
  <si>
    <t xml:space="preserve">DAK</t>
  </si>
  <si>
    <t xml:space="preserve">Physical trades are not standardised currently =&gt; not for online trading in the near future.</t>
  </si>
  <si>
    <t xml:space="preserve">Long descriptions will change in 3-6 mths time =&gt; fill them in as close to the live date as possible</t>
  </si>
  <si>
    <t xml:space="preserve">An agreement whereby physical electricity is exchanged for a fixed price over a specified period</t>
  </si>
  <si>
    <t xml:space="preserve">the Swiss high voltage grid as published by Dow Jones (arithmetic average) for hour 11:00 - 12:00 CET (Central European Time)</t>
  </si>
  <si>
    <t xml:space="preserve">Next day electricity price on PreussenElektra borders (arithmetic average) as published by Dow Jones</t>
  </si>
  <si>
    <t xml:space="preserve">average price for selected hours as published by the Amsterdam Power Exchange</t>
  </si>
  <si>
    <t xml:space="preserve">Laufenburg, Switzerland, on the high voltage grid (power originating from a generator without export rights)</t>
  </si>
  <si>
    <t xml:space="preserve">Laufenburg, Switzerland, on the high voltage grid (power originating from a generator with export rights)</t>
  </si>
  <si>
    <t xml:space="preserve">One of 12 border hubs of PreussenElektra, Germany, seller's choice of hub</t>
  </si>
  <si>
    <t xml:space="preserve">Free border Netherlands, seller's choice of hub</t>
  </si>
  <si>
    <r>
      <rPr>
        <u val="single"/>
        <sz val="10"/>
        <rFont val="Arial"/>
        <family val="2"/>
      </rPr>
      <t xml:space="preserve">Day Ahead</t>
    </r>
    <r>
      <rPr>
        <sz val="10"/>
        <rFont val="Arial"/>
        <family val="0"/>
      </rPr>
      <t xml:space="preserve"> </t>
    </r>
  </si>
  <si>
    <t xml:space="preserve">all hours from  00:00 CET  (Central European Time) to 24:00 CET tomorrow</t>
  </si>
  <si>
    <t xml:space="preserve">all hours from 00:00 on the closest Monday to 24:00 on the following Sunday</t>
  </si>
  <si>
    <t xml:space="preserve">all hours from 00.00 on the closest Monday to 24.00 on the Sunday two weeks forward</t>
  </si>
  <si>
    <r>
      <rPr>
        <u val="single"/>
        <sz val="10"/>
        <rFont val="Arial"/>
        <family val="2"/>
      </rPr>
      <t xml:space="preserve">4 weeks</t>
    </r>
    <r>
      <rPr>
        <sz val="10"/>
        <rFont val="Arial"/>
        <family val="2"/>
      </rPr>
      <t xml:space="preserve"> </t>
    </r>
  </si>
  <si>
    <t xml:space="preserve">all hours from 00.00 on the closest Monday to 24.00 on the Sunday four weeks forward</t>
  </si>
  <si>
    <t xml:space="preserve">all hours from 00.00 on the closest Monday to 24.00 on the Sunday six weeks forward</t>
  </si>
  <si>
    <t xml:space="preserve">all hours from 00.00 on the first day of the closest month to 24.00 on the last day of the month three months forward</t>
  </si>
  <si>
    <t xml:space="preserve">energy delivered 00:00 to 24:00 at a steady rate</t>
  </si>
  <si>
    <r>
      <rPr>
        <u val="single"/>
        <sz val="10"/>
        <rFont val="Arial"/>
        <family val="2"/>
      </rPr>
      <t xml:space="preserve">BD Peak</t>
    </r>
    <r>
      <rPr>
        <sz val="10"/>
        <rFont val="Arial"/>
        <family val="2"/>
      </rPr>
      <t xml:space="preserve"> </t>
    </r>
  </si>
  <si>
    <t xml:space="preserve">energy delivered in a period 08:00 to 20:00 on a weekday</t>
  </si>
  <si>
    <r>
      <rPr>
        <u val="single"/>
        <sz val="10"/>
        <rFont val="Arial"/>
        <family val="2"/>
      </rPr>
      <t xml:space="preserve">BD Nights</t>
    </r>
    <r>
      <rPr>
        <sz val="10"/>
        <rFont val="Arial"/>
        <family val="2"/>
      </rPr>
      <t xml:space="preserve"> </t>
    </r>
  </si>
  <si>
    <t xml:space="preserve">energy delivered in a period 00:00 to 08:00 and 20:00 to 24:00 on a weekday</t>
  </si>
  <si>
    <t xml:space="preserve">energy delivered in a period 00:00 to 24:00 on Saturday and Sunday</t>
  </si>
  <si>
    <t xml:space="preserve">SWEP Hour</t>
  </si>
  <si>
    <t xml:space="preserve">energy delivered between 11:00 to 12:00 at Laufenburg on week days</t>
  </si>
  <si>
    <t xml:space="preserve">Time Zone</t>
  </si>
  <si>
    <t xml:space="preserve">CET</t>
  </si>
  <si>
    <t xml:space="preserve">Central European Time</t>
  </si>
  <si>
    <t xml:space="preserve">Norwegian Krone</t>
  </si>
  <si>
    <t xml:space="preserve">Swedish Krone</t>
  </si>
  <si>
    <t xml:space="preserve">Finnish Markka</t>
  </si>
  <si>
    <t xml:space="preserve">Danish Krone</t>
  </si>
  <si>
    <t xml:space="preserve">Megawatt (1,000,000 watts) hour, where watt is a unit of electrical power equivalent to one Joule per second</t>
  </si>
  <si>
    <t xml:space="preserve">delivered on the 380/220 kV voltage level</t>
  </si>
  <si>
    <t xml:space="preserve">Interruptibilty</t>
  </si>
  <si>
    <t xml:space="preserve">delivery whereby both the buyer and the seller warrant that in the event of non-delivery or non-receipt the defaulting party will remit payments to compensate the defaulting party for damages.</t>
  </si>
  <si>
    <t xml:space="preserve">electricity flow that is subject to potential interruption by the supplier which is limited to time periods during which system frequency is endangered by major unplanned events.</t>
  </si>
  <si>
    <t xml:space="preserve">electricity flow that is subject to potential interruption by the supplier for a specified number of days or hours during times of peak demand or in the event of system emergencies without financial consequences.</t>
  </si>
  <si>
    <t xml:space="preserve">Transmission risk is borne by the buyer </t>
  </si>
  <si>
    <t xml:space="preserve">Transmission risk is borne by the seller</t>
  </si>
  <si>
    <t xml:space="preserve">Buyer and seller are expected to bear the full cost and risk of transmission to and from the delivery point respectively</t>
  </si>
  <si>
    <t xml:space="preserve">Physical delivery nominated by 11:00 on the day prior to delivery</t>
  </si>
  <si>
    <t xml:space="preserve">Physical delivery nominated by 11:00 on the Thursday of the week prior to delivery</t>
  </si>
  <si>
    <t xml:space="preserve">Physical delivery nominated by 11:00 on Friday for deliveries on Saturday, Sunday and Monday</t>
  </si>
  <si>
    <t xml:space="preserve">Physical delivery nominated by 11:00 on the Thursday of the week prior to the first week of delivery</t>
  </si>
  <si>
    <t xml:space="preserve">Continental Power Financial SWAP, Day Ahead, CEPI, Baseload, DEM/MWh</t>
  </si>
  <si>
    <t xml:space="preserve">Continental Power Physical Forward, Week Ahead Delivery, Week Ahead Nomination, Laufenburg National, Interruptible WD Peaks, High Voltage transmission, Balancing by XXXX, Buyer's Transmission Risk, CHF/MWh</t>
  </si>
  <si>
    <t xml:space="preserve">NordicPower</t>
  </si>
  <si>
    <t xml:space="preserve">Short Description Boxes for Nordic Power</t>
  </si>
  <si>
    <t xml:space="preserve">Nordic Power Pool </t>
  </si>
  <si>
    <t xml:space="preserve">Price Reference Point</t>
  </si>
  <si>
    <t xml:space="preserve">Expiry Date</t>
  </si>
  <si>
    <t xml:space="preserve">1 week</t>
  </si>
  <si>
    <t xml:space="preserve">Sweden</t>
  </si>
  <si>
    <t xml:space="preserve">Finland</t>
  </si>
  <si>
    <t xml:space="preserve">Put </t>
  </si>
  <si>
    <t xml:space="preserve">3 weeks</t>
  </si>
  <si>
    <t xml:space="preserve">Norway 1</t>
  </si>
  <si>
    <t xml:space="preserve">Night</t>
  </si>
  <si>
    <t xml:space="preserve">FIM</t>
  </si>
  <si>
    <t xml:space="preserve">American, European, Asians</t>
  </si>
  <si>
    <t xml:space="preserve">Winter 1</t>
  </si>
  <si>
    <t xml:space="preserve">Norway 2</t>
  </si>
  <si>
    <t xml:space="preserve">Winter 2</t>
  </si>
  <si>
    <t xml:space="preserve">Norway 3</t>
  </si>
  <si>
    <t xml:space="preserve">Year Starting Jan</t>
  </si>
  <si>
    <r>
      <rPr>
        <u val="single"/>
        <sz val="10"/>
        <rFont val="Arial"/>
        <family val="2"/>
      </rPr>
      <t xml:space="preserve">1 week</t>
    </r>
    <r>
      <rPr>
        <sz val="10"/>
        <rFont val="Arial"/>
        <family val="2"/>
      </rPr>
      <t xml:space="preserve"> </t>
    </r>
  </si>
  <si>
    <t xml:space="preserve">the period from the first day of the week to the last day of the week</t>
  </si>
  <si>
    <t xml:space="preserve">the period from the first day of the week to the last day of the following week</t>
  </si>
  <si>
    <t xml:space="preserve">the period from the first day of the week to the last day of the week after next</t>
  </si>
  <si>
    <t xml:space="preserve">the period 1st January to 30th April</t>
  </si>
  <si>
    <t xml:space="preserve">the period 1st May to 30th September</t>
  </si>
  <si>
    <t xml:space="preserve">Winter2</t>
  </si>
  <si>
    <t xml:space="preserve">the period 1st October to 31st December</t>
  </si>
  <si>
    <t xml:space="preserve">the period from 1st January to 31st December </t>
  </si>
  <si>
    <t xml:space="preserve">with reference or delivery in Sweden</t>
  </si>
  <si>
    <t xml:space="preserve">with reference or delivery in Finland</t>
  </si>
  <si>
    <t xml:space="preserve">with reference or delivery in South / East Norway</t>
  </si>
  <si>
    <t xml:space="preserve">with reference or delivery in Mid Norway</t>
  </si>
  <si>
    <t xml:space="preserve">with reference or delivery in Northern Norway</t>
  </si>
  <si>
    <t xml:space="preserve">the minimum amount of electric power delivered or required over a given period of time at a steady rate (168 hours per week)</t>
  </si>
  <si>
    <t xml:space="preserve">the amount of electric power delivered between 06:00am and 10:00pm on a weekday (75 hours per week)</t>
  </si>
  <si>
    <t xml:space="preserve">the amount of electric power delivered between 10:00 pm and 06:00 am on a weekday and all weekend (93 hours per week)</t>
  </si>
  <si>
    <t xml:space="preserve">An agreement that gives the buyer (the holder) the right but not the obligation to buy an underlying asset for a specified price within a specified period of time in exchange for a one time premium payment.</t>
  </si>
  <si>
    <t xml:space="preserve">An agreement that gives the buyer (the holder) the right but not the obligation to sell an underlying asset for a specified price within a specified period of time in exchange for a one time premium payment.</t>
  </si>
  <si>
    <t xml:space="preserve">American Call</t>
  </si>
  <si>
    <t xml:space="preserve">An agreement that gives the buyer (the holder) the right but not the obligation to buy an underlying asset for a specified price within a specified period of time in exchange for a one time premium payment.  The right can be exercised at anytime during the lifetime of the option up until the exercise date.</t>
  </si>
  <si>
    <t xml:space="preserve">American Put</t>
  </si>
  <si>
    <t xml:space="preserve">An agreement that gives the buyer (the holder) the right but not the obligation to sell an underlying asset for a specified price within a specified period of time in exchange for a one time premium payment.  The right can be exercised at anytime during the lifetime of the option up until the exercise date.</t>
  </si>
  <si>
    <t xml:space="preserve">An agreement that gives the buyer (the holder) the right but not the obligation to buy an underlying asset for a specified price within a specified period of time in exchange for a one time premium payment.  The right can only be exercised on the exercise date.</t>
  </si>
  <si>
    <t xml:space="preserve">An agreement that gives the buyer (the holder) the right but not the obligation to sell an underlying asset for a specified price within a specified period of time in exchange for a one time premium payment.  The right can only be exercised on the exercise date.</t>
  </si>
  <si>
    <t xml:space="preserve">Asian Call</t>
  </si>
  <si>
    <t xml:space="preserve">An agreement that gives the buyer (the holder) the right but not the obligation to buy an underlying asset for an average price of that asset within a specified period of time in exchange for a one time premium payment.</t>
  </si>
  <si>
    <t xml:space="preserve">Asian Put</t>
  </si>
  <si>
    <t xml:space="preserve">An agreement that gives the buyer (the holder) the right but not the obligation to sell an underlying asset for an average price of that asset within a specified period of time in exchange for a one time premium payment.</t>
  </si>
  <si>
    <t xml:space="preserve">An agreement whereby a physical commodity is exchanged  for a fixed price over a specified period</t>
  </si>
  <si>
    <t xml:space="preserve">Short Description Boxes:</t>
  </si>
  <si>
    <t xml:space="preserve">Coal Physical</t>
  </si>
  <si>
    <t xml:space="preserve">Specifications</t>
  </si>
  <si>
    <t xml:space="preserve">Steam Coal 1</t>
  </si>
  <si>
    <t xml:space="preserve">Option on Physical Delivery</t>
  </si>
  <si>
    <t xml:space="preserve">Steam Coal 2</t>
  </si>
  <si>
    <t xml:space="preserve">Steam Coal 3</t>
  </si>
  <si>
    <t xml:space="preserve">Quartely Calls</t>
  </si>
  <si>
    <t xml:space="preserve">Reject Specifications</t>
  </si>
  <si>
    <t xml:space="preserve">Quartely Puts</t>
  </si>
  <si>
    <t xml:space="preserve">Physical only trading and non-standardised deals =&gt; not for Internet trading for another 6 mth-1year.</t>
  </si>
  <si>
    <t xml:space="preserve">Call Option on Physical Delivery</t>
  </si>
  <si>
    <t xml:space="preserve">An agreement whereby the buyer (the holder) has the right but not the obligation to buy the underlying commodity for a specified price on a specified exercise date in exchange for a premium payment</t>
  </si>
  <si>
    <t xml:space="preserve">Put Option on Physical Delivery</t>
  </si>
  <si>
    <t xml:space="preserve">An agreement whereby the buyer (the holder) has the right but not the obligation to sell the underlying commodity for a specified price on a specified exercise date in exchange for a premium payment</t>
  </si>
  <si>
    <t xml:space="preserve">NCV 6,000 kcal/kg</t>
  </si>
  <si>
    <t xml:space="preserve">-- Calorific value, net as received</t>
  </si>
  <si>
    <t xml:space="preserve">Sulphur Max  [1]%</t>
  </si>
  <si>
    <t xml:space="preserve">-- Percent by weight of Sulphur, dry</t>
  </si>
  <si>
    <t xml:space="preserve">Ash Max [14.5]%</t>
  </si>
  <si>
    <t xml:space="preserve">-- Percent by weight of Ash, dry</t>
  </si>
  <si>
    <t xml:space="preserve">Moisture Max [5-8]%</t>
  </si>
  <si>
    <t xml:space="preserve">-- Percent by weight of Moisture, as received</t>
  </si>
  <si>
    <t xml:space="preserve">NCV &lt;5,500 kcal/kg</t>
  </si>
  <si>
    <t xml:space="preserve">Sulphur Max &gt;1%</t>
  </si>
  <si>
    <t xml:space="preserve">Ash Max &gt;20%</t>
  </si>
  <si>
    <t xml:space="preserve">Moisture Max &gt;10%</t>
  </si>
  <si>
    <t xml:space="preserve">Non-spec Price Adjustments</t>
  </si>
  <si>
    <t xml:space="preserve">CV Pro-Rata</t>
  </si>
  <si>
    <t xml:space="preserve">ratio of Net Calorific Value of delivered coal to Net Calorific Value of contract coal.  The Contract Base Price is multiplied by this ratio to determine the Final Price, not including any adjustment required for out of spec Ash or Sulphur.</t>
  </si>
  <si>
    <t xml:space="preserve">Ash</t>
  </si>
  <si>
    <t xml:space="preserve">price $[1] per [0.1]% greater than maximum specification for Ash content</t>
  </si>
  <si>
    <t xml:space="preserve">Sulphur</t>
  </si>
  <si>
    <t xml:space="preserve">$[1] per [0.1]% greater than maximum specification for Sulphur content</t>
  </si>
  <si>
    <t xml:space="preserve">Amsterdam-Rotterdam-Antwerp port area</t>
  </si>
  <si>
    <t xml:space="preserve">Delivery Terms</t>
  </si>
  <si>
    <t xml:space="preserve">Cost, Insurance and Freight as defined by Incoterms 1990</t>
  </si>
  <si>
    <t xml:space="preserve">metric tonne [1000 kg]</t>
  </si>
  <si>
    <t xml:space="preserve">Physical Delivery, Steam Coal 1, CIF ARA, Q3 1999, GBP/mt</t>
  </si>
  <si>
    <t xml:space="preserve">Call Option on Physical Delivery, Steam Coal 1, CIF ARA, Q4 2000, USD/mt</t>
  </si>
  <si>
    <t xml:space="preserve">ECT Market</t>
  </si>
  <si>
    <t xml:space="preserve">Weather Instrument</t>
  </si>
  <si>
    <t xml:space="preserve">Transaction Type</t>
  </si>
  <si>
    <t xml:space="preserve">Transaction Reference Basis </t>
  </si>
  <si>
    <t xml:space="preserve">Term (month(s))</t>
  </si>
  <si>
    <t xml:space="preserve">Bid</t>
  </si>
  <si>
    <t xml:space="preserve">Offer</t>
  </si>
  <si>
    <t xml:space="preserve"> Swap</t>
  </si>
  <si>
    <t xml:space="preserve">65F</t>
  </si>
  <si>
    <t xml:space="preserve">Miami WBAN# xxxxx</t>
  </si>
  <si>
    <t xml:space="preserve">Apr-Oct</t>
  </si>
  <si>
    <t xml:space="preserve">18C</t>
  </si>
  <si>
    <t xml:space="preserve">Nov-Mar</t>
  </si>
  <si>
    <t xml:space="preserve">1999-2000</t>
  </si>
  <si>
    <t xml:space="preserve">Jan-Mar (Q1)</t>
  </si>
  <si>
    <t xml:space="preserve">After entering a number this field would automatically enter the right reference unit and currency (eg 10,000 GBP/HDD)</t>
  </si>
  <si>
    <t xml:space="preserve">After entering a number this field would automatically enter the right reference currency (eg 500,000 USD)</t>
  </si>
  <si>
    <t xml:space="preserve">After entering a number in this field, if a swap the reference unit would be added (eg 3,000 CDDs), if an option the currency would be added (eg 500,000 EUR)</t>
  </si>
  <si>
    <t xml:space="preserve">Commodity Desk</t>
  </si>
  <si>
    <t xml:space="preserve">How Often Does Price Change?</t>
  </si>
  <si>
    <t xml:space="preserve">How many Products are available at one time?</t>
  </si>
  <si>
    <t xml:space="preserve">How many products a user will see/trade?</t>
  </si>
  <si>
    <t xml:space="preserve">1 per 5 min</t>
  </si>
  <si>
    <t xml:space="preserve">5 - 20</t>
  </si>
  <si>
    <t xml:space="preserve">1 per 30 min</t>
  </si>
  <si>
    <t xml:space="preserve">10 - 20</t>
  </si>
  <si>
    <t xml:space="preserve">1 per week</t>
  </si>
  <si>
    <t xml:space="preserve">8 - 10</t>
  </si>
  <si>
    <t xml:space="preserve">6 - 8</t>
  </si>
  <si>
    <t xml:space="preserve">1 - 4 per day</t>
  </si>
  <si>
    <t xml:space="preserve">3 - 5 per hour</t>
  </si>
  <si>
    <t xml:space="preserve">30 - 50</t>
  </si>
  <si>
    <t xml:space="preserve">&gt; 30</t>
  </si>
  <si>
    <t xml:space="preserve">1 per hour - week</t>
  </si>
  <si>
    <t xml:space="preserve">1per week</t>
  </si>
  <si>
    <t xml:space="preserve">1 per 1-10 min</t>
  </si>
  <si>
    <t xml:space="preserve">24 - 30</t>
  </si>
  <si>
    <t xml:space="preserve">Product Type List</t>
  </si>
  <si>
    <t xml:space="preserve">SPP</t>
  </si>
  <si>
    <t xml:space="preserve">EN590</t>
  </si>
  <si>
    <t xml:space="preserve">0.05% Gasoil</t>
  </si>
  <si>
    <t xml:space="preserve">LPG</t>
  </si>
  <si>
    <t xml:space="preserve">Motor Deisel Oil DMB Spec</t>
  </si>
  <si>
    <t xml:space="preserve">Power 97</t>
  </si>
</sst>
</file>

<file path=xl/styles.xml><?xml version="1.0" encoding="utf-8"?>
<styleSheet xmlns="http://schemas.openxmlformats.org/spreadsheetml/2006/main">
  <numFmts count="10">
    <numFmt numFmtId="164" formatCode="General"/>
    <numFmt numFmtId="165" formatCode="0.00%"/>
    <numFmt numFmtId="166" formatCode="0%"/>
    <numFmt numFmtId="167" formatCode="[$-409]mmm\-yy"/>
    <numFmt numFmtId="168" formatCode="_-* #,##0.00_-;\-* #,##0.00_-;_-* \-??_-;_-@_-"/>
    <numFmt numFmtId="169" formatCode="mmm\-yyyy"/>
    <numFmt numFmtId="170" formatCode="_-* #,##0_-;\-* #,##0_-;_-* \-??_-;_-@_-"/>
    <numFmt numFmtId="171" formatCode="[$-409]d\-mmm\-yy"/>
    <numFmt numFmtId="172" formatCode="_(* #,##0_);_(* \(#,##0\);_(* \-??_);_(@_)"/>
    <numFmt numFmtId="173" formatCode="[$-409]d\-mmm"/>
  </numFmts>
  <fonts count="21">
    <font>
      <sz val="10"/>
      <name val="Arial"/>
      <family val="0"/>
    </font>
    <font>
      <sz val="10"/>
      <name val="Arial"/>
      <family val="0"/>
    </font>
    <font>
      <sz val="10"/>
      <name val="Arial"/>
      <family val="0"/>
    </font>
    <font>
      <sz val="10"/>
      <name val="Arial"/>
      <family val="0"/>
    </font>
    <font>
      <b val="true"/>
      <i val="true"/>
      <u val="single"/>
      <sz val="14"/>
      <name val="Arial"/>
      <family val="2"/>
    </font>
    <font>
      <b val="true"/>
      <sz val="10"/>
      <color rgb="FFFFFFFF"/>
      <name val="Arial"/>
      <family val="2"/>
    </font>
    <font>
      <sz val="10"/>
      <name val="Arial"/>
      <family val="2"/>
    </font>
    <font>
      <sz val="10"/>
      <color rgb="FF333399"/>
      <name val="Arial"/>
      <family val="2"/>
    </font>
    <font>
      <b val="true"/>
      <sz val="10"/>
      <color rgb="FFFF0000"/>
      <name val="Arial"/>
      <family val="2"/>
    </font>
    <font>
      <b val="true"/>
      <i val="true"/>
      <sz val="12"/>
      <name val="Arial"/>
      <family val="2"/>
    </font>
    <font>
      <i val="true"/>
      <sz val="10"/>
      <name val="Arial"/>
      <family val="2"/>
    </font>
    <font>
      <b val="true"/>
      <i val="true"/>
      <u val="single"/>
      <sz val="10"/>
      <color rgb="FFFF0000"/>
      <name val="Arial"/>
      <family val="2"/>
    </font>
    <font>
      <i val="true"/>
      <sz val="10"/>
      <color rgb="FFFF0000"/>
      <name val="Arial"/>
      <family val="2"/>
    </font>
    <font>
      <b val="true"/>
      <sz val="10"/>
      <name val="Arial"/>
      <family val="2"/>
    </font>
    <font>
      <u val="single"/>
      <sz val="10"/>
      <name val="Arial"/>
      <family val="2"/>
    </font>
    <font>
      <b val="true"/>
      <i val="true"/>
      <sz val="10"/>
      <name val="Arial"/>
      <family val="2"/>
    </font>
    <font>
      <b val="true"/>
      <i val="true"/>
      <sz val="14"/>
      <name val="Arial"/>
      <family val="2"/>
    </font>
    <font>
      <sz val="10"/>
      <color rgb="FFFF0000"/>
      <name val="Arial"/>
      <family val="2"/>
    </font>
    <font>
      <sz val="10"/>
      <color rgb="FFFFFFFF"/>
      <name val="Arial"/>
      <family val="2"/>
    </font>
    <font>
      <sz val="10"/>
      <color rgb="FF0000FF"/>
      <name val="Arial"/>
      <family val="2"/>
    </font>
    <font>
      <i val="true"/>
      <u val="single"/>
      <sz val="10"/>
      <color rgb="FFFF0000"/>
      <name val="Arial"/>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99CCFF"/>
        <bgColor rgb="FFCCCCFF"/>
      </patternFill>
    </fill>
    <fill>
      <patternFill patternType="solid">
        <fgColor rgb="FFFFCC99"/>
        <bgColor rgb="FFC0C0C0"/>
      </patternFill>
    </fill>
    <fill>
      <patternFill patternType="solid">
        <fgColor rgb="FFFFFF99"/>
        <bgColor rgb="FFFFFFCC"/>
      </patternFill>
    </fill>
    <fill>
      <patternFill patternType="solid">
        <fgColor rgb="FF339966"/>
        <bgColor rgb="FF008080"/>
      </patternFill>
    </fill>
  </fills>
  <borders count="33">
    <border diagonalUp="false" diagonalDown="false">
      <left/>
      <right/>
      <top/>
      <bottom/>
      <diagonal/>
    </border>
    <border diagonalUp="false" diagonalDown="false">
      <left/>
      <right style="thin"/>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style="thin"/>
      <right/>
      <top/>
      <bottom style="thin"/>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right style="thin"/>
      <top/>
      <bottom/>
      <diagonal/>
    </border>
    <border diagonalUp="false" diagonalDown="false">
      <left/>
      <right style="thin"/>
      <top/>
      <bottom style="medium"/>
      <diagonal/>
    </border>
    <border diagonalUp="false" diagonalDown="false">
      <left/>
      <right/>
      <top/>
      <bottom style="medium"/>
      <diagonal/>
    </border>
    <border diagonalUp="false" diagonalDown="false">
      <left style="thin"/>
      <right style="thin"/>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style="thin"/>
      <right/>
      <top/>
      <bottom/>
      <diagonal/>
    </border>
    <border diagonalUp="false" diagonalDown="false">
      <left style="thin"/>
      <right/>
      <top/>
      <bottom style="medium"/>
      <diagonal/>
    </border>
    <border diagonalUp="false" diagonalDown="false">
      <left style="thin"/>
      <right style="thin"/>
      <top style="thin"/>
      <bottom style="medium"/>
      <diagonal/>
    </border>
    <border diagonalUp="false" diagonalDown="false">
      <left style="thin"/>
      <right style="thin"/>
      <top style="medium"/>
      <bottom style="thin"/>
      <diagonal/>
    </border>
    <border diagonalUp="false" diagonalDown="false">
      <left/>
      <right/>
      <top style="medium"/>
      <bottom style="thin"/>
      <diagonal/>
    </border>
    <border diagonalUp="false" diagonalDown="false">
      <left style="thin"/>
      <right/>
      <top style="medium"/>
      <bottom style="thin"/>
      <diagonal/>
    </border>
    <border diagonalUp="false" diagonalDown="false">
      <left style="thin"/>
      <right style="thin"/>
      <top style="medium"/>
      <bottom/>
      <diagonal/>
    </border>
    <border diagonalUp="false" diagonalDown="false">
      <left/>
      <right/>
      <top style="medium"/>
      <bottom/>
      <diagonal/>
    </border>
    <border diagonalUp="false" diagonalDown="false">
      <left style="thin"/>
      <right/>
      <top style="medium"/>
      <bottom/>
      <diagonal/>
    </border>
    <border diagonalUp="false" diagonalDown="false">
      <left/>
      <right style="medium"/>
      <top/>
      <bottom/>
      <diagonal/>
    </border>
    <border diagonalUp="false" diagonalDown="false">
      <left/>
      <right style="thin"/>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left"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tru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5" fillId="2" borderId="3" xfId="0" applyFont="true" applyBorder="true" applyAlignment="true" applyProtection="false">
      <alignment horizontal="center" vertical="bottom" textRotation="0" wrapText="tru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5" fillId="2" borderId="4" xfId="0" applyFont="true" applyBorder="true" applyAlignment="true" applyProtection="false">
      <alignment horizontal="center" vertical="bottom" textRotation="0" wrapText="true" indent="0" shrinkToFit="false"/>
      <protection locked="true" hidden="false"/>
    </xf>
    <xf numFmtId="164" fontId="5" fillId="2" borderId="5"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general" vertical="top" textRotation="0" wrapText="true" indent="0" shrinkToFit="false"/>
      <protection locked="true" hidden="false"/>
    </xf>
    <xf numFmtId="164" fontId="6" fillId="0" borderId="7" xfId="0" applyFont="true" applyBorder="true" applyAlignment="true" applyProtection="false">
      <alignment horizontal="general" vertical="top" textRotation="0" wrapText="true" indent="0" shrinkToFit="false"/>
      <protection locked="true" hidden="false"/>
    </xf>
    <xf numFmtId="164" fontId="6" fillId="0" borderId="8"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6" fillId="0" borderId="4"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6" fillId="0" borderId="9"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6" fillId="0" borderId="10" xfId="0" applyFont="true" applyBorder="true" applyAlignment="true" applyProtection="false">
      <alignment horizontal="general" vertical="top" textRotation="0" wrapText="true" indent="0" shrinkToFit="false"/>
      <protection locked="true" hidden="false"/>
    </xf>
    <xf numFmtId="164" fontId="6" fillId="0" borderId="11" xfId="0" applyFont="true" applyBorder="true" applyAlignment="true" applyProtection="false">
      <alignment horizontal="general" vertical="top" textRotation="0" wrapText="true" indent="0" shrinkToFit="false"/>
      <protection locked="true" hidden="false"/>
    </xf>
    <xf numFmtId="164" fontId="6" fillId="0" borderId="12" xfId="0" applyFont="true" applyBorder="true" applyAlignment="true" applyProtection="false">
      <alignment horizontal="general" vertical="top" textRotation="0" wrapText="true" indent="0" shrinkToFit="false"/>
      <protection locked="true" hidden="false"/>
    </xf>
    <xf numFmtId="164" fontId="6" fillId="0" borderId="11" xfId="0" applyFont="true" applyBorder="true" applyAlignment="true" applyProtection="false">
      <alignment horizontal="left" vertical="top" textRotation="0" wrapText="true" indent="0" shrinkToFit="false"/>
      <protection locked="true" hidden="false"/>
    </xf>
    <xf numFmtId="164" fontId="6" fillId="0" borderId="9" xfId="0"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6" fillId="0" borderId="4" xfId="0" applyFont="true" applyBorder="true" applyAlignment="true" applyProtection="false">
      <alignment horizontal="general" vertical="top" textRotation="0" wrapText="true" indent="0" shrinkToFit="false"/>
      <protection locked="true" hidden="false"/>
    </xf>
    <xf numFmtId="164" fontId="6" fillId="0" borderId="10" xfId="0" applyFont="true" applyBorder="true" applyAlignment="true" applyProtection="false">
      <alignment horizontal="general" vertical="top" textRotation="0" wrapText="true" indent="0" shrinkToFit="false"/>
      <protection locked="true" hidden="false"/>
    </xf>
    <xf numFmtId="164" fontId="6" fillId="0" borderId="11" xfId="0" applyFont="true" applyBorder="true" applyAlignment="true" applyProtection="false">
      <alignment horizontal="general" vertical="top" textRotation="0" wrapText="true" indent="0" shrinkToFit="false"/>
      <protection locked="true" hidden="false"/>
    </xf>
    <xf numFmtId="164" fontId="6" fillId="0" borderId="12" xfId="0" applyFont="true" applyBorder="true" applyAlignment="true" applyProtection="false">
      <alignment horizontal="general" vertical="top" textRotation="0" wrapText="true" indent="0" shrinkToFit="false"/>
      <protection locked="true" hidden="false"/>
    </xf>
    <xf numFmtId="164" fontId="6" fillId="0" borderId="9" xfId="0" applyFont="true" applyBorder="tru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4" xfId="0" applyFont="true" applyBorder="tru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6" fillId="0" borderId="11" xfId="0" applyFont="true" applyBorder="true" applyAlignment="true" applyProtection="false">
      <alignment horizontal="left" vertical="top" textRotation="0" wrapText="true" indent="0" shrinkToFit="false"/>
      <protection locked="true" hidden="false"/>
    </xf>
    <xf numFmtId="165" fontId="6" fillId="0" borderId="4" xfId="0" applyFont="true" applyBorder="true" applyAlignment="true" applyProtection="false">
      <alignment horizontal="left" vertical="top" textRotation="0" wrapText="true" indent="0" shrinkToFit="false"/>
      <protection locked="true" hidden="false"/>
    </xf>
    <xf numFmtId="166" fontId="6" fillId="0" borderId="4" xfId="0" applyFont="true" applyBorder="true" applyAlignment="true" applyProtection="false">
      <alignment horizontal="left" vertical="top" textRotation="0" wrapText="true" indent="0" shrinkToFit="false"/>
      <protection locked="true" hidden="false"/>
    </xf>
    <xf numFmtId="164" fontId="0" fillId="0" borderId="4" xfId="0" applyFont="true" applyBorder="true" applyAlignment="true" applyProtection="false">
      <alignment horizontal="left" vertical="top" textRotation="0" wrapText="true" indent="0" shrinkToFit="false"/>
      <protection locked="true" hidden="false"/>
    </xf>
    <xf numFmtId="165" fontId="6" fillId="0" borderId="12" xfId="0" applyFont="true" applyBorder="true" applyAlignment="true" applyProtection="false">
      <alignment horizontal="left" vertical="top" textRotation="0" wrapText="true" indent="0" shrinkToFit="false"/>
      <protection locked="true" hidden="false"/>
    </xf>
    <xf numFmtId="164" fontId="0" fillId="0" borderId="9"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4" fontId="0" fillId="0" borderId="10" xfId="0" applyFont="true" applyBorder="true" applyAlignment="true" applyProtection="false">
      <alignment horizontal="general" vertical="top" textRotation="0" wrapText="true" indent="0" shrinkToFit="false"/>
      <protection locked="true" hidden="false"/>
    </xf>
    <xf numFmtId="164" fontId="0" fillId="0" borderId="11" xfId="0" applyFont="true" applyBorder="true" applyAlignment="true" applyProtection="false">
      <alignment horizontal="general" vertical="top" textRotation="0" wrapText="true" indent="0" shrinkToFit="false"/>
      <protection locked="true" hidden="false"/>
    </xf>
    <xf numFmtId="164" fontId="0" fillId="0" borderId="12" xfId="0" applyFont="true" applyBorder="true" applyAlignment="true" applyProtection="false">
      <alignment horizontal="general" vertical="top" textRotation="0" wrapText="true" indent="0" shrinkToFit="false"/>
      <protection locked="true" hidden="false"/>
    </xf>
    <xf numFmtId="164" fontId="0" fillId="0" borderId="11" xfId="0" applyFont="true" applyBorder="true" applyAlignment="true" applyProtection="false">
      <alignment horizontal="left"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3" borderId="13" xfId="0" applyFont="false" applyBorder="true" applyAlignment="false" applyProtection="false">
      <alignment horizontal="general"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10" fillId="3" borderId="14" xfId="0" applyFont="true" applyBorder="true" applyAlignment="false" applyProtection="false">
      <alignment horizontal="general" vertical="bottom" textRotation="0" wrapText="false" indent="0" shrinkToFit="false"/>
      <protection locked="true" hidden="false"/>
    </xf>
    <xf numFmtId="164" fontId="0" fillId="3" borderId="15" xfId="0" applyFont="false" applyBorder="tru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0" fillId="0" borderId="16"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0" fillId="0" borderId="16"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0" fillId="3" borderId="16" xfId="0" applyFont="true" applyBorder="true" applyAlignment="true" applyProtection="false">
      <alignment horizontal="center" vertical="center" textRotation="0" wrapText="true" indent="0" shrinkToFit="false"/>
      <protection locked="true" hidden="false"/>
    </xf>
    <xf numFmtId="167" fontId="0" fillId="0" borderId="0" xfId="0" applyFont="true" applyBorder="true" applyAlignment="true" applyProtection="false">
      <alignment horizontal="left" vertical="center" textRotation="0" wrapText="false" indent="0" shrinkToFit="false"/>
      <protection locked="true" hidden="false"/>
    </xf>
    <xf numFmtId="167" fontId="0" fillId="0" borderId="0" xfId="0" applyFont="false" applyBorder="true" applyAlignment="true" applyProtection="false">
      <alignment horizontal="left" vertical="center" textRotation="0" wrapText="true" indent="0" shrinkToFit="false"/>
      <protection locked="true" hidden="false"/>
    </xf>
    <xf numFmtId="164" fontId="0" fillId="0" borderId="0" xfId="15"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7" fontId="0" fillId="0" borderId="0" xfId="0" applyFont="fals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14"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0" fillId="0" borderId="17" xfId="0" applyFont="tru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top"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16" fillId="0" borderId="0" xfId="0" applyFont="true" applyBorder="false" applyAlignment="true" applyProtection="false">
      <alignment horizontal="left" vertical="top" textRotation="0" wrapText="false" indent="0" shrinkToFit="false"/>
      <protection locked="true" hidden="false"/>
    </xf>
    <xf numFmtId="164" fontId="5" fillId="2" borderId="20" xfId="0" applyFont="true" applyBorder="true" applyAlignment="true" applyProtection="false">
      <alignment horizontal="center" vertical="center" textRotation="0" wrapText="true" indent="0" shrinkToFit="false"/>
      <protection locked="true" hidden="false"/>
    </xf>
    <xf numFmtId="164" fontId="5" fillId="2" borderId="14" xfId="0" applyFont="true" applyBorder="true" applyAlignment="true" applyProtection="false">
      <alignment horizontal="center" vertical="center" textRotation="0" wrapText="true" indent="0" shrinkToFit="false"/>
      <protection locked="true" hidden="false"/>
    </xf>
    <xf numFmtId="164" fontId="5" fillId="2" borderId="8" xfId="0" applyFont="true" applyBorder="true" applyAlignment="true" applyProtection="false">
      <alignment horizontal="center" vertical="center" textRotation="0" wrapText="true" indent="0" shrinkToFit="false"/>
      <protection locked="true" hidden="false"/>
    </xf>
    <xf numFmtId="164" fontId="5" fillId="2" borderId="7" xfId="0" applyFont="true" applyBorder="true" applyAlignment="true" applyProtection="false">
      <alignment horizontal="center" vertical="center" textRotation="0" wrapText="true" indent="0" shrinkToFit="false"/>
      <protection locked="true" hidden="false"/>
    </xf>
    <xf numFmtId="164" fontId="5" fillId="2" borderId="2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0" borderId="8" xfId="0" applyFont="true" applyBorder="true" applyAlignment="true" applyProtection="false">
      <alignment horizontal="general" vertical="top" textRotation="0" wrapText="true" indent="0" shrinkToFit="false"/>
      <protection locked="true" hidden="false"/>
    </xf>
    <xf numFmtId="164" fontId="6" fillId="0" borderId="21" xfId="0" applyFont="true" applyBorder="true" applyAlignment="true" applyProtection="false">
      <alignment horizontal="general" vertical="top" textRotation="0" wrapText="true" indent="0" shrinkToFit="false"/>
      <protection locked="true" hidden="false"/>
    </xf>
    <xf numFmtId="167" fontId="0" fillId="0" borderId="9" xfId="0" applyFont="true" applyBorder="true" applyAlignment="true" applyProtection="false">
      <alignment horizontal="left" vertical="top" textRotation="0" wrapText="true" indent="0" shrinkToFit="false"/>
      <protection locked="true" hidden="false"/>
    </xf>
    <xf numFmtId="164" fontId="6" fillId="0" borderId="22" xfId="0" applyFont="true" applyBorder="true" applyAlignment="true" applyProtection="false">
      <alignment horizontal="general" vertical="top" textRotation="0" wrapText="true" indent="0" shrinkToFit="false"/>
      <protection locked="true" hidden="false"/>
    </xf>
    <xf numFmtId="164" fontId="13" fillId="0" borderId="4"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7" fontId="6" fillId="0" borderId="9" xfId="0" applyFont="true" applyBorder="true" applyAlignment="true" applyProtection="false">
      <alignment horizontal="left" vertical="top" textRotation="0" wrapText="true" indent="0" shrinkToFit="false"/>
      <protection locked="true" hidden="false"/>
    </xf>
    <xf numFmtId="164" fontId="13" fillId="0" borderId="22" xfId="0" applyFont="true" applyBorder="true" applyAlignment="true" applyProtection="false">
      <alignment horizontal="general" vertical="top" textRotation="0" wrapText="tru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6" fillId="0" borderId="3" xfId="0" applyFont="true" applyBorder="true" applyAlignment="true" applyProtection="false">
      <alignment horizontal="general" vertical="top" textRotation="0" wrapText="true" indent="0" shrinkToFit="false"/>
      <protection locked="true" hidden="false"/>
    </xf>
    <xf numFmtId="164" fontId="6" fillId="0" borderId="2" xfId="0" applyFont="true" applyBorder="true" applyAlignment="true" applyProtection="false">
      <alignment horizontal="general" vertical="top" textRotation="0" wrapText="true" indent="0" shrinkToFit="false"/>
      <protection locked="true" hidden="false"/>
    </xf>
    <xf numFmtId="164" fontId="6" fillId="0" borderId="5"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7" fontId="6" fillId="0" borderId="1" xfId="0" applyFont="true" applyBorder="true" applyAlignment="true" applyProtection="false">
      <alignment horizontal="left" vertical="top" textRotation="0" wrapText="true" indent="0" shrinkToFit="false"/>
      <protection locked="true" hidden="false"/>
    </xf>
    <xf numFmtId="164" fontId="0" fillId="0" borderId="3" xfId="0" applyFont="false" applyBorder="true" applyAlignment="true" applyProtection="false">
      <alignment horizontal="general" vertical="top" textRotation="0" wrapText="true" indent="0" shrinkToFit="false"/>
      <protection locked="true" hidden="false"/>
    </xf>
    <xf numFmtId="167" fontId="0" fillId="0" borderId="4" xfId="0" applyFont="true" applyBorder="true" applyAlignment="true" applyProtection="false">
      <alignment horizontal="left" vertical="top" textRotation="0" wrapText="true" indent="0" shrinkToFit="false"/>
      <protection locked="true" hidden="false"/>
    </xf>
    <xf numFmtId="164" fontId="13" fillId="0" borderId="5" xfId="0" applyFont="true" applyBorder="true" applyAlignment="true" applyProtection="false">
      <alignment horizontal="general" vertical="top" textRotation="0" wrapText="true" indent="0" shrinkToFit="false"/>
      <protection locked="true" hidden="false"/>
    </xf>
    <xf numFmtId="167" fontId="0" fillId="0" borderId="3" xfId="0" applyFont="true" applyBorder="true" applyAlignment="true" applyProtection="false">
      <alignment horizontal="left" vertical="top" textRotation="0" wrapText="true" indent="0" shrinkToFit="false"/>
      <protection locked="true" hidden="false"/>
    </xf>
    <xf numFmtId="164" fontId="6" fillId="0" borderId="20"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left"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false" indent="0" shrinkToFit="false"/>
      <protection locked="true" hidden="false"/>
    </xf>
    <xf numFmtId="164" fontId="0" fillId="0" borderId="5" xfId="0" applyFont="true" applyBorder="true" applyAlignment="true" applyProtection="false">
      <alignment horizontal="general" vertical="top" textRotation="0" wrapText="false" indent="0" shrinkToFit="false"/>
      <protection locked="true" hidden="false"/>
    </xf>
    <xf numFmtId="164" fontId="0" fillId="0" borderId="2" xfId="0" applyFont="true" applyBorder="true" applyAlignment="true" applyProtection="false">
      <alignment horizontal="general" vertical="top" textRotation="0" wrapText="false" indent="0" shrinkToFit="false"/>
      <protection locked="true" hidden="false"/>
    </xf>
    <xf numFmtId="164" fontId="13" fillId="0" borderId="12" xfId="0" applyFont="true" applyBorder="true" applyAlignment="true" applyProtection="false">
      <alignment horizontal="general" vertical="top" textRotation="0" wrapText="true" indent="0" shrinkToFit="false"/>
      <protection locked="true" hidden="false"/>
    </xf>
    <xf numFmtId="167" fontId="0" fillId="0" borderId="12" xfId="0" applyFont="true" applyBorder="true" applyAlignment="true" applyProtection="false">
      <alignment horizontal="left" vertical="top" textRotation="0" wrapText="true" indent="0" shrinkToFit="false"/>
      <protection locked="true" hidden="false"/>
    </xf>
    <xf numFmtId="164" fontId="0" fillId="0" borderId="23" xfId="0" applyFont="true" applyBorder="true" applyAlignment="true" applyProtection="false">
      <alignment horizontal="general" vertical="top" textRotation="0" wrapText="false" indent="0" shrinkToFit="false"/>
      <protection locked="true" hidden="false"/>
    </xf>
    <xf numFmtId="164" fontId="6" fillId="0" borderId="23" xfId="0" applyFont="true" applyBorder="true" applyAlignment="true" applyProtection="false">
      <alignment horizontal="general" vertical="top" textRotation="0" wrapText="true" indent="0" shrinkToFit="false"/>
      <protection locked="true" hidden="false"/>
    </xf>
    <xf numFmtId="164" fontId="13" fillId="4" borderId="4" xfId="0" applyFont="true" applyBorder="true" applyAlignment="true" applyProtection="false">
      <alignment horizontal="general" vertical="top" textRotation="0" wrapText="true" indent="0" shrinkToFit="false"/>
      <protection locked="true" hidden="false"/>
    </xf>
    <xf numFmtId="164" fontId="6" fillId="4" borderId="4" xfId="0" applyFont="true" applyBorder="true" applyAlignment="true" applyProtection="false">
      <alignment horizontal="general" vertical="top" textRotation="0" wrapText="true" indent="0" shrinkToFit="false"/>
      <protection locked="true" hidden="false"/>
    </xf>
    <xf numFmtId="164" fontId="6" fillId="4" borderId="0" xfId="0" applyFont="true" applyBorder="true" applyAlignment="true" applyProtection="false">
      <alignment horizontal="general" vertical="top" textRotation="0" wrapText="true" indent="0" shrinkToFit="false"/>
      <protection locked="true" hidden="false"/>
    </xf>
    <xf numFmtId="164" fontId="6" fillId="4" borderId="9" xfId="0" applyFont="true" applyBorder="true" applyAlignment="true" applyProtection="false">
      <alignment horizontal="general" vertical="top" textRotation="0" wrapText="true" indent="0" shrinkToFit="false"/>
      <protection locked="true" hidden="false"/>
    </xf>
    <xf numFmtId="164" fontId="0" fillId="4" borderId="4" xfId="0" applyFont="true" applyBorder="true" applyAlignment="true" applyProtection="false">
      <alignment horizontal="left" vertical="top" textRotation="0" wrapText="false" indent="0" shrinkToFit="false"/>
      <protection locked="true" hidden="false"/>
    </xf>
    <xf numFmtId="164" fontId="0" fillId="4" borderId="0" xfId="0" applyFont="true" applyBorder="true" applyAlignment="true" applyProtection="false">
      <alignment horizontal="general" vertical="top" textRotation="0" wrapText="false" indent="0" shrinkToFit="false"/>
      <protection locked="true" hidden="false"/>
    </xf>
    <xf numFmtId="164" fontId="6" fillId="4" borderId="22" xfId="0" applyFont="true" applyBorder="true" applyAlignment="true" applyProtection="false">
      <alignment horizontal="general" vertical="top" textRotation="0" wrapText="true" indent="0" shrinkToFit="false"/>
      <protection locked="true" hidden="false"/>
    </xf>
    <xf numFmtId="164" fontId="0" fillId="4" borderId="3" xfId="0" applyFont="false" applyBorder="true" applyAlignment="true" applyProtection="false">
      <alignment horizontal="general" vertical="top" textRotation="0" wrapText="true" indent="0" shrinkToFit="false"/>
      <protection locked="true" hidden="false"/>
    </xf>
    <xf numFmtId="164" fontId="0" fillId="4" borderId="0" xfId="0" applyFont="false" applyBorder="true" applyAlignment="true" applyProtection="false">
      <alignment horizontal="general" vertical="top" textRotation="0" wrapText="true" indent="0" shrinkToFit="false"/>
      <protection locked="true" hidden="false"/>
    </xf>
    <xf numFmtId="164" fontId="0" fillId="4" borderId="0" xfId="0" applyFont="false" applyBorder="false" applyAlignment="true" applyProtection="false">
      <alignment horizontal="general" vertical="top" textRotation="0" wrapText="true" indent="0" shrinkToFit="false"/>
      <protection locked="true" hidden="false"/>
    </xf>
    <xf numFmtId="164" fontId="13" fillId="4" borderId="3" xfId="0" applyFont="true" applyBorder="true" applyAlignment="true" applyProtection="false">
      <alignment horizontal="general" vertical="top" textRotation="0" wrapText="true" indent="0" shrinkToFit="false"/>
      <protection locked="true" hidden="false"/>
    </xf>
    <xf numFmtId="164" fontId="6" fillId="4" borderId="3" xfId="0" applyFont="true" applyBorder="true" applyAlignment="true" applyProtection="false">
      <alignment horizontal="general" vertical="top" textRotation="0" wrapText="true" indent="0" shrinkToFit="false"/>
      <protection locked="true" hidden="false"/>
    </xf>
    <xf numFmtId="164" fontId="6" fillId="4" borderId="2" xfId="0" applyFont="true" applyBorder="true" applyAlignment="true" applyProtection="false">
      <alignment horizontal="general" vertical="top" textRotation="0" wrapText="true" indent="0" shrinkToFit="false"/>
      <protection locked="true" hidden="false"/>
    </xf>
    <xf numFmtId="167" fontId="0" fillId="4" borderId="3" xfId="0" applyFont="true" applyBorder="true" applyAlignment="true" applyProtection="false">
      <alignment horizontal="left" vertical="top" textRotation="0" wrapText="true" indent="0" shrinkToFit="false"/>
      <protection locked="true" hidden="false"/>
    </xf>
    <xf numFmtId="164" fontId="6" fillId="4" borderId="5" xfId="0" applyFont="true" applyBorder="true" applyAlignment="true" applyProtection="false">
      <alignment horizontal="general" vertical="top" textRotation="0" wrapText="true" indent="0" shrinkToFit="false"/>
      <protection locked="true" hidden="false"/>
    </xf>
    <xf numFmtId="164" fontId="13" fillId="4" borderId="8" xfId="0" applyFont="true" applyBorder="true" applyAlignment="true" applyProtection="false">
      <alignment horizontal="general" vertical="top" textRotation="0" wrapText="true" indent="0" shrinkToFit="false"/>
      <protection locked="true" hidden="false"/>
    </xf>
    <xf numFmtId="167" fontId="0" fillId="4" borderId="4" xfId="0" applyFont="true" applyBorder="true" applyAlignment="true" applyProtection="false">
      <alignment horizontal="left" vertical="top" textRotation="0" wrapText="true" indent="0" shrinkToFit="false"/>
      <protection locked="true" hidden="false"/>
    </xf>
    <xf numFmtId="164" fontId="6" fillId="4" borderId="4" xfId="0" applyFont="true" applyBorder="true" applyAlignment="true" applyProtection="false">
      <alignment horizontal="left" vertical="top" textRotation="0" wrapText="true" indent="0" shrinkToFit="false"/>
      <protection locked="true" hidden="false"/>
    </xf>
    <xf numFmtId="164" fontId="0" fillId="4" borderId="2" xfId="0" applyFont="true" applyBorder="true" applyAlignment="true" applyProtection="false">
      <alignment horizontal="general" vertical="top" textRotation="0" wrapText="false" indent="0" shrinkToFit="false"/>
      <protection locked="true" hidden="false"/>
    </xf>
    <xf numFmtId="164" fontId="13" fillId="4" borderId="12" xfId="0" applyFont="true" applyBorder="true" applyAlignment="true" applyProtection="false">
      <alignment horizontal="general" vertical="top" textRotation="0" wrapText="true" indent="0" shrinkToFit="false"/>
      <protection locked="true" hidden="false"/>
    </xf>
    <xf numFmtId="164" fontId="6" fillId="4" borderId="12" xfId="0" applyFont="true" applyBorder="true" applyAlignment="true" applyProtection="false">
      <alignment horizontal="general" vertical="top" textRotation="0" wrapText="true" indent="0" shrinkToFit="false"/>
      <protection locked="true" hidden="false"/>
    </xf>
    <xf numFmtId="164" fontId="6" fillId="4" borderId="11" xfId="0" applyFont="true" applyBorder="true" applyAlignment="true" applyProtection="false">
      <alignment horizontal="general" vertical="top" textRotation="0" wrapText="true" indent="0" shrinkToFit="false"/>
      <protection locked="true" hidden="false"/>
    </xf>
    <xf numFmtId="167" fontId="0" fillId="4" borderId="12" xfId="0" applyFont="true" applyBorder="true" applyAlignment="true" applyProtection="false">
      <alignment horizontal="left" vertical="top" textRotation="0" wrapText="true" indent="0" shrinkToFit="false"/>
      <protection locked="true" hidden="false"/>
    </xf>
    <xf numFmtId="164" fontId="0" fillId="4" borderId="11" xfId="0" applyFont="true" applyBorder="true" applyAlignment="true" applyProtection="false">
      <alignment horizontal="general" vertical="top" textRotation="0" wrapText="false" indent="0" shrinkToFit="false"/>
      <protection locked="true" hidden="false"/>
    </xf>
    <xf numFmtId="164" fontId="6" fillId="4" borderId="23" xfId="0" applyFont="true" applyBorder="true" applyAlignment="true" applyProtection="false">
      <alignment horizontal="general" vertical="top" textRotation="0" wrapText="true" indent="0" shrinkToFit="false"/>
      <protection locked="true" hidden="false"/>
    </xf>
    <xf numFmtId="164" fontId="13" fillId="0" borderId="4"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6" fillId="0" borderId="22" xfId="0" applyFont="true" applyBorder="true" applyAlignment="true" applyProtection="false">
      <alignment horizontal="general" vertical="top" textRotation="0" wrapText="true" indent="0" shrinkToFit="false"/>
      <protection locked="true" hidden="false"/>
    </xf>
    <xf numFmtId="164" fontId="13" fillId="0" borderId="22" xfId="0" applyFont="true" applyBorder="true" applyAlignment="true" applyProtection="false">
      <alignment horizontal="general" vertical="top" textRotation="0" wrapText="tru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6" fillId="0" borderId="3" xfId="0" applyFont="true" applyBorder="true" applyAlignment="true" applyProtection="false">
      <alignment horizontal="general" vertical="top" textRotation="0" wrapText="true" indent="0" shrinkToFit="false"/>
      <protection locked="true" hidden="false"/>
    </xf>
    <xf numFmtId="164" fontId="6" fillId="0" borderId="2" xfId="0" applyFont="true" applyBorder="true" applyAlignment="true" applyProtection="false">
      <alignment horizontal="general" vertical="top" textRotation="0" wrapText="true" indent="0" shrinkToFit="false"/>
      <protection locked="true" hidden="false"/>
    </xf>
    <xf numFmtId="164" fontId="6" fillId="0" borderId="5" xfId="0" applyFont="true" applyBorder="true" applyAlignment="true" applyProtection="false">
      <alignment horizontal="general" vertical="top" textRotation="0" wrapText="true" indent="0" shrinkToFit="false"/>
      <protection locked="true" hidden="false"/>
    </xf>
    <xf numFmtId="164" fontId="13" fillId="0" borderId="5" xfId="0" applyFont="true" applyBorder="true" applyAlignment="true" applyProtection="false">
      <alignment horizontal="general" vertical="top" textRotation="0" wrapText="true" indent="0" shrinkToFit="false"/>
      <protection locked="true" hidden="false"/>
    </xf>
    <xf numFmtId="164" fontId="13" fillId="0" borderId="12" xfId="0" applyFont="true" applyBorder="true" applyAlignment="true" applyProtection="false">
      <alignment horizontal="general" vertical="top" textRotation="0" wrapText="true" indent="0" shrinkToFit="false"/>
      <protection locked="true" hidden="false"/>
    </xf>
    <xf numFmtId="164" fontId="6" fillId="0" borderId="23" xfId="0" applyFont="true" applyBorder="true" applyAlignment="true" applyProtection="false">
      <alignment horizontal="general" vertical="top" textRotation="0" wrapText="true" indent="0" shrinkToFit="false"/>
      <protection locked="true" hidden="false"/>
    </xf>
    <xf numFmtId="164" fontId="13" fillId="0" borderId="23" xfId="0" applyFont="true" applyBorder="true" applyAlignment="true" applyProtection="false">
      <alignment horizontal="general" vertical="top" textRotation="0" wrapText="true" indent="0" shrinkToFit="false"/>
      <protection locked="true" hidden="false"/>
    </xf>
    <xf numFmtId="164" fontId="13" fillId="3" borderId="4" xfId="0" applyFont="true" applyBorder="true" applyAlignment="true" applyProtection="false">
      <alignment horizontal="general" vertical="top" textRotation="0" wrapText="true" indent="0" shrinkToFit="false"/>
      <protection locked="true" hidden="false"/>
    </xf>
    <xf numFmtId="164" fontId="6" fillId="3" borderId="4" xfId="0" applyFont="true" applyBorder="true" applyAlignment="true" applyProtection="false">
      <alignment horizontal="general" vertical="top" textRotation="0" wrapText="false" indent="0" shrinkToFit="false"/>
      <protection locked="true" hidden="false"/>
    </xf>
    <xf numFmtId="164" fontId="6" fillId="3" borderId="0" xfId="0" applyFont="true" applyBorder="true" applyAlignment="true" applyProtection="false">
      <alignment horizontal="general" vertical="top" textRotation="0" wrapText="false" indent="0" shrinkToFit="false"/>
      <protection locked="true" hidden="false"/>
    </xf>
    <xf numFmtId="164" fontId="6" fillId="3" borderId="22" xfId="0" applyFont="true" applyBorder="true" applyAlignment="true" applyProtection="false">
      <alignment horizontal="general" vertical="top" textRotation="0" wrapText="true" indent="0" shrinkToFit="false"/>
      <protection locked="true" hidden="false"/>
    </xf>
    <xf numFmtId="164" fontId="13" fillId="3" borderId="22" xfId="0" applyFont="true" applyBorder="true" applyAlignment="true" applyProtection="false">
      <alignment horizontal="general" vertical="top" textRotation="0" wrapText="false" indent="0" shrinkToFit="false"/>
      <protection locked="true" hidden="false"/>
    </xf>
    <xf numFmtId="164" fontId="0" fillId="3" borderId="3" xfId="0" applyFont="false" applyBorder="true" applyAlignment="true" applyProtection="false">
      <alignment horizontal="general" vertical="top" textRotation="0" wrapText="true" indent="0" shrinkToFit="false"/>
      <protection locked="true" hidden="false"/>
    </xf>
    <xf numFmtId="164" fontId="0" fillId="3" borderId="0" xfId="0" applyFont="false" applyBorder="true" applyAlignment="true" applyProtection="false">
      <alignment horizontal="general" vertical="top" textRotation="0" wrapText="false" indent="0" shrinkToFit="false"/>
      <protection locked="true" hidden="false"/>
    </xf>
    <xf numFmtId="164" fontId="0" fillId="3" borderId="0" xfId="0" applyFont="false" applyBorder="false" applyAlignment="true" applyProtection="false">
      <alignment horizontal="general" vertical="top" textRotation="0" wrapText="false" indent="0" shrinkToFit="false"/>
      <protection locked="true" hidden="false"/>
    </xf>
    <xf numFmtId="164" fontId="13" fillId="3" borderId="3" xfId="0" applyFont="true" applyBorder="true" applyAlignment="true" applyProtection="false">
      <alignment horizontal="general" vertical="top" textRotation="0" wrapText="true" indent="0" shrinkToFit="false"/>
      <protection locked="true" hidden="false"/>
    </xf>
    <xf numFmtId="164" fontId="6" fillId="3" borderId="3" xfId="0" applyFont="true" applyBorder="true" applyAlignment="true" applyProtection="false">
      <alignment horizontal="general" vertical="top" textRotation="0" wrapText="false" indent="0" shrinkToFit="false"/>
      <protection locked="true" hidden="false"/>
    </xf>
    <xf numFmtId="164" fontId="6" fillId="3" borderId="2" xfId="0" applyFont="true" applyBorder="true" applyAlignment="true" applyProtection="false">
      <alignment horizontal="general" vertical="top" textRotation="0" wrapText="false" indent="0" shrinkToFit="false"/>
      <protection locked="true" hidden="false"/>
    </xf>
    <xf numFmtId="164" fontId="6" fillId="3" borderId="5" xfId="0" applyFont="true" applyBorder="true" applyAlignment="true" applyProtection="false">
      <alignment horizontal="general" vertical="top" textRotation="0" wrapText="true" indent="0" shrinkToFit="false"/>
      <protection locked="true" hidden="false"/>
    </xf>
    <xf numFmtId="164" fontId="13" fillId="3" borderId="3" xfId="0" applyFont="true" applyBorder="true" applyAlignment="true" applyProtection="false">
      <alignment horizontal="general" vertical="top" textRotation="0" wrapText="false" indent="0" shrinkToFit="false"/>
      <protection locked="true" hidden="false"/>
    </xf>
    <xf numFmtId="164" fontId="13" fillId="3" borderId="12" xfId="0" applyFont="true" applyBorder="true" applyAlignment="true" applyProtection="false">
      <alignment horizontal="general" vertical="top" textRotation="0" wrapText="true" indent="0" shrinkToFit="false"/>
      <protection locked="true" hidden="false"/>
    </xf>
    <xf numFmtId="164" fontId="6" fillId="3" borderId="12" xfId="0" applyFont="true" applyBorder="true" applyAlignment="true" applyProtection="false">
      <alignment horizontal="general" vertical="top" textRotation="0" wrapText="false" indent="0" shrinkToFit="false"/>
      <protection locked="true" hidden="false"/>
    </xf>
    <xf numFmtId="164" fontId="6" fillId="3" borderId="11" xfId="0" applyFont="true" applyBorder="true" applyAlignment="true" applyProtection="false">
      <alignment horizontal="general" vertical="top" textRotation="0" wrapText="false" indent="0" shrinkToFit="false"/>
      <protection locked="true" hidden="false"/>
    </xf>
    <xf numFmtId="164" fontId="6" fillId="3" borderId="23" xfId="0" applyFont="true" applyBorder="true" applyAlignment="true" applyProtection="false">
      <alignment horizontal="general" vertical="top" textRotation="0" wrapText="true" indent="0" shrinkToFit="false"/>
      <protection locked="true" hidden="false"/>
    </xf>
    <xf numFmtId="164" fontId="13" fillId="3" borderId="12" xfId="0" applyFont="true" applyBorder="true" applyAlignment="true" applyProtection="false">
      <alignment horizontal="general" vertical="top" textRotation="0" wrapText="false" indent="0" shrinkToFit="false"/>
      <protection locked="true" hidden="false"/>
    </xf>
    <xf numFmtId="164" fontId="0" fillId="3" borderId="24" xfId="0" applyFont="false" applyBorder="true" applyAlignment="true" applyProtection="false">
      <alignment horizontal="general" vertical="top" textRotation="0" wrapText="true" indent="0" shrinkToFit="false"/>
      <protection locked="true" hidden="false"/>
    </xf>
    <xf numFmtId="164" fontId="13" fillId="0" borderId="22" xfId="0" applyFont="true" applyBorder="true" applyAlignment="true" applyProtection="false">
      <alignment horizontal="general" vertical="top" textRotation="0" wrapText="false" indent="0" shrinkToFit="false"/>
      <protection locked="true" hidden="false"/>
    </xf>
    <xf numFmtId="164" fontId="6" fillId="0" borderId="4" xfId="0" applyFont="true" applyBorder="true" applyAlignment="true" applyProtection="false">
      <alignment horizontal="left" vertical="top" textRotation="0" wrapText="true" indent="0" shrinkToFit="false"/>
      <protection locked="true" hidden="false"/>
    </xf>
    <xf numFmtId="164" fontId="13" fillId="0" borderId="5" xfId="0" applyFont="true" applyBorder="true" applyAlignment="true" applyProtection="false">
      <alignment horizontal="general" vertical="top" textRotation="0" wrapText="false" indent="0" shrinkToFit="false"/>
      <protection locked="true" hidden="false"/>
    </xf>
    <xf numFmtId="164" fontId="13" fillId="5" borderId="25" xfId="0" applyFont="true" applyBorder="true" applyAlignment="true" applyProtection="false">
      <alignment horizontal="general" vertical="top" textRotation="0" wrapText="true" indent="0" shrinkToFit="false"/>
      <protection locked="true" hidden="false"/>
    </xf>
    <xf numFmtId="164" fontId="6" fillId="5" borderId="25" xfId="0" applyFont="true" applyBorder="true" applyAlignment="true" applyProtection="false">
      <alignment horizontal="general" vertical="top" textRotation="0" wrapText="true" indent="0" shrinkToFit="false"/>
      <protection locked="true" hidden="false"/>
    </xf>
    <xf numFmtId="164" fontId="6" fillId="5" borderId="26" xfId="0" applyFont="true" applyBorder="true" applyAlignment="true" applyProtection="false">
      <alignment horizontal="general" vertical="top" textRotation="0" wrapText="true" indent="0" shrinkToFit="false"/>
      <protection locked="true" hidden="false"/>
    </xf>
    <xf numFmtId="164" fontId="6" fillId="5" borderId="3" xfId="0" applyFont="true" applyBorder="true" applyAlignment="true" applyProtection="false">
      <alignment horizontal="general" vertical="top" textRotation="0" wrapText="true" indent="0" shrinkToFit="false"/>
      <protection locked="true" hidden="false"/>
    </xf>
    <xf numFmtId="164" fontId="13" fillId="5" borderId="27" xfId="0" applyFont="true" applyBorder="true" applyAlignment="true" applyProtection="false">
      <alignment horizontal="general" vertical="top" textRotation="0" wrapText="true" indent="0" shrinkToFit="false"/>
      <protection locked="true" hidden="false"/>
    </xf>
    <xf numFmtId="164" fontId="6" fillId="5" borderId="4" xfId="0" applyFont="true" applyBorder="true" applyAlignment="true" applyProtection="false">
      <alignment horizontal="left" vertical="top" textRotation="0" wrapText="true" indent="0" shrinkToFit="false"/>
      <protection locked="true" hidden="false"/>
    </xf>
    <xf numFmtId="164" fontId="0" fillId="5" borderId="0" xfId="0" applyFont="false" applyBorder="true" applyAlignment="true" applyProtection="false">
      <alignment horizontal="general" vertical="top" textRotation="0" wrapText="true" indent="0" shrinkToFit="false"/>
      <protection locked="true" hidden="false"/>
    </xf>
    <xf numFmtId="164" fontId="0" fillId="5" borderId="0" xfId="0" applyFont="false" applyBorder="false" applyAlignment="true" applyProtection="false">
      <alignment horizontal="general" vertical="top" textRotation="0" wrapText="true" indent="0" shrinkToFit="false"/>
      <protection locked="true" hidden="false"/>
    </xf>
    <xf numFmtId="164" fontId="13" fillId="5" borderId="12" xfId="0" applyFont="true" applyBorder="true" applyAlignment="true" applyProtection="false">
      <alignment horizontal="general" vertical="top" textRotation="0" wrapText="true" indent="0" shrinkToFit="false"/>
      <protection locked="true" hidden="false"/>
    </xf>
    <xf numFmtId="164" fontId="6" fillId="5" borderId="12" xfId="0" applyFont="true" applyBorder="true" applyAlignment="true" applyProtection="false">
      <alignment horizontal="general" vertical="top" textRotation="0" wrapText="true" indent="0" shrinkToFit="false"/>
      <protection locked="true" hidden="false"/>
    </xf>
    <xf numFmtId="164" fontId="6" fillId="5" borderId="11" xfId="0" applyFont="true" applyBorder="true" applyAlignment="true" applyProtection="false">
      <alignment horizontal="general" vertical="top" textRotation="0" wrapText="true" indent="0" shrinkToFit="false"/>
      <protection locked="true" hidden="false"/>
    </xf>
    <xf numFmtId="164" fontId="13" fillId="5" borderId="23" xfId="0" applyFont="true" applyBorder="true" applyAlignment="true" applyProtection="false">
      <alignment horizontal="general" vertical="top" textRotation="0" wrapText="true" indent="0" shrinkToFit="false"/>
      <protection locked="true" hidden="false"/>
    </xf>
    <xf numFmtId="164" fontId="0" fillId="5" borderId="3" xfId="0" applyFont="false" applyBorder="true" applyAlignment="true" applyProtection="false">
      <alignment horizontal="general" vertical="top" textRotation="0" wrapText="tru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0" fillId="0" borderId="24" xfId="0" applyFont="false" applyBorder="true" applyAlignment="true" applyProtection="false">
      <alignment horizontal="general" vertical="top" textRotation="0" wrapText="true" indent="0" shrinkToFit="false"/>
      <protection locked="true" hidden="false"/>
    </xf>
    <xf numFmtId="164" fontId="0" fillId="0" borderId="8" xfId="0" applyFont="false" applyBorder="true" applyAlignment="true" applyProtection="false">
      <alignment horizontal="general" vertical="top" textRotation="0" wrapText="true" indent="0" shrinkToFit="false"/>
      <protection locked="true" hidden="false"/>
    </xf>
    <xf numFmtId="164" fontId="13" fillId="6" borderId="28" xfId="0" applyFont="true" applyBorder="true" applyAlignment="true" applyProtection="false">
      <alignment horizontal="general" vertical="top" textRotation="0" wrapText="true" indent="0" shrinkToFit="false"/>
      <protection locked="true" hidden="false"/>
    </xf>
    <xf numFmtId="165" fontId="6" fillId="6" borderId="28" xfId="0" applyFont="true" applyBorder="true" applyAlignment="true" applyProtection="false">
      <alignment horizontal="left" vertical="top" textRotation="0" wrapText="true" indent="0" shrinkToFit="false"/>
      <protection locked="true" hidden="false"/>
    </xf>
    <xf numFmtId="164" fontId="6" fillId="6" borderId="29" xfId="0" applyFont="true" applyBorder="true" applyAlignment="true" applyProtection="false">
      <alignment horizontal="general" vertical="top" textRotation="0" wrapText="true" indent="0" shrinkToFit="false"/>
      <protection locked="true" hidden="false"/>
    </xf>
    <xf numFmtId="164" fontId="6" fillId="6" borderId="28" xfId="0" applyFont="true" applyBorder="true" applyAlignment="true" applyProtection="false">
      <alignment horizontal="general" vertical="top" textRotation="0" wrapText="true" indent="0" shrinkToFit="false"/>
      <protection locked="true" hidden="false"/>
    </xf>
    <xf numFmtId="164" fontId="0" fillId="6" borderId="29" xfId="0" applyFont="true" applyBorder="true" applyAlignment="true" applyProtection="false">
      <alignment horizontal="general" vertical="top" textRotation="0" wrapText="true" indent="0" shrinkToFit="false"/>
      <protection locked="true" hidden="false"/>
    </xf>
    <xf numFmtId="164" fontId="13" fillId="6" borderId="30" xfId="0" applyFont="true" applyBorder="true" applyAlignment="true" applyProtection="false">
      <alignment horizontal="general" vertical="top" textRotation="0" wrapText="true" indent="0" shrinkToFit="false"/>
      <protection locked="true" hidden="false"/>
    </xf>
    <xf numFmtId="164" fontId="0" fillId="6" borderId="20" xfId="0" applyFont="false" applyBorder="true" applyAlignment="true" applyProtection="false">
      <alignment horizontal="general" vertical="top" textRotation="0" wrapText="true" indent="0" shrinkToFit="false"/>
      <protection locked="true" hidden="false"/>
    </xf>
    <xf numFmtId="164" fontId="0" fillId="6" borderId="0" xfId="0" applyFont="false" applyBorder="true" applyAlignment="true" applyProtection="false">
      <alignment horizontal="general" vertical="top" textRotation="0" wrapText="true" indent="0" shrinkToFit="false"/>
      <protection locked="true" hidden="false"/>
    </xf>
    <xf numFmtId="164" fontId="0" fillId="6" borderId="0" xfId="0" applyFont="false" applyBorder="false" applyAlignment="true" applyProtection="false">
      <alignment horizontal="general" vertical="top" textRotation="0" wrapText="true" indent="0" shrinkToFit="false"/>
      <protection locked="true" hidden="false"/>
    </xf>
    <xf numFmtId="164" fontId="13" fillId="6" borderId="4" xfId="0" applyFont="true" applyBorder="true" applyAlignment="true" applyProtection="false">
      <alignment horizontal="general" vertical="top" textRotation="0" wrapText="true" indent="0" shrinkToFit="false"/>
      <protection locked="true" hidden="false"/>
    </xf>
    <xf numFmtId="165" fontId="6" fillId="6" borderId="4" xfId="0" applyFont="true" applyBorder="true" applyAlignment="true" applyProtection="false">
      <alignment horizontal="left" vertical="top" textRotation="0" wrapText="true" indent="0" shrinkToFit="false"/>
      <protection locked="true" hidden="false"/>
    </xf>
    <xf numFmtId="164" fontId="6" fillId="6" borderId="0" xfId="0" applyFont="true" applyBorder="true" applyAlignment="true" applyProtection="false">
      <alignment horizontal="general" vertical="top" textRotation="0" wrapText="true" indent="0" shrinkToFit="false"/>
      <protection locked="true" hidden="false"/>
    </xf>
    <xf numFmtId="164" fontId="6" fillId="6" borderId="4" xfId="0" applyFont="true" applyBorder="true" applyAlignment="true" applyProtection="false">
      <alignment horizontal="general" vertical="top" textRotation="0" wrapText="true" indent="0" shrinkToFit="false"/>
      <protection locked="true" hidden="false"/>
    </xf>
    <xf numFmtId="164" fontId="13" fillId="6" borderId="22" xfId="0" applyFont="true" applyBorder="true" applyAlignment="true" applyProtection="false">
      <alignment horizontal="general" vertical="top" textRotation="0" wrapText="true" indent="0" shrinkToFit="false"/>
      <protection locked="true" hidden="false"/>
    </xf>
    <xf numFmtId="164" fontId="13" fillId="6" borderId="3" xfId="0" applyFont="true" applyBorder="true" applyAlignment="true" applyProtection="false">
      <alignment horizontal="general" vertical="top" textRotation="0" wrapText="true" indent="0" shrinkToFit="false"/>
      <protection locked="true" hidden="false"/>
    </xf>
    <xf numFmtId="165" fontId="6" fillId="6" borderId="3" xfId="0" applyFont="true" applyBorder="true" applyAlignment="true" applyProtection="false">
      <alignment horizontal="left" vertical="top" textRotation="0" wrapText="true" indent="0" shrinkToFit="false"/>
      <protection locked="true" hidden="false"/>
    </xf>
    <xf numFmtId="164" fontId="6" fillId="6" borderId="2" xfId="0" applyFont="true" applyBorder="true" applyAlignment="true" applyProtection="false">
      <alignment horizontal="general" vertical="top" textRotation="0" wrapText="true" indent="0" shrinkToFit="false"/>
      <protection locked="true" hidden="false"/>
    </xf>
    <xf numFmtId="164" fontId="6" fillId="6" borderId="3" xfId="0" applyFont="true" applyBorder="true" applyAlignment="true" applyProtection="false">
      <alignment horizontal="general" vertical="top" textRotation="0" wrapText="true" indent="0" shrinkToFit="false"/>
      <protection locked="true" hidden="false"/>
    </xf>
    <xf numFmtId="164" fontId="0" fillId="6" borderId="2" xfId="0" applyFont="true" applyBorder="true" applyAlignment="true" applyProtection="false">
      <alignment horizontal="general" vertical="top" textRotation="0" wrapText="true" indent="0" shrinkToFit="false"/>
      <protection locked="true" hidden="false"/>
    </xf>
    <xf numFmtId="164" fontId="13" fillId="6" borderId="5" xfId="0" applyFont="true" applyBorder="true" applyAlignment="true" applyProtection="false">
      <alignment horizontal="general" vertical="top" textRotation="0" wrapText="true" indent="0" shrinkToFit="false"/>
      <protection locked="true" hidden="false"/>
    </xf>
    <xf numFmtId="164" fontId="0" fillId="6" borderId="3" xfId="0" applyFont="true" applyBorder="true" applyAlignment="true" applyProtection="false">
      <alignment horizontal="general" vertical="top" textRotation="0" wrapText="true" indent="0" shrinkToFit="false"/>
      <protection locked="true" hidden="false"/>
    </xf>
    <xf numFmtId="164" fontId="6" fillId="6" borderId="22" xfId="0" applyFont="true" applyBorder="true" applyAlignment="true" applyProtection="false">
      <alignment horizontal="general" vertical="top" textRotation="0" wrapText="true" indent="0" shrinkToFit="false"/>
      <protection locked="true" hidden="false"/>
    </xf>
    <xf numFmtId="164" fontId="0" fillId="6" borderId="4" xfId="0" applyFont="true" applyBorder="true" applyAlignment="true" applyProtection="false">
      <alignment horizontal="general" vertical="top" textRotation="0" wrapText="true" indent="0" shrinkToFit="false"/>
      <protection locked="true" hidden="false"/>
    </xf>
    <xf numFmtId="164" fontId="0" fillId="6" borderId="4" xfId="0" applyFont="true" applyBorder="true" applyAlignment="true" applyProtection="false">
      <alignment horizontal="left" vertical="top" textRotation="0" wrapText="true" indent="0" shrinkToFit="false"/>
      <protection locked="true" hidden="false"/>
    </xf>
    <xf numFmtId="164" fontId="6" fillId="6" borderId="20" xfId="0" applyFont="true" applyBorder="true" applyAlignment="true" applyProtection="false">
      <alignment horizontal="left" vertical="top" textRotation="0" wrapText="true" indent="0" shrinkToFit="false"/>
      <protection locked="true" hidden="false"/>
    </xf>
    <xf numFmtId="164" fontId="0" fillId="6" borderId="3" xfId="0" applyFont="true" applyBorder="true" applyAlignment="true" applyProtection="false">
      <alignment horizontal="left" vertical="top" textRotation="0" wrapText="true" indent="0" shrinkToFit="false"/>
      <protection locked="true" hidden="false"/>
    </xf>
    <xf numFmtId="164" fontId="13" fillId="6" borderId="12" xfId="0" applyFont="true" applyBorder="true" applyAlignment="true" applyProtection="false">
      <alignment horizontal="general" vertical="top" textRotation="0" wrapText="true" indent="0" shrinkToFit="false"/>
      <protection locked="true" hidden="false"/>
    </xf>
    <xf numFmtId="165" fontId="6" fillId="6" borderId="12" xfId="0" applyFont="true" applyBorder="true" applyAlignment="true" applyProtection="false">
      <alignment horizontal="left" vertical="top" textRotation="0" wrapText="true" indent="0" shrinkToFit="false"/>
      <protection locked="true" hidden="false"/>
    </xf>
    <xf numFmtId="164" fontId="6" fillId="6" borderId="11" xfId="0" applyFont="true" applyBorder="true" applyAlignment="true" applyProtection="false">
      <alignment horizontal="general" vertical="top" textRotation="0" wrapText="true" indent="0" shrinkToFit="false"/>
      <protection locked="true" hidden="false"/>
    </xf>
    <xf numFmtId="164" fontId="6" fillId="6" borderId="12" xfId="0" applyFont="true" applyBorder="true" applyAlignment="true" applyProtection="false">
      <alignment horizontal="general" vertical="top" textRotation="0" wrapText="true" indent="0" shrinkToFit="false"/>
      <protection locked="true" hidden="false"/>
    </xf>
    <xf numFmtId="164" fontId="0" fillId="0" borderId="22" xfId="0" applyFont="true" applyBorder="true" applyAlignment="true" applyProtection="false">
      <alignment horizontal="general" vertical="top" textRotation="0" wrapText="true" indent="0" shrinkToFit="false"/>
      <protection locked="true" hidden="false"/>
    </xf>
    <xf numFmtId="164" fontId="13" fillId="0" borderId="4" xfId="0" applyFont="true" applyBorder="true" applyAlignment="true" applyProtection="false">
      <alignment horizontal="left" vertical="top" textRotation="0" wrapText="true" indent="0" shrinkToFit="false"/>
      <protection locked="true" hidden="false"/>
    </xf>
    <xf numFmtId="164" fontId="13" fillId="0" borderId="9"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top" textRotation="0" wrapText="false" indent="0" shrinkToFit="false"/>
      <protection locked="true" hidden="false"/>
    </xf>
    <xf numFmtId="167" fontId="0" fillId="0" borderId="4" xfId="0" applyFont="true" applyBorder="true" applyAlignment="true" applyProtection="false">
      <alignment horizontal="left" vertical="top" textRotation="0" wrapText="fals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7" fontId="0" fillId="0" borderId="3" xfId="0" applyFont="true" applyBorder="true" applyAlignment="true" applyProtection="false">
      <alignment horizontal="left" vertical="top" textRotation="0" wrapText="false" indent="0" shrinkToFit="false"/>
      <protection locked="true" hidden="false"/>
    </xf>
    <xf numFmtId="164" fontId="13" fillId="0" borderId="12" xfId="0" applyFont="true" applyBorder="true" applyAlignment="true" applyProtection="false">
      <alignment horizontal="left" vertical="top" textRotation="0" wrapText="true" indent="0" shrinkToFit="false"/>
      <protection locked="true" hidden="false"/>
    </xf>
    <xf numFmtId="164" fontId="13" fillId="0" borderId="10" xfId="0" applyFont="true" applyBorder="true" applyAlignment="true" applyProtection="false">
      <alignment horizontal="left" vertical="top" textRotation="0" wrapText="true" indent="0" shrinkToFit="false"/>
      <protection locked="true" hidden="false"/>
    </xf>
    <xf numFmtId="164" fontId="13" fillId="0" borderId="2" xfId="0" applyFont="true" applyBorder="true" applyAlignment="true" applyProtection="false">
      <alignment horizontal="left" vertical="top" textRotation="0" wrapText="false" indent="0" shrinkToFit="false"/>
      <protection locked="true" hidden="false"/>
    </xf>
    <xf numFmtId="167" fontId="0" fillId="0" borderId="12" xfId="0" applyFont="true" applyBorder="true" applyAlignment="true" applyProtection="false">
      <alignment horizontal="left" vertical="top" textRotation="0" wrapText="false" indent="0" shrinkToFit="false"/>
      <protection locked="true" hidden="false"/>
    </xf>
    <xf numFmtId="164" fontId="13" fillId="0" borderId="11" xfId="0" applyFont="true" applyBorder="true" applyAlignment="true" applyProtection="false">
      <alignment horizontal="left" vertical="top" textRotation="0" wrapText="false" indent="0" shrinkToFit="false"/>
      <protection locked="true" hidden="false"/>
    </xf>
    <xf numFmtId="164" fontId="13" fillId="0" borderId="3"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5" fontId="6" fillId="0" borderId="0" xfId="0" applyFont="true" applyBorder="false" applyAlignment="true" applyProtection="false">
      <alignment horizontal="left" vertical="bottom" textRotation="0" wrapText="false" indent="0" shrinkToFit="false"/>
      <protection locked="true" hidden="false"/>
    </xf>
    <xf numFmtId="166" fontId="6" fillId="0" borderId="0" xfId="0" applyFont="true" applyBorder="false" applyAlignment="true" applyProtection="false">
      <alignment horizontal="left" vertical="bottom" textRotation="0" wrapText="false" indent="0" shrinkToFit="false"/>
      <protection locked="true" hidden="false"/>
    </xf>
    <xf numFmtId="165" fontId="0" fillId="0" borderId="0" xfId="0" applyFont="true" applyBorder="false" applyAlignment="true" applyProtection="false">
      <alignment horizontal="left" vertical="bottom" textRotation="0" wrapText="false" indent="0" shrinkToFit="false"/>
      <protection locked="true" hidden="false"/>
    </xf>
    <xf numFmtId="167" fontId="14" fillId="0" borderId="0" xfId="0" applyFont="true" applyBorder="false" applyAlignment="true" applyProtection="false">
      <alignment horizontal="left"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9" fontId="14" fillId="0" borderId="0" xfId="0" applyFont="true" applyBorder="false" applyAlignment="true" applyProtection="false">
      <alignment horizontal="left"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6" fontId="14" fillId="0" borderId="0" xfId="0" applyFont="true" applyBorder="false" applyAlignment="true" applyProtection="false">
      <alignment horizontal="left"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center" textRotation="0" wrapText="true" indent="0" shrinkToFit="false"/>
      <protection locked="true" hidden="false"/>
    </xf>
    <xf numFmtId="164" fontId="10" fillId="3" borderId="14"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10" fillId="3" borderId="15" xfId="0" applyFont="true" applyBorder="true" applyAlignment="true" applyProtection="false">
      <alignment horizontal="center"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16"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2" borderId="8" xfId="0" applyFont="true" applyBorder="true" applyAlignment="true" applyProtection="false">
      <alignment horizontal="center" vertical="center" textRotation="0" wrapText="true" indent="0" shrinkToFit="false"/>
      <protection locked="true" hidden="false"/>
    </xf>
    <xf numFmtId="164" fontId="0" fillId="0" borderId="20"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71" fontId="0" fillId="0" borderId="0" xfId="0" applyFont="false" applyBorder="tru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17"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5" fillId="7" borderId="16" xfId="0" applyFont="true" applyBorder="true" applyAlignment="true" applyProtection="false">
      <alignment horizontal="center" vertical="center" textRotation="0" wrapText="false" indent="0" shrinkToFit="false"/>
      <protection locked="true" hidden="false"/>
    </xf>
    <xf numFmtId="164" fontId="5" fillId="2" borderId="31" xfId="0" applyFont="true" applyBorder="true" applyAlignment="true" applyProtection="false">
      <alignment horizontal="center" vertical="center" textRotation="0" wrapText="true" indent="0" shrinkToFit="false"/>
      <protection locked="true" hidden="false"/>
    </xf>
    <xf numFmtId="164" fontId="5" fillId="2" borderId="16"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70" fontId="0" fillId="0" borderId="0" xfId="15" applyFont="true" applyBorder="true" applyAlignment="true" applyProtection="true">
      <alignment horizontal="center" vertical="bottom" textRotation="0" wrapText="false" indent="0" shrinkToFit="false"/>
      <protection locked="true" hidden="false"/>
    </xf>
    <xf numFmtId="172" fontId="0" fillId="0" borderId="0" xfId="15" applyFont="true" applyBorder="true" applyAlignment="true" applyProtection="true">
      <alignment horizontal="left" vertical="bottom" textRotation="0" wrapText="false" indent="0" shrinkToFit="false"/>
      <protection locked="true" hidden="false"/>
    </xf>
    <xf numFmtId="172" fontId="0" fillId="0" borderId="0" xfId="15" applyFont="true" applyBorder="true" applyAlignment="true" applyProtection="true">
      <alignment horizontal="general" vertical="bottom" textRotation="0" wrapText="false" indent="0" shrinkToFit="false"/>
      <protection locked="true" hidden="false"/>
    </xf>
    <xf numFmtId="164" fontId="0" fillId="0" borderId="20" xfId="0" applyFont="true" applyBorder="true" applyAlignment="true" applyProtection="false">
      <alignment horizontal="general" vertical="bottom" textRotation="0" wrapText="true" indent="0" shrinkToFit="false"/>
      <protection locked="true" hidden="false"/>
    </xf>
    <xf numFmtId="164" fontId="0" fillId="0" borderId="20" xfId="0" applyFont="true" applyBorder="true" applyAlignment="true" applyProtection="false">
      <alignment horizontal="center" vertical="bottom" textRotation="0" wrapText="true" indent="0" shrinkToFit="false"/>
      <protection locked="true" hidden="false"/>
    </xf>
    <xf numFmtId="164" fontId="18" fillId="2" borderId="0" xfId="0" applyFont="true" applyBorder="false" applyAlignment="true" applyProtection="false">
      <alignment horizontal="center" vertical="center" textRotation="0" wrapText="true" indent="0" shrinkToFit="false"/>
      <protection locked="true" hidden="false"/>
    </xf>
    <xf numFmtId="164" fontId="0" fillId="0" borderId="20" xfId="0" applyFont="true" applyBorder="true" applyAlignment="false" applyProtection="false">
      <alignment horizontal="general" vertical="bottom" textRotation="0" wrapText="false" indent="0" shrinkToFit="false"/>
      <protection locked="true" hidden="false"/>
    </xf>
    <xf numFmtId="164" fontId="0" fillId="0" borderId="20" xfId="0" applyFont="true" applyBorder="true" applyAlignment="true" applyProtection="false">
      <alignment horizontal="center" vertical="bottom" textRotation="0" wrapText="false" indent="0" shrinkToFit="false"/>
      <protection locked="true" hidden="false"/>
    </xf>
    <xf numFmtId="173" fontId="0" fillId="0" borderId="2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4" fontId="6" fillId="0" borderId="6" xfId="0" applyFont="true" applyBorder="true" applyAlignment="false" applyProtection="false">
      <alignment horizontal="general" vertical="bottom" textRotation="0" wrapText="false" indent="0" shrinkToFit="false"/>
      <protection locked="true" hidden="false"/>
    </xf>
    <xf numFmtId="164" fontId="6" fillId="0" borderId="9" xfId="0" applyFont="tru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6" fillId="0" borderId="11" xfId="0" applyFont="true" applyBorder="true" applyAlignment="false" applyProtection="false">
      <alignment horizontal="general" vertical="bottom" textRotation="0" wrapText="fals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6" fillId="0" borderId="11"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32" xfId="0" applyFont="true" applyBorder="true" applyAlignment="false" applyProtection="false">
      <alignment horizontal="general" vertical="bottom" textRotation="0" wrapText="false" indent="0" shrinkToFit="false"/>
      <protection locked="true" hidden="false"/>
    </xf>
    <xf numFmtId="164" fontId="6" fillId="0" borderId="9" xfId="0" applyFont="true" applyBorder="true" applyAlignment="false" applyProtection="false">
      <alignment horizontal="general" vertical="bottom" textRotation="0" wrapText="fals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11" xfId="0" applyFont="true" applyBorder="true" applyAlignment="true" applyProtection="false">
      <alignment horizontal="general" vertical="bottom" textRotation="0" wrapText="false" indent="0" shrinkToFit="false"/>
      <protection locked="true" hidden="false"/>
    </xf>
    <xf numFmtId="165" fontId="6" fillId="0" borderId="11" xfId="0" applyFont="true" applyBorder="true" applyAlignment="true" applyProtection="false">
      <alignment horizontal="left" vertical="bottom" textRotation="0" wrapText="false" indent="0" shrinkToFit="false"/>
      <protection locked="true" hidden="false"/>
    </xf>
    <xf numFmtId="164" fontId="0" fillId="0" borderId="32" xfId="0" applyFont="true" applyBorder="true" applyAlignment="false" applyProtection="false">
      <alignment horizontal="general"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externalLink" Target="externalLinks/externalLink1.xml"/><Relationship Id="rId19" Type="http://schemas.openxmlformats.org/officeDocument/2006/relationships/externalLink" Target="externalLinks/externalLink2.xml"/><Relationship Id="rId2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588240</xdr:colOff>
      <xdr:row>2</xdr:row>
      <xdr:rowOff>38160</xdr:rowOff>
    </xdr:from>
    <xdr:to>
      <xdr:col>12</xdr:col>
      <xdr:colOff>409320</xdr:colOff>
      <xdr:row>13</xdr:row>
      <xdr:rowOff>37800</xdr:rowOff>
    </xdr:to>
    <xdr:pic>
      <xdr:nvPicPr>
        <xdr:cNvPr id="0" name="Picture 1" descr=""/>
        <xdr:cNvPicPr/>
      </xdr:nvPicPr>
      <xdr:blipFill>
        <a:blip r:embed="rId1"/>
        <a:stretch/>
      </xdr:blipFill>
      <xdr:spPr>
        <a:xfrm>
          <a:off x="5514480" y="438120"/>
          <a:ext cx="5564880" cy="3618000"/>
        </a:xfrm>
        <a:prstGeom prst="rect">
          <a:avLst/>
        </a:prstGeom>
        <a:noFill/>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TEMP/ClickInTradingLiquid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TEMP/ClickInTradingProducts3.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roduct Types"/>
      <sheetName val="Liquids"/>
      <sheetName val="NordicPower"/>
      <sheetName val="Languages"/>
      <sheetName val="UKGas"/>
      <sheetName val="UKPower"/>
      <sheetName val="ContPower"/>
      <sheetName val="IberianPower"/>
      <sheetName val="ContGas"/>
      <sheetName val="Coal"/>
      <sheetName val="Weather"/>
      <sheetName val="MC Weather"/>
      <sheetName val="DatabaseTABLES"/>
      <sheetName val="PTLong"/>
    </sheetNames>
    <sheetDataSet>
      <sheetData sheetId="0"/>
      <sheetData sheetId="1"/>
      <sheetData sheetId="2"/>
      <sheetData sheetId="3"/>
      <sheetData sheetId="4">
        <row r="69">
          <cell r="D69" t="str">
            <v>United States Dollar</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oduct Types"/>
      <sheetName val="UKGas"/>
      <sheetName val="LongDescriptions"/>
      <sheetName val="Liquids"/>
      <sheetName val="IberianPower"/>
      <sheetName val="Weather"/>
      <sheetName val="Languages"/>
      <sheetName val="ContGas"/>
      <sheetName val="UKPower"/>
      <sheetName val="ContPower"/>
      <sheetName val="NordicPower"/>
      <sheetName val="Coal"/>
      <sheetName val="MC Weather"/>
      <sheetName val="Latency"/>
      <sheetName val="PTLong"/>
    </sheetNames>
    <sheetDataSet>
      <sheetData sheetId="0"/>
      <sheetData sheetId="1">
        <row r="70">
          <cell r="D70" t="str">
            <v>United States Dollars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7.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28"/>
    <col collapsed="false" customWidth="true" hidden="false" outlineLevel="0" max="2" min="2" style="1" width="12.85"/>
    <col collapsed="false" customWidth="true" hidden="false" outlineLevel="0" max="3" min="3" style="1" width="15.7"/>
    <col collapsed="false" customWidth="true" hidden="false" outlineLevel="0" max="4" min="4" style="1" width="10.41"/>
    <col collapsed="false" customWidth="true" hidden="false" outlineLevel="0" max="5" min="5" style="1" width="13.41"/>
    <col collapsed="false" customWidth="true" hidden="false" outlineLevel="0" max="6" min="6" style="1" width="14.14"/>
    <col collapsed="false" customWidth="true" hidden="false" outlineLevel="0" max="7" min="7" style="1" width="13.7"/>
    <col collapsed="false" customWidth="true" hidden="false" outlineLevel="0" max="8" min="8" style="2" width="20.99"/>
    <col collapsed="false" customWidth="true" hidden="false" outlineLevel="0" max="9" min="9" style="1" width="19.56"/>
    <col collapsed="false" customWidth="false" hidden="false" outlineLevel="0" max="257" min="10" style="1" width="9.14"/>
  </cols>
  <sheetData>
    <row r="1" customFormat="false" ht="18.75" hidden="false" customHeight="false" outlineLevel="0" collapsed="false">
      <c r="A1" s="3" t="s">
        <v>0</v>
      </c>
      <c r="B1" s="0"/>
      <c r="C1" s="0"/>
      <c r="D1" s="0"/>
      <c r="E1" s="0"/>
      <c r="F1" s="0"/>
      <c r="G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27.75" hidden="false" customHeight="true" outlineLevel="0" collapsed="false">
      <c r="A2" s="4" t="s">
        <v>1</v>
      </c>
      <c r="B2" s="5" t="s">
        <v>2</v>
      </c>
      <c r="C2" s="6" t="s">
        <v>3</v>
      </c>
      <c r="D2" s="5" t="s">
        <v>4</v>
      </c>
      <c r="E2" s="6" t="s">
        <v>5</v>
      </c>
      <c r="F2" s="7" t="s">
        <v>6</v>
      </c>
      <c r="G2" s="8" t="s">
        <v>7</v>
      </c>
      <c r="H2" s="7" t="s">
        <v>8</v>
      </c>
      <c r="I2" s="9" t="s">
        <v>9</v>
      </c>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25.5" hidden="false" customHeight="true" outlineLevel="0" collapsed="false">
      <c r="A3" s="10" t="s">
        <v>10</v>
      </c>
      <c r="B3" s="11" t="s">
        <v>11</v>
      </c>
      <c r="C3" s="12" t="s">
        <v>12</v>
      </c>
      <c r="D3" s="11" t="s">
        <v>13</v>
      </c>
      <c r="E3" s="12" t="s">
        <v>14</v>
      </c>
      <c r="F3" s="13" t="s">
        <v>15</v>
      </c>
      <c r="G3" s="14" t="s">
        <v>16</v>
      </c>
      <c r="H3" s="15" t="s">
        <v>17</v>
      </c>
      <c r="I3" s="12" t="s">
        <v>18</v>
      </c>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row>
    <row r="4" customFormat="false" ht="25.5" hidden="false" customHeight="true" outlineLevel="0" collapsed="false">
      <c r="A4" s="17" t="s">
        <v>10</v>
      </c>
      <c r="B4" s="13" t="s">
        <v>11</v>
      </c>
      <c r="C4" s="14" t="s">
        <v>12</v>
      </c>
      <c r="D4" s="13" t="s">
        <v>13</v>
      </c>
      <c r="E4" s="14" t="s">
        <v>19</v>
      </c>
      <c r="F4" s="13" t="s">
        <v>15</v>
      </c>
      <c r="G4" s="14" t="s">
        <v>16</v>
      </c>
      <c r="H4" s="15" t="s">
        <v>17</v>
      </c>
      <c r="I4" s="14" t="s">
        <v>18</v>
      </c>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25.5" hidden="false" customHeight="true" outlineLevel="0" collapsed="false">
      <c r="A5" s="17" t="s">
        <v>10</v>
      </c>
      <c r="B5" s="13" t="s">
        <v>11</v>
      </c>
      <c r="C5" s="14" t="s">
        <v>12</v>
      </c>
      <c r="D5" s="13" t="s">
        <v>20</v>
      </c>
      <c r="E5" s="14" t="s">
        <v>21</v>
      </c>
      <c r="F5" s="13" t="s">
        <v>22</v>
      </c>
      <c r="G5" s="14" t="s">
        <v>16</v>
      </c>
      <c r="H5" s="15" t="s">
        <v>17</v>
      </c>
      <c r="I5" s="14" t="s">
        <v>23</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row>
    <row r="6" customFormat="false" ht="25.5" hidden="false" customHeight="true" outlineLevel="0" collapsed="false">
      <c r="A6" s="17" t="s">
        <v>10</v>
      </c>
      <c r="B6" s="13" t="s">
        <v>11</v>
      </c>
      <c r="C6" s="14" t="s">
        <v>12</v>
      </c>
      <c r="D6" s="13" t="s">
        <v>20</v>
      </c>
      <c r="E6" s="14" t="s">
        <v>19</v>
      </c>
      <c r="F6" s="13" t="s">
        <v>22</v>
      </c>
      <c r="G6" s="14" t="s">
        <v>16</v>
      </c>
      <c r="H6" s="15" t="s">
        <v>17</v>
      </c>
      <c r="I6" s="14" t="s">
        <v>23</v>
      </c>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row>
    <row r="7" customFormat="false" ht="25.5" hidden="false" customHeight="true" outlineLevel="0" collapsed="false">
      <c r="A7" s="17" t="s">
        <v>10</v>
      </c>
      <c r="B7" s="13" t="s">
        <v>11</v>
      </c>
      <c r="C7" s="14" t="s">
        <v>12</v>
      </c>
      <c r="D7" s="13" t="s">
        <v>20</v>
      </c>
      <c r="E7" s="14" t="s">
        <v>24</v>
      </c>
      <c r="F7" s="13" t="s">
        <v>22</v>
      </c>
      <c r="G7" s="14" t="s">
        <v>16</v>
      </c>
      <c r="H7" s="15" t="s">
        <v>17</v>
      </c>
      <c r="I7" s="14" t="s">
        <v>23</v>
      </c>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row>
    <row r="8" customFormat="false" ht="25.5" hidden="false" customHeight="true" outlineLevel="0" collapsed="false">
      <c r="A8" s="19" t="s">
        <v>10</v>
      </c>
      <c r="B8" s="20" t="s">
        <v>11</v>
      </c>
      <c r="C8" s="21" t="s">
        <v>12</v>
      </c>
      <c r="D8" s="20" t="s">
        <v>20</v>
      </c>
      <c r="E8" s="21" t="s">
        <v>25</v>
      </c>
      <c r="F8" s="20" t="s">
        <v>22</v>
      </c>
      <c r="G8" s="21" t="s">
        <v>16</v>
      </c>
      <c r="H8" s="22" t="s">
        <v>17</v>
      </c>
      <c r="I8" s="21" t="s">
        <v>23</v>
      </c>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row>
    <row r="9" customFormat="false" ht="25.5" hidden="false" customHeight="true" outlineLevel="0" collapsed="false">
      <c r="A9" s="23" t="s">
        <v>26</v>
      </c>
      <c r="B9" s="24" t="s">
        <v>11</v>
      </c>
      <c r="C9" s="25" t="s">
        <v>27</v>
      </c>
      <c r="D9" s="24" t="s">
        <v>13</v>
      </c>
      <c r="E9" s="25" t="s">
        <v>14</v>
      </c>
      <c r="F9" s="24" t="s">
        <v>15</v>
      </c>
      <c r="G9" s="25" t="s">
        <v>28</v>
      </c>
      <c r="H9" s="15" t="s">
        <v>17</v>
      </c>
      <c r="I9" s="14" t="s">
        <v>18</v>
      </c>
    </row>
    <row r="10" customFormat="false" ht="25.5" hidden="false" customHeight="true" outlineLevel="0" collapsed="false">
      <c r="A10" s="26" t="s">
        <v>26</v>
      </c>
      <c r="B10" s="27" t="s">
        <v>11</v>
      </c>
      <c r="C10" s="28" t="s">
        <v>27</v>
      </c>
      <c r="D10" s="27" t="s">
        <v>13</v>
      </c>
      <c r="E10" s="28" t="s">
        <v>19</v>
      </c>
      <c r="F10" s="27" t="s">
        <v>15</v>
      </c>
      <c r="G10" s="28" t="s">
        <v>28</v>
      </c>
      <c r="H10" s="22" t="s">
        <v>17</v>
      </c>
      <c r="I10" s="21" t="s">
        <v>18</v>
      </c>
    </row>
    <row r="11" customFormat="false" ht="42" hidden="false" customHeight="true" outlineLevel="0" collapsed="false">
      <c r="A11" s="29" t="s">
        <v>29</v>
      </c>
      <c r="B11" s="30" t="s">
        <v>11</v>
      </c>
      <c r="C11" s="31" t="s">
        <v>27</v>
      </c>
      <c r="D11" s="30" t="s">
        <v>13</v>
      </c>
      <c r="E11" s="31" t="s">
        <v>14</v>
      </c>
      <c r="F11" s="30" t="s">
        <v>15</v>
      </c>
      <c r="G11" s="31" t="s">
        <v>30</v>
      </c>
      <c r="H11" s="32" t="s">
        <v>31</v>
      </c>
      <c r="I11" s="33" t="s">
        <v>18</v>
      </c>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row>
    <row r="12" customFormat="false" ht="44.25" hidden="false" customHeight="true" outlineLevel="0" collapsed="false">
      <c r="A12" s="23" t="s">
        <v>29</v>
      </c>
      <c r="B12" s="24" t="s">
        <v>11</v>
      </c>
      <c r="C12" s="25" t="s">
        <v>27</v>
      </c>
      <c r="D12" s="24" t="s">
        <v>20</v>
      </c>
      <c r="E12" s="25" t="s">
        <v>21</v>
      </c>
      <c r="F12" s="24" t="s">
        <v>32</v>
      </c>
      <c r="G12" s="25" t="s">
        <v>30</v>
      </c>
      <c r="H12" s="32" t="s">
        <v>31</v>
      </c>
      <c r="I12" s="14" t="s">
        <v>23</v>
      </c>
    </row>
    <row r="13" customFormat="false" ht="42.75" hidden="false" customHeight="true" outlineLevel="0" collapsed="false">
      <c r="A13" s="23" t="s">
        <v>29</v>
      </c>
      <c r="B13" s="24" t="s">
        <v>11</v>
      </c>
      <c r="C13" s="25" t="s">
        <v>27</v>
      </c>
      <c r="D13" s="24" t="s">
        <v>20</v>
      </c>
      <c r="E13" s="25" t="s">
        <v>21</v>
      </c>
      <c r="F13" s="24" t="s">
        <v>33</v>
      </c>
      <c r="G13" s="25" t="s">
        <v>30</v>
      </c>
      <c r="H13" s="32" t="s">
        <v>31</v>
      </c>
      <c r="I13" s="14" t="s">
        <v>23</v>
      </c>
    </row>
    <row r="14" customFormat="false" ht="41.25" hidden="false" customHeight="true" outlineLevel="0" collapsed="false">
      <c r="A14" s="26" t="s">
        <v>29</v>
      </c>
      <c r="B14" s="27" t="s">
        <v>11</v>
      </c>
      <c r="C14" s="28" t="s">
        <v>27</v>
      </c>
      <c r="D14" s="27" t="s">
        <v>20</v>
      </c>
      <c r="E14" s="28" t="s">
        <v>21</v>
      </c>
      <c r="F14" s="27" t="s">
        <v>34</v>
      </c>
      <c r="G14" s="28" t="s">
        <v>30</v>
      </c>
      <c r="H14" s="35" t="s">
        <v>31</v>
      </c>
      <c r="I14" s="21" t="s">
        <v>23</v>
      </c>
    </row>
    <row r="15" customFormat="false" ht="25.5" hidden="false" customHeight="true" outlineLevel="0" collapsed="false">
      <c r="A15" s="23" t="s">
        <v>35</v>
      </c>
      <c r="B15" s="24" t="s">
        <v>11</v>
      </c>
      <c r="C15" s="25" t="s">
        <v>27</v>
      </c>
      <c r="D15" s="24" t="s">
        <v>13</v>
      </c>
      <c r="E15" s="25" t="s">
        <v>14</v>
      </c>
      <c r="F15" s="24" t="s">
        <v>15</v>
      </c>
      <c r="G15" s="25" t="s">
        <v>36</v>
      </c>
      <c r="H15" s="32" t="s">
        <v>37</v>
      </c>
      <c r="I15" s="14" t="s">
        <v>18</v>
      </c>
    </row>
    <row r="16" customFormat="false" ht="25.5" hidden="false" customHeight="true" outlineLevel="0" collapsed="false">
      <c r="A16" s="23" t="s">
        <v>35</v>
      </c>
      <c r="B16" s="24" t="s">
        <v>11</v>
      </c>
      <c r="C16" s="25" t="s">
        <v>27</v>
      </c>
      <c r="D16" s="24" t="s">
        <v>13</v>
      </c>
      <c r="E16" s="25" t="s">
        <v>19</v>
      </c>
      <c r="F16" s="24" t="s">
        <v>15</v>
      </c>
      <c r="G16" s="25" t="s">
        <v>36</v>
      </c>
      <c r="H16" s="32" t="s">
        <v>37</v>
      </c>
      <c r="I16" s="14" t="s">
        <v>18</v>
      </c>
    </row>
    <row r="17" customFormat="false" ht="25.5" hidden="false" customHeight="true" outlineLevel="0" collapsed="false">
      <c r="A17" s="26" t="s">
        <v>35</v>
      </c>
      <c r="B17" s="27" t="s">
        <v>11</v>
      </c>
      <c r="C17" s="28" t="s">
        <v>27</v>
      </c>
      <c r="D17" s="27" t="s">
        <v>13</v>
      </c>
      <c r="E17" s="28" t="s">
        <v>38</v>
      </c>
      <c r="F17" s="27" t="s">
        <v>15</v>
      </c>
      <c r="G17" s="28" t="s">
        <v>36</v>
      </c>
      <c r="H17" s="35" t="s">
        <v>37</v>
      </c>
      <c r="I17" s="21" t="s">
        <v>18</v>
      </c>
    </row>
    <row r="18" customFormat="false" ht="25.5" hidden="false" customHeight="false" outlineLevel="0" collapsed="false">
      <c r="A18" s="23" t="s">
        <v>39</v>
      </c>
      <c r="B18" s="24" t="s">
        <v>11</v>
      </c>
      <c r="C18" s="25" t="s">
        <v>12</v>
      </c>
      <c r="D18" s="24" t="s">
        <v>13</v>
      </c>
      <c r="E18" s="25" t="s">
        <v>14</v>
      </c>
      <c r="F18" s="24" t="s">
        <v>15</v>
      </c>
      <c r="G18" s="25" t="s">
        <v>16</v>
      </c>
      <c r="H18" s="32" t="s">
        <v>40</v>
      </c>
      <c r="I18" s="14" t="s">
        <v>18</v>
      </c>
    </row>
    <row r="19" customFormat="false" ht="25.5" hidden="false" customHeight="false" outlineLevel="0" collapsed="false">
      <c r="A19" s="23" t="s">
        <v>39</v>
      </c>
      <c r="B19" s="24" t="s">
        <v>11</v>
      </c>
      <c r="C19" s="25" t="s">
        <v>12</v>
      </c>
      <c r="D19" s="24" t="s">
        <v>20</v>
      </c>
      <c r="E19" s="25" t="s">
        <v>21</v>
      </c>
      <c r="F19" s="24" t="s">
        <v>22</v>
      </c>
      <c r="G19" s="25" t="s">
        <v>16</v>
      </c>
      <c r="H19" s="32" t="s">
        <v>40</v>
      </c>
      <c r="I19" s="14" t="s">
        <v>23</v>
      </c>
    </row>
    <row r="20" customFormat="false" ht="26.25" hidden="false" customHeight="false" outlineLevel="0" collapsed="false">
      <c r="A20" s="26" t="s">
        <v>39</v>
      </c>
      <c r="B20" s="27" t="s">
        <v>11</v>
      </c>
      <c r="C20" s="28" t="s">
        <v>12</v>
      </c>
      <c r="D20" s="27" t="s">
        <v>20</v>
      </c>
      <c r="E20" s="28" t="s">
        <v>25</v>
      </c>
      <c r="F20" s="27" t="s">
        <v>22</v>
      </c>
      <c r="G20" s="28" t="s">
        <v>16</v>
      </c>
      <c r="H20" s="35" t="s">
        <v>40</v>
      </c>
      <c r="I20" s="21" t="s">
        <v>23</v>
      </c>
    </row>
    <row r="21" customFormat="false" ht="25.5" hidden="false" customHeight="true" outlineLevel="0" collapsed="false">
      <c r="A21" s="23" t="s">
        <v>41</v>
      </c>
      <c r="B21" s="24" t="s">
        <v>11</v>
      </c>
      <c r="C21" s="25" t="s">
        <v>41</v>
      </c>
      <c r="D21" s="24" t="s">
        <v>42</v>
      </c>
      <c r="E21" s="25" t="s">
        <v>43</v>
      </c>
      <c r="F21" s="24" t="s">
        <v>15</v>
      </c>
      <c r="G21" s="25" t="s">
        <v>36</v>
      </c>
      <c r="H21" s="15" t="s">
        <v>17</v>
      </c>
      <c r="I21" s="25" t="s">
        <v>44</v>
      </c>
    </row>
    <row r="22" customFormat="false" ht="25.5" hidden="false" customHeight="true" outlineLevel="0" collapsed="false">
      <c r="A22" s="26" t="s">
        <v>41</v>
      </c>
      <c r="B22" s="27" t="s">
        <v>11</v>
      </c>
      <c r="C22" s="28" t="s">
        <v>41</v>
      </c>
      <c r="D22" s="27" t="s">
        <v>42</v>
      </c>
      <c r="E22" s="28" t="s">
        <v>45</v>
      </c>
      <c r="F22" s="27" t="s">
        <v>15</v>
      </c>
      <c r="G22" s="28" t="s">
        <v>36</v>
      </c>
      <c r="H22" s="22" t="s">
        <v>17</v>
      </c>
      <c r="I22" s="28" t="s">
        <v>44</v>
      </c>
    </row>
    <row r="23" customFormat="false" ht="25.5" hidden="false" customHeight="true" outlineLevel="0" collapsed="false">
      <c r="A23" s="23" t="s">
        <v>46</v>
      </c>
      <c r="B23" s="24" t="s">
        <v>11</v>
      </c>
      <c r="C23" s="25" t="s">
        <v>47</v>
      </c>
      <c r="D23" s="24" t="s">
        <v>13</v>
      </c>
      <c r="E23" s="25" t="s">
        <v>14</v>
      </c>
      <c r="F23" s="24" t="s">
        <v>15</v>
      </c>
      <c r="G23" s="25" t="s">
        <v>36</v>
      </c>
      <c r="H23" s="15" t="s">
        <v>17</v>
      </c>
      <c r="I23" s="25" t="s">
        <v>18</v>
      </c>
    </row>
    <row r="24" customFormat="false" ht="25.5" hidden="false" customHeight="true" outlineLevel="0" collapsed="false">
      <c r="A24" s="23" t="s">
        <v>46</v>
      </c>
      <c r="B24" s="24" t="s">
        <v>11</v>
      </c>
      <c r="C24" s="25" t="s">
        <v>48</v>
      </c>
      <c r="D24" s="24" t="s">
        <v>13</v>
      </c>
      <c r="E24" s="25" t="s">
        <v>14</v>
      </c>
      <c r="F24" s="24" t="s">
        <v>15</v>
      </c>
      <c r="G24" s="25" t="s">
        <v>36</v>
      </c>
      <c r="H24" s="15" t="s">
        <v>17</v>
      </c>
      <c r="I24" s="25" t="s">
        <v>18</v>
      </c>
    </row>
    <row r="25" customFormat="false" ht="25.5" hidden="false" customHeight="true" outlineLevel="0" collapsed="false">
      <c r="A25" s="23" t="s">
        <v>46</v>
      </c>
      <c r="B25" s="24" t="s">
        <v>11</v>
      </c>
      <c r="C25" s="25" t="s">
        <v>49</v>
      </c>
      <c r="D25" s="24" t="s">
        <v>13</v>
      </c>
      <c r="E25" s="25" t="s">
        <v>14</v>
      </c>
      <c r="F25" s="24" t="s">
        <v>15</v>
      </c>
      <c r="G25" s="25" t="s">
        <v>36</v>
      </c>
      <c r="H25" s="15" t="s">
        <v>17</v>
      </c>
      <c r="I25" s="25" t="s">
        <v>18</v>
      </c>
    </row>
    <row r="26" customFormat="false" ht="25.5" hidden="false" customHeight="true" outlineLevel="0" collapsed="false">
      <c r="A26" s="23" t="s">
        <v>46</v>
      </c>
      <c r="B26" s="24" t="s">
        <v>11</v>
      </c>
      <c r="C26" s="25" t="s">
        <v>47</v>
      </c>
      <c r="D26" s="24" t="s">
        <v>13</v>
      </c>
      <c r="E26" s="25" t="s">
        <v>19</v>
      </c>
      <c r="F26" s="24" t="s">
        <v>15</v>
      </c>
      <c r="G26" s="25" t="s">
        <v>36</v>
      </c>
      <c r="H26" s="15" t="s">
        <v>17</v>
      </c>
      <c r="I26" s="25" t="s">
        <v>18</v>
      </c>
    </row>
    <row r="27" customFormat="false" ht="25.5" hidden="false" customHeight="true" outlineLevel="0" collapsed="false">
      <c r="A27" s="23" t="s">
        <v>46</v>
      </c>
      <c r="B27" s="24" t="s">
        <v>11</v>
      </c>
      <c r="C27" s="25" t="s">
        <v>48</v>
      </c>
      <c r="D27" s="24" t="s">
        <v>13</v>
      </c>
      <c r="E27" s="25" t="s">
        <v>19</v>
      </c>
      <c r="F27" s="24" t="s">
        <v>15</v>
      </c>
      <c r="G27" s="25" t="s">
        <v>36</v>
      </c>
      <c r="H27" s="15" t="s">
        <v>17</v>
      </c>
      <c r="I27" s="25" t="s">
        <v>18</v>
      </c>
    </row>
    <row r="28" customFormat="false" ht="25.5" hidden="false" customHeight="true" outlineLevel="0" collapsed="false">
      <c r="A28" s="26" t="s">
        <v>46</v>
      </c>
      <c r="B28" s="27" t="s">
        <v>11</v>
      </c>
      <c r="C28" s="28" t="s">
        <v>49</v>
      </c>
      <c r="D28" s="27" t="s">
        <v>13</v>
      </c>
      <c r="E28" s="28" t="s">
        <v>19</v>
      </c>
      <c r="F28" s="27" t="s">
        <v>15</v>
      </c>
      <c r="G28" s="28" t="s">
        <v>36</v>
      </c>
      <c r="H28" s="22" t="s">
        <v>17</v>
      </c>
      <c r="I28" s="28" t="s">
        <v>18</v>
      </c>
    </row>
    <row r="29" customFormat="false" ht="25.5" hidden="false" customHeight="true" outlineLevel="0" collapsed="false">
      <c r="A29" s="23" t="s">
        <v>50</v>
      </c>
      <c r="B29" s="24" t="s">
        <v>11</v>
      </c>
      <c r="C29" s="36" t="s">
        <v>51</v>
      </c>
      <c r="D29" s="24" t="s">
        <v>13</v>
      </c>
      <c r="E29" s="25" t="s">
        <v>14</v>
      </c>
      <c r="F29" s="24" t="s">
        <v>15</v>
      </c>
      <c r="G29" s="25" t="s">
        <v>52</v>
      </c>
      <c r="H29" s="1" t="s">
        <v>53</v>
      </c>
      <c r="I29" s="25" t="s">
        <v>18</v>
      </c>
    </row>
    <row r="30" customFormat="false" ht="25.5" hidden="false" customHeight="true" outlineLevel="0" collapsed="false">
      <c r="A30" s="23" t="s">
        <v>50</v>
      </c>
      <c r="B30" s="24" t="s">
        <v>11</v>
      </c>
      <c r="C30" s="37" t="s">
        <v>54</v>
      </c>
      <c r="D30" s="24" t="s">
        <v>13</v>
      </c>
      <c r="E30" s="25" t="s">
        <v>14</v>
      </c>
      <c r="F30" s="24" t="s">
        <v>15</v>
      </c>
      <c r="G30" s="25" t="s">
        <v>52</v>
      </c>
      <c r="H30" s="32" t="s">
        <v>53</v>
      </c>
      <c r="I30" s="25" t="s">
        <v>18</v>
      </c>
    </row>
    <row r="31" customFormat="false" ht="25.5" hidden="false" customHeight="true" outlineLevel="0" collapsed="false">
      <c r="A31" s="23" t="s">
        <v>50</v>
      </c>
      <c r="B31" s="24" t="s">
        <v>11</v>
      </c>
      <c r="C31" s="36" t="s">
        <v>55</v>
      </c>
      <c r="D31" s="24" t="s">
        <v>13</v>
      </c>
      <c r="E31" s="25" t="s">
        <v>14</v>
      </c>
      <c r="F31" s="24" t="s">
        <v>15</v>
      </c>
      <c r="G31" s="25" t="s">
        <v>52</v>
      </c>
      <c r="H31" s="32" t="s">
        <v>53</v>
      </c>
      <c r="I31" s="25" t="s">
        <v>18</v>
      </c>
    </row>
    <row r="32" customFormat="false" ht="25.5" hidden="false" customHeight="true" outlineLevel="0" collapsed="false">
      <c r="A32" s="23" t="s">
        <v>50</v>
      </c>
      <c r="B32" s="24" t="s">
        <v>11</v>
      </c>
      <c r="C32" s="36" t="s">
        <v>56</v>
      </c>
      <c r="D32" s="24" t="s">
        <v>13</v>
      </c>
      <c r="E32" s="25" t="s">
        <v>14</v>
      </c>
      <c r="F32" s="24" t="s">
        <v>15</v>
      </c>
      <c r="G32" s="25" t="s">
        <v>52</v>
      </c>
      <c r="H32" s="32" t="s">
        <v>53</v>
      </c>
      <c r="I32" s="25" t="s">
        <v>18</v>
      </c>
    </row>
    <row r="33" customFormat="false" ht="25.5" hidden="false" customHeight="true" outlineLevel="0" collapsed="false">
      <c r="A33" s="23" t="s">
        <v>50</v>
      </c>
      <c r="B33" s="24" t="s">
        <v>11</v>
      </c>
      <c r="C33" s="36" t="s">
        <v>57</v>
      </c>
      <c r="D33" s="24" t="s">
        <v>13</v>
      </c>
      <c r="E33" s="25" t="s">
        <v>14</v>
      </c>
      <c r="F33" s="24" t="s">
        <v>15</v>
      </c>
      <c r="G33" s="25" t="s">
        <v>52</v>
      </c>
      <c r="H33" s="32" t="s">
        <v>53</v>
      </c>
      <c r="I33" s="25" t="s">
        <v>18</v>
      </c>
    </row>
    <row r="34" customFormat="false" ht="25.5" hidden="false" customHeight="true" outlineLevel="0" collapsed="false">
      <c r="A34" s="23" t="s">
        <v>50</v>
      </c>
      <c r="B34" s="24" t="s">
        <v>11</v>
      </c>
      <c r="C34" s="38" t="s">
        <v>58</v>
      </c>
      <c r="D34" s="24" t="s">
        <v>13</v>
      </c>
      <c r="E34" s="25" t="s">
        <v>59</v>
      </c>
      <c r="F34" s="24" t="s">
        <v>15</v>
      </c>
      <c r="G34" s="25" t="s">
        <v>52</v>
      </c>
      <c r="H34" s="32" t="s">
        <v>53</v>
      </c>
      <c r="I34" s="25" t="s">
        <v>18</v>
      </c>
    </row>
    <row r="35" customFormat="false" ht="25.5" hidden="false" customHeight="true" outlineLevel="0" collapsed="false">
      <c r="A35" s="23" t="s">
        <v>50</v>
      </c>
      <c r="B35" s="24" t="s">
        <v>11</v>
      </c>
      <c r="C35" s="36" t="s">
        <v>60</v>
      </c>
      <c r="D35" s="24" t="s">
        <v>20</v>
      </c>
      <c r="E35" s="25" t="s">
        <v>43</v>
      </c>
      <c r="F35" s="24" t="s">
        <v>15</v>
      </c>
      <c r="G35" s="25" t="s">
        <v>52</v>
      </c>
      <c r="H35" s="32" t="s">
        <v>61</v>
      </c>
      <c r="I35" s="25" t="s">
        <v>62</v>
      </c>
    </row>
    <row r="36" customFormat="false" ht="25.5" hidden="false" customHeight="false" outlineLevel="0" collapsed="false">
      <c r="A36" s="23" t="s">
        <v>50</v>
      </c>
      <c r="B36" s="24" t="s">
        <v>11</v>
      </c>
      <c r="C36" s="36" t="s">
        <v>63</v>
      </c>
      <c r="D36" s="24" t="s">
        <v>20</v>
      </c>
      <c r="E36" s="25" t="s">
        <v>43</v>
      </c>
      <c r="F36" s="24" t="s">
        <v>15</v>
      </c>
      <c r="G36" s="25" t="s">
        <v>52</v>
      </c>
      <c r="H36" s="32" t="s">
        <v>61</v>
      </c>
      <c r="I36" s="25" t="s">
        <v>62</v>
      </c>
    </row>
    <row r="37" customFormat="false" ht="25.5" hidden="false" customHeight="false" outlineLevel="0" collapsed="false">
      <c r="A37" s="23" t="s">
        <v>50</v>
      </c>
      <c r="B37" s="24" t="s">
        <v>11</v>
      </c>
      <c r="C37" s="36" t="s">
        <v>64</v>
      </c>
      <c r="D37" s="24" t="s">
        <v>20</v>
      </c>
      <c r="E37" s="25" t="s">
        <v>43</v>
      </c>
      <c r="F37" s="24" t="s">
        <v>15</v>
      </c>
      <c r="G37" s="25" t="s">
        <v>52</v>
      </c>
      <c r="H37" s="32" t="s">
        <v>61</v>
      </c>
      <c r="I37" s="25" t="s">
        <v>62</v>
      </c>
    </row>
    <row r="38" customFormat="false" ht="25.5" hidden="false" customHeight="false" outlineLevel="0" collapsed="false">
      <c r="A38" s="23" t="s">
        <v>50</v>
      </c>
      <c r="B38" s="24" t="s">
        <v>11</v>
      </c>
      <c r="C38" s="36" t="s">
        <v>65</v>
      </c>
      <c r="D38" s="24" t="s">
        <v>20</v>
      </c>
      <c r="E38" s="25" t="s">
        <v>43</v>
      </c>
      <c r="F38" s="24" t="s">
        <v>15</v>
      </c>
      <c r="G38" s="25" t="s">
        <v>52</v>
      </c>
      <c r="H38" s="32" t="s">
        <v>61</v>
      </c>
      <c r="I38" s="25" t="s">
        <v>62</v>
      </c>
    </row>
    <row r="39" customFormat="false" ht="38.25" hidden="false" customHeight="false" outlineLevel="0" collapsed="false">
      <c r="A39" s="23" t="s">
        <v>50</v>
      </c>
      <c r="B39" s="24" t="s">
        <v>11</v>
      </c>
      <c r="C39" s="36" t="s">
        <v>66</v>
      </c>
      <c r="D39" s="24" t="s">
        <v>20</v>
      </c>
      <c r="E39" s="25" t="s">
        <v>43</v>
      </c>
      <c r="F39" s="24" t="s">
        <v>15</v>
      </c>
      <c r="G39" s="25" t="s">
        <v>52</v>
      </c>
      <c r="H39" s="32" t="s">
        <v>61</v>
      </c>
      <c r="I39" s="25" t="s">
        <v>18</v>
      </c>
    </row>
    <row r="40" customFormat="false" ht="25.5" hidden="false" customHeight="false" outlineLevel="0" collapsed="false">
      <c r="A40" s="23" t="s">
        <v>50</v>
      </c>
      <c r="B40" s="24" t="s">
        <v>11</v>
      </c>
      <c r="C40" s="36" t="s">
        <v>67</v>
      </c>
      <c r="D40" s="24" t="s">
        <v>20</v>
      </c>
      <c r="E40" s="25" t="s">
        <v>43</v>
      </c>
      <c r="F40" s="24" t="s">
        <v>15</v>
      </c>
      <c r="G40" s="25" t="s">
        <v>52</v>
      </c>
      <c r="H40" s="32" t="s">
        <v>61</v>
      </c>
      <c r="I40" s="25" t="s">
        <v>62</v>
      </c>
    </row>
    <row r="41" customFormat="false" ht="25.5" hidden="false" customHeight="false" outlineLevel="0" collapsed="false">
      <c r="A41" s="23" t="s">
        <v>50</v>
      </c>
      <c r="B41" s="24" t="s">
        <v>11</v>
      </c>
      <c r="C41" s="36" t="s">
        <v>68</v>
      </c>
      <c r="D41" s="24" t="s">
        <v>20</v>
      </c>
      <c r="E41" s="25" t="s">
        <v>43</v>
      </c>
      <c r="F41" s="24" t="s">
        <v>15</v>
      </c>
      <c r="G41" s="25" t="s">
        <v>52</v>
      </c>
      <c r="H41" s="32" t="s">
        <v>61</v>
      </c>
      <c r="I41" s="25" t="s">
        <v>62</v>
      </c>
    </row>
    <row r="42" customFormat="false" ht="26.25" hidden="false" customHeight="false" outlineLevel="0" collapsed="false">
      <c r="A42" s="26" t="s">
        <v>50</v>
      </c>
      <c r="B42" s="27" t="s">
        <v>11</v>
      </c>
      <c r="C42" s="39" t="s">
        <v>69</v>
      </c>
      <c r="D42" s="27" t="s">
        <v>20</v>
      </c>
      <c r="E42" s="28" t="s">
        <v>43</v>
      </c>
      <c r="F42" s="27" t="s">
        <v>15</v>
      </c>
      <c r="G42" s="28" t="s">
        <v>52</v>
      </c>
      <c r="H42" s="35" t="s">
        <v>61</v>
      </c>
      <c r="I42" s="28" t="s">
        <v>62</v>
      </c>
    </row>
    <row r="43" customFormat="false" ht="25.5" hidden="false" customHeight="false" outlineLevel="0" collapsed="false">
      <c r="A43" s="40" t="s">
        <v>70</v>
      </c>
      <c r="B43" s="1" t="s">
        <v>71</v>
      </c>
      <c r="C43" s="41" t="s">
        <v>27</v>
      </c>
      <c r="D43" s="1" t="s">
        <v>13</v>
      </c>
      <c r="E43" s="41" t="s">
        <v>14</v>
      </c>
      <c r="F43" s="1" t="s">
        <v>15</v>
      </c>
      <c r="G43" s="41" t="s">
        <v>28</v>
      </c>
      <c r="H43" s="2" t="s">
        <v>72</v>
      </c>
      <c r="I43" s="41" t="s">
        <v>73</v>
      </c>
    </row>
    <row r="44" customFormat="false" ht="25.5" hidden="false" customHeight="false" outlineLevel="0" collapsed="false">
      <c r="A44" s="40" t="s">
        <v>70</v>
      </c>
      <c r="B44" s="1" t="s">
        <v>71</v>
      </c>
      <c r="C44" s="41" t="s">
        <v>27</v>
      </c>
      <c r="D44" s="1" t="s">
        <v>13</v>
      </c>
      <c r="E44" s="41" t="s">
        <v>19</v>
      </c>
      <c r="F44" s="1" t="s">
        <v>15</v>
      </c>
      <c r="G44" s="41" t="s">
        <v>28</v>
      </c>
      <c r="H44" s="2" t="s">
        <v>72</v>
      </c>
      <c r="I44" s="41" t="s">
        <v>73</v>
      </c>
    </row>
    <row r="45" customFormat="false" ht="25.5" hidden="false" customHeight="false" outlineLevel="0" collapsed="false">
      <c r="A45" s="40" t="s">
        <v>70</v>
      </c>
      <c r="B45" s="1" t="s">
        <v>71</v>
      </c>
      <c r="C45" s="41" t="s">
        <v>27</v>
      </c>
      <c r="D45" s="1" t="s">
        <v>13</v>
      </c>
      <c r="E45" s="41" t="s">
        <v>38</v>
      </c>
      <c r="F45" s="1" t="s">
        <v>15</v>
      </c>
      <c r="G45" s="41" t="s">
        <v>28</v>
      </c>
      <c r="H45" s="2" t="s">
        <v>72</v>
      </c>
      <c r="I45" s="41" t="s">
        <v>73</v>
      </c>
    </row>
    <row r="46" customFormat="false" ht="26.25" hidden="false" customHeight="false" outlineLevel="0" collapsed="false">
      <c r="A46" s="42" t="s">
        <v>70</v>
      </c>
      <c r="B46" s="43" t="s">
        <v>71</v>
      </c>
      <c r="C46" s="44" t="s">
        <v>27</v>
      </c>
      <c r="D46" s="43" t="s">
        <v>20</v>
      </c>
      <c r="E46" s="44" t="s">
        <v>14</v>
      </c>
      <c r="F46" s="43" t="s">
        <v>15</v>
      </c>
      <c r="G46" s="44" t="s">
        <v>28</v>
      </c>
      <c r="H46" s="45" t="s">
        <v>72</v>
      </c>
      <c r="I46" s="44" t="s">
        <v>73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122"/>
  <sheetViews>
    <sheetView showFormulas="false" showGridLines="true" showRowColHeaders="true" showZeros="true" rightToLeft="false" tabSelected="false" showOutlineSymbols="true" defaultGridColor="true" view="normal" topLeftCell="A51" colorId="64" zoomScale="100" zoomScaleNormal="100" zoomScalePageLayoutView="100" workbookViewId="0">
      <selection pane="topLeft" activeCell="C64" activeCellId="0" sqref="C64"/>
    </sheetView>
  </sheetViews>
  <sheetFormatPr defaultColWidth="9.0546875" defaultRowHeight="12.75" customHeight="true" zeroHeight="false" outlineLevelRow="0" outlineLevelCol="0"/>
  <cols>
    <col collapsed="false" customWidth="true" hidden="false" outlineLevel="0" max="1" min="1" style="0" width="17.56"/>
    <col collapsed="false" customWidth="true" hidden="false" outlineLevel="0" max="2" min="2" style="0" width="21.84"/>
    <col collapsed="false" customWidth="true" hidden="false" outlineLevel="0" max="3" min="3" style="0" width="11.7"/>
    <col collapsed="false" customWidth="true" hidden="false" outlineLevel="0" max="4" min="4" style="0" width="9.56"/>
    <col collapsed="false" customWidth="true" hidden="false" outlineLevel="0" max="5" min="5" style="0" width="10.85"/>
    <col collapsed="false" customWidth="true" hidden="false" outlineLevel="0" max="7" min="7" style="0" width="12.14"/>
    <col collapsed="false" customWidth="true" hidden="false" outlineLevel="0" max="8" min="8" style="0" width="10.71"/>
    <col collapsed="false" customWidth="true" hidden="false" outlineLevel="0" max="9" min="9" style="0" width="12.99"/>
    <col collapsed="false" customWidth="true" hidden="false" outlineLevel="0" max="10" min="10" style="0" width="9.7"/>
    <col collapsed="false" customWidth="true" hidden="false" outlineLevel="0" max="11" min="11" style="0" width="11.85"/>
    <col collapsed="false" customWidth="true" hidden="false" outlineLevel="0" max="13" min="13" style="0" width="10.28"/>
    <col collapsed="false" customWidth="true" hidden="false" outlineLevel="0" max="15" min="15" style="0" width="12.42"/>
    <col collapsed="false" customWidth="true" hidden="false" outlineLevel="0" max="17" min="17" style="0" width="12.56"/>
    <col collapsed="false" customWidth="true" hidden="false" outlineLevel="0" max="19" min="19" style="0" width="12.28"/>
  </cols>
  <sheetData>
    <row r="1" customFormat="false" ht="12.75" hidden="false" customHeight="false" outlineLevel="0" collapsed="false">
      <c r="A1" s="46" t="s">
        <v>608</v>
      </c>
    </row>
    <row r="2" customFormat="false" ht="18.75" hidden="false" customHeight="false" outlineLevel="0" collapsed="false">
      <c r="A2" s="3" t="s">
        <v>609</v>
      </c>
      <c r="B2" s="47"/>
      <c r="M2" s="48"/>
      <c r="N2" s="49"/>
      <c r="O2" s="258" t="s">
        <v>75</v>
      </c>
      <c r="P2" s="49"/>
      <c r="Q2" s="51"/>
    </row>
    <row r="3" customFormat="false" ht="13.5" hidden="false" customHeight="false" outlineLevel="0" collapsed="false"/>
    <row r="4" customFormat="false" ht="39.75" hidden="false" customHeight="true" outlineLevel="0" collapsed="false">
      <c r="A4" s="52" t="s">
        <v>610</v>
      </c>
      <c r="B4" s="53"/>
      <c r="C4" s="54" t="s">
        <v>611</v>
      </c>
      <c r="D4" s="56"/>
      <c r="E4" s="54" t="s">
        <v>77</v>
      </c>
      <c r="F4" s="56"/>
      <c r="G4" s="54" t="s">
        <v>612</v>
      </c>
      <c r="H4" s="56"/>
      <c r="I4" s="54" t="s">
        <v>8</v>
      </c>
      <c r="J4" s="55"/>
      <c r="K4" s="57" t="s">
        <v>80</v>
      </c>
      <c r="L4" s="55"/>
      <c r="M4" s="59" t="s">
        <v>81</v>
      </c>
      <c r="N4" s="58"/>
      <c r="O4" s="59" t="s">
        <v>82</v>
      </c>
      <c r="P4" s="58"/>
      <c r="Q4" s="59" t="s">
        <v>401</v>
      </c>
    </row>
    <row r="5" customFormat="false" ht="12.75" hidden="false" customHeight="false" outlineLevel="0" collapsed="false">
      <c r="A5" s="0" t="s">
        <v>402</v>
      </c>
      <c r="C5" s="80" t="s">
        <v>231</v>
      </c>
      <c r="E5" s="282" t="s">
        <v>107</v>
      </c>
      <c r="F5" s="64"/>
      <c r="G5" s="80" t="s">
        <v>232</v>
      </c>
      <c r="H5" s="64"/>
      <c r="I5" s="291" t="s">
        <v>53</v>
      </c>
      <c r="J5" s="63"/>
      <c r="K5" s="291" t="s">
        <v>214</v>
      </c>
      <c r="M5" s="63"/>
      <c r="N5" s="63"/>
      <c r="O5" s="63"/>
      <c r="P5" s="63"/>
      <c r="Q5" s="63"/>
    </row>
    <row r="6" customFormat="false" ht="12.75" hidden="false" customHeight="false" outlineLevel="0" collapsed="false">
      <c r="C6" s="80" t="s">
        <v>236</v>
      </c>
      <c r="E6" s="282" t="s">
        <v>216</v>
      </c>
      <c r="F6" s="64"/>
      <c r="G6" s="282" t="s">
        <v>213</v>
      </c>
      <c r="H6" s="64"/>
      <c r="I6" s="291" t="s">
        <v>613</v>
      </c>
      <c r="J6" s="63"/>
      <c r="K6" s="63"/>
      <c r="M6" s="63"/>
      <c r="N6" s="63"/>
      <c r="O6" s="63"/>
      <c r="P6" s="63"/>
      <c r="Q6" s="63"/>
    </row>
    <row r="7" customFormat="false" ht="12.75" hidden="false" customHeight="false" outlineLevel="0" collapsed="false">
      <c r="C7" s="0" t="s">
        <v>614</v>
      </c>
      <c r="E7" s="292" t="s">
        <v>615</v>
      </c>
      <c r="F7" s="64"/>
      <c r="G7" s="282" t="s">
        <v>237</v>
      </c>
      <c r="H7" s="64"/>
      <c r="I7" s="80" t="s">
        <v>96</v>
      </c>
      <c r="M7" s="63"/>
      <c r="N7" s="63"/>
      <c r="O7" s="63"/>
      <c r="P7" s="63"/>
      <c r="Q7" s="63"/>
    </row>
    <row r="8" customFormat="false" ht="12.75" hidden="false" customHeight="false" outlineLevel="0" collapsed="false">
      <c r="E8" s="292" t="s">
        <v>616</v>
      </c>
      <c r="G8" s="64"/>
      <c r="I8" s="80" t="s">
        <v>338</v>
      </c>
      <c r="M8" s="63"/>
      <c r="N8" s="63"/>
      <c r="O8" s="63"/>
      <c r="P8" s="63"/>
      <c r="Q8" s="63"/>
    </row>
    <row r="9" customFormat="false" ht="12.75" hidden="false" customHeight="false" outlineLevel="0" collapsed="false">
      <c r="E9" s="260" t="s">
        <v>617</v>
      </c>
      <c r="F9" s="64"/>
      <c r="H9" s="64"/>
      <c r="I9" s="282" t="s">
        <v>618</v>
      </c>
      <c r="J9" s="64"/>
      <c r="K9" s="64"/>
    </row>
    <row r="10" customFormat="false" ht="12.75" hidden="false" customHeight="false" outlineLevel="0" collapsed="false">
      <c r="E10" s="260" t="s">
        <v>241</v>
      </c>
      <c r="I10" s="80" t="s">
        <v>508</v>
      </c>
    </row>
    <row r="11" customFormat="false" ht="12.75" hidden="false" customHeight="false" outlineLevel="0" collapsed="false">
      <c r="I11" s="80" t="s">
        <v>509</v>
      </c>
    </row>
    <row r="12" customFormat="false" ht="12.75" hidden="false" customHeight="false" outlineLevel="0" collapsed="false">
      <c r="E12" s="56"/>
      <c r="I12" s="80" t="s">
        <v>510</v>
      </c>
    </row>
    <row r="13" customFormat="false" ht="12.75" hidden="false" customHeight="false" outlineLevel="0" collapsed="false">
      <c r="E13" s="64"/>
      <c r="I13" s="80" t="s">
        <v>511</v>
      </c>
    </row>
    <row r="14" customFormat="false" ht="12.75" hidden="false" customHeight="false" outlineLevel="0" collapsed="false">
      <c r="E14" s="64"/>
      <c r="I14" s="80" t="s">
        <v>619</v>
      </c>
    </row>
    <row r="15" customFormat="false" ht="12.75" hidden="false" customHeight="false" outlineLevel="0" collapsed="false">
      <c r="E15" s="64"/>
      <c r="I15" s="80" t="s">
        <v>620</v>
      </c>
    </row>
    <row r="16" customFormat="false" ht="12.75" hidden="false" customHeight="false" outlineLevel="0" collapsed="false">
      <c r="E16" s="64"/>
    </row>
    <row r="17" customFormat="false" ht="12.75" hidden="false" customHeight="false" outlineLevel="0" collapsed="false">
      <c r="E17" s="64"/>
    </row>
    <row r="18" customFormat="false" ht="13.5" hidden="false" customHeight="false" outlineLevel="0" collapsed="false"/>
    <row r="19" customFormat="false" ht="26.25" hidden="false" customHeight="false" outlineLevel="0" collapsed="false">
      <c r="A19" s="52" t="s">
        <v>621</v>
      </c>
      <c r="B19" s="53"/>
      <c r="C19" s="54" t="s">
        <v>76</v>
      </c>
      <c r="D19" s="56"/>
      <c r="E19" s="54" t="s">
        <v>77</v>
      </c>
      <c r="F19" s="56"/>
      <c r="G19" s="54" t="s">
        <v>612</v>
      </c>
      <c r="H19" s="56"/>
      <c r="I19" s="54" t="s">
        <v>622</v>
      </c>
      <c r="J19" s="56"/>
      <c r="K19" s="54" t="s">
        <v>623</v>
      </c>
      <c r="L19" s="56"/>
      <c r="M19" s="54" t="s">
        <v>624</v>
      </c>
      <c r="N19" s="55"/>
      <c r="O19" s="54" t="s">
        <v>625</v>
      </c>
      <c r="P19" s="55"/>
      <c r="Q19" s="54" t="s">
        <v>626</v>
      </c>
      <c r="R19" s="55"/>
      <c r="S19" s="54" t="s">
        <v>8</v>
      </c>
      <c r="T19" s="55"/>
      <c r="U19" s="57" t="s">
        <v>80</v>
      </c>
    </row>
    <row r="20" customFormat="false" ht="12.75" hidden="false" customHeight="false" outlineLevel="0" collapsed="false">
      <c r="A20" s="0" t="s">
        <v>102</v>
      </c>
      <c r="C20" s="0" t="s">
        <v>627</v>
      </c>
      <c r="E20" s="64" t="s">
        <v>107</v>
      </c>
      <c r="F20" s="64"/>
      <c r="G20" s="64" t="s">
        <v>213</v>
      </c>
      <c r="H20" s="64"/>
      <c r="I20" s="64" t="s">
        <v>107</v>
      </c>
      <c r="J20" s="64"/>
      <c r="K20" s="0" t="s">
        <v>32</v>
      </c>
      <c r="L20" s="64"/>
      <c r="M20" s="0" t="s">
        <v>628</v>
      </c>
      <c r="O20" s="0" t="s">
        <v>629</v>
      </c>
      <c r="Q20" s="0" t="s">
        <v>630</v>
      </c>
      <c r="S20" s="63" t="s">
        <v>53</v>
      </c>
      <c r="T20" s="63"/>
      <c r="U20" s="63" t="s">
        <v>214</v>
      </c>
    </row>
    <row r="21" customFormat="false" ht="12.75" hidden="false" customHeight="false" outlineLevel="0" collapsed="false">
      <c r="C21" s="0" t="s">
        <v>631</v>
      </c>
      <c r="E21" s="64" t="s">
        <v>216</v>
      </c>
      <c r="F21" s="64"/>
      <c r="G21" s="262" t="s">
        <v>632</v>
      </c>
      <c r="H21" s="262"/>
      <c r="I21" s="262" t="s">
        <v>216</v>
      </c>
      <c r="J21" s="64"/>
      <c r="K21" s="0" t="s">
        <v>33</v>
      </c>
      <c r="L21" s="64"/>
      <c r="M21" s="0" t="s">
        <v>633</v>
      </c>
      <c r="Q21" s="0" t="s">
        <v>634</v>
      </c>
      <c r="S21" s="63" t="s">
        <v>99</v>
      </c>
      <c r="T21" s="63"/>
      <c r="U21" s="63"/>
    </row>
    <row r="22" customFormat="false" ht="12.75" hidden="false" customHeight="false" outlineLevel="0" collapsed="false">
      <c r="C22" s="0" t="s">
        <v>635</v>
      </c>
      <c r="E22" s="259" t="s">
        <v>615</v>
      </c>
      <c r="F22" s="64"/>
      <c r="G22" s="256" t="s">
        <v>636</v>
      </c>
      <c r="H22" s="256"/>
      <c r="I22" s="0" t="s">
        <v>637</v>
      </c>
      <c r="J22" s="64"/>
      <c r="K22" s="0" t="s">
        <v>34</v>
      </c>
      <c r="L22" s="64"/>
      <c r="Q22" s="0" t="s">
        <v>638</v>
      </c>
      <c r="S22" s="0" t="s">
        <v>96</v>
      </c>
    </row>
    <row r="23" customFormat="false" ht="12.75" hidden="false" customHeight="false" outlineLevel="0" collapsed="false">
      <c r="C23" s="0" t="s">
        <v>639</v>
      </c>
      <c r="E23" s="259" t="s">
        <v>616</v>
      </c>
      <c r="G23" s="262" t="s">
        <v>640</v>
      </c>
      <c r="H23" s="262"/>
      <c r="I23" s="256" t="s">
        <v>641</v>
      </c>
      <c r="S23" s="0" t="s">
        <v>338</v>
      </c>
    </row>
    <row r="24" customFormat="false" ht="12.75" hidden="false" customHeight="false" outlineLevel="0" collapsed="false">
      <c r="E24" s="260" t="s">
        <v>617</v>
      </c>
      <c r="F24" s="64"/>
      <c r="G24" s="64"/>
      <c r="H24" s="64"/>
      <c r="I24" s="64"/>
      <c r="J24" s="64"/>
      <c r="L24" s="64"/>
      <c r="S24" s="64" t="s">
        <v>618</v>
      </c>
      <c r="T24" s="64"/>
      <c r="U24" s="64"/>
    </row>
    <row r="25" customFormat="false" ht="12.75" hidden="false" customHeight="false" outlineLevel="0" collapsed="false">
      <c r="E25" s="260" t="s">
        <v>241</v>
      </c>
      <c r="S25" s="0" t="s">
        <v>508</v>
      </c>
    </row>
    <row r="26" customFormat="false" ht="12.75" hidden="false" customHeight="false" outlineLevel="0" collapsed="false">
      <c r="S26" s="0" t="s">
        <v>642</v>
      </c>
    </row>
    <row r="27" customFormat="false" ht="12.75" hidden="false" customHeight="false" outlineLevel="0" collapsed="false">
      <c r="S27" s="0" t="s">
        <v>510</v>
      </c>
    </row>
    <row r="28" customFormat="false" ht="12.75" hidden="false" customHeight="false" outlineLevel="0" collapsed="false">
      <c r="S28" s="0" t="s">
        <v>511</v>
      </c>
    </row>
    <row r="29" customFormat="false" ht="12.75" hidden="false" customHeight="false" outlineLevel="0" collapsed="false">
      <c r="S29" s="0" t="s">
        <v>619</v>
      </c>
    </row>
    <row r="30" customFormat="false" ht="12.75" hidden="false" customHeight="false" outlineLevel="0" collapsed="false">
      <c r="S30" s="0" t="s">
        <v>620</v>
      </c>
    </row>
    <row r="31" customFormat="false" ht="12.75" hidden="false" customHeight="false" outlineLevel="0" collapsed="false">
      <c r="S31" s="0" t="s">
        <v>643</v>
      </c>
    </row>
    <row r="32" customFormat="false" ht="12.75" hidden="false" customHeight="false" outlineLevel="0" collapsed="false">
      <c r="S32" s="0" t="s">
        <v>644</v>
      </c>
    </row>
    <row r="33" customFormat="false" ht="12.75" hidden="false" customHeight="false" outlineLevel="0" collapsed="false">
      <c r="A33" s="66" t="s">
        <v>116</v>
      </c>
      <c r="B33" s="67" t="s">
        <v>645</v>
      </c>
    </row>
    <row r="34" customFormat="false" ht="12.75" hidden="false" customHeight="false" outlineLevel="0" collapsed="false">
      <c r="A34" s="67"/>
      <c r="B34" s="67" t="s">
        <v>646</v>
      </c>
    </row>
    <row r="36" customFormat="false" ht="18.75" hidden="false" customHeight="false" outlineLevel="0" collapsed="false">
      <c r="A36" s="3" t="s">
        <v>118</v>
      </c>
    </row>
    <row r="38" customFormat="false" ht="12.75" hidden="false" customHeight="false" outlineLevel="0" collapsed="false">
      <c r="A38" s="72" t="s">
        <v>154</v>
      </c>
      <c r="B38" s="70"/>
      <c r="C38" s="70"/>
      <c r="D38" s="70"/>
      <c r="E38" s="72"/>
      <c r="F38" s="70"/>
      <c r="G38" s="70"/>
      <c r="H38" s="70"/>
      <c r="I38" s="72"/>
      <c r="J38" s="70"/>
      <c r="K38" s="70"/>
      <c r="L38" s="70"/>
      <c r="M38" s="72"/>
      <c r="N38" s="70"/>
      <c r="O38" s="70"/>
      <c r="P38" s="70"/>
      <c r="Q38" s="72"/>
      <c r="R38" s="70"/>
      <c r="S38" s="70"/>
      <c r="T38" s="70"/>
      <c r="U38" s="72"/>
      <c r="V38" s="70"/>
      <c r="W38" s="70"/>
      <c r="X38" s="70"/>
      <c r="Y38" s="72"/>
      <c r="Z38" s="70"/>
      <c r="AA38" s="70"/>
      <c r="AB38" s="70"/>
      <c r="AC38" s="72"/>
      <c r="AD38" s="70"/>
      <c r="AE38" s="70"/>
      <c r="AF38" s="70"/>
      <c r="AG38" s="72"/>
      <c r="AH38" s="70"/>
      <c r="AI38" s="70"/>
      <c r="AJ38" s="70"/>
      <c r="AK38" s="72"/>
      <c r="AL38" s="70"/>
      <c r="AM38" s="70"/>
      <c r="AN38" s="70"/>
      <c r="AO38" s="72"/>
      <c r="AP38" s="70"/>
      <c r="AQ38" s="70"/>
      <c r="AR38" s="70"/>
      <c r="AS38" s="72"/>
      <c r="AT38" s="70"/>
      <c r="AU38" s="70"/>
      <c r="AV38" s="70"/>
      <c r="AW38" s="72"/>
      <c r="AX38" s="70"/>
      <c r="AY38" s="70"/>
      <c r="AZ38" s="70"/>
      <c r="BA38" s="72"/>
      <c r="BB38" s="70"/>
      <c r="BC38" s="70"/>
      <c r="BD38" s="70"/>
      <c r="BE38" s="72"/>
      <c r="BF38" s="70"/>
      <c r="BG38" s="70"/>
      <c r="BH38" s="70"/>
      <c r="BI38" s="72"/>
      <c r="BJ38" s="70"/>
      <c r="BK38" s="70"/>
      <c r="BL38" s="70"/>
      <c r="BM38" s="72"/>
      <c r="BN38" s="70"/>
      <c r="BO38" s="70"/>
      <c r="BP38" s="70"/>
      <c r="BQ38" s="72"/>
      <c r="BR38" s="70"/>
      <c r="BS38" s="70"/>
      <c r="BT38" s="70"/>
      <c r="BU38" s="72"/>
      <c r="BV38" s="70"/>
      <c r="BW38" s="70"/>
      <c r="BX38" s="70"/>
      <c r="BY38" s="72"/>
      <c r="BZ38" s="70"/>
      <c r="CA38" s="70"/>
      <c r="CB38" s="70"/>
      <c r="CC38" s="72"/>
      <c r="CD38" s="70"/>
      <c r="CE38" s="70"/>
      <c r="CF38" s="70"/>
      <c r="CG38" s="72"/>
      <c r="CH38" s="70"/>
      <c r="CI38" s="70"/>
      <c r="CJ38" s="70"/>
      <c r="CK38" s="72"/>
      <c r="CL38" s="70"/>
      <c r="CM38" s="70"/>
      <c r="CN38" s="70"/>
      <c r="CO38" s="72"/>
      <c r="CP38" s="70"/>
      <c r="CQ38" s="70"/>
      <c r="CR38" s="70"/>
      <c r="CS38" s="72"/>
      <c r="CT38" s="70"/>
      <c r="CU38" s="70"/>
      <c r="CV38" s="70"/>
      <c r="CW38" s="72"/>
      <c r="CX38" s="70"/>
      <c r="CY38" s="70"/>
      <c r="CZ38" s="70"/>
      <c r="DA38" s="72"/>
      <c r="DB38" s="70"/>
      <c r="DC38" s="70"/>
      <c r="DD38" s="70"/>
      <c r="DE38" s="72"/>
      <c r="DF38" s="70"/>
      <c r="DG38" s="70"/>
      <c r="DH38" s="70"/>
      <c r="DI38" s="72"/>
      <c r="DJ38" s="70"/>
      <c r="DK38" s="70"/>
      <c r="DL38" s="70"/>
      <c r="DM38" s="72"/>
      <c r="DN38" s="70"/>
      <c r="DO38" s="70"/>
      <c r="DP38" s="70"/>
      <c r="DQ38" s="72"/>
      <c r="DR38" s="70"/>
      <c r="DS38" s="70"/>
      <c r="DT38" s="70"/>
      <c r="DU38" s="72"/>
      <c r="DV38" s="70"/>
      <c r="DW38" s="70"/>
      <c r="DX38" s="70"/>
      <c r="DY38" s="72"/>
      <c r="DZ38" s="70"/>
      <c r="EA38" s="70"/>
      <c r="EB38" s="70"/>
      <c r="EC38" s="72"/>
      <c r="ED38" s="70"/>
      <c r="EE38" s="70"/>
      <c r="EF38" s="70"/>
      <c r="EG38" s="72"/>
      <c r="EH38" s="70"/>
      <c r="EI38" s="70"/>
      <c r="EJ38" s="70"/>
      <c r="EK38" s="72"/>
      <c r="EL38" s="70"/>
      <c r="EM38" s="70"/>
      <c r="EN38" s="70"/>
      <c r="EO38" s="72"/>
      <c r="EP38" s="70"/>
      <c r="EQ38" s="70"/>
      <c r="ER38" s="70"/>
      <c r="ES38" s="72"/>
      <c r="ET38" s="70"/>
      <c r="EU38" s="70"/>
      <c r="EV38" s="70"/>
      <c r="EW38" s="72"/>
      <c r="EX38" s="70"/>
      <c r="EY38" s="70"/>
      <c r="EZ38" s="70"/>
      <c r="FA38" s="72"/>
      <c r="FB38" s="70"/>
      <c r="FC38" s="70"/>
      <c r="FD38" s="70"/>
      <c r="FE38" s="72"/>
      <c r="FF38" s="70"/>
      <c r="FG38" s="70"/>
      <c r="FH38" s="70"/>
      <c r="FI38" s="72"/>
      <c r="FJ38" s="70"/>
      <c r="FK38" s="70"/>
      <c r="FL38" s="70"/>
      <c r="FM38" s="72"/>
      <c r="FN38" s="70"/>
      <c r="FO38" s="70"/>
      <c r="FP38" s="70"/>
      <c r="FQ38" s="72"/>
      <c r="FR38" s="70"/>
      <c r="FS38" s="70"/>
      <c r="FT38" s="70"/>
      <c r="FU38" s="72"/>
      <c r="FV38" s="70"/>
      <c r="FW38" s="70"/>
      <c r="FX38" s="70"/>
      <c r="FY38" s="72"/>
      <c r="FZ38" s="70"/>
      <c r="GA38" s="70"/>
      <c r="GB38" s="70"/>
      <c r="GC38" s="72"/>
      <c r="GD38" s="70"/>
      <c r="GE38" s="70"/>
      <c r="GF38" s="70"/>
      <c r="GG38" s="72"/>
      <c r="GH38" s="70"/>
      <c r="GI38" s="70"/>
      <c r="GJ38" s="70"/>
      <c r="GK38" s="72"/>
      <c r="GL38" s="70"/>
      <c r="GM38" s="70"/>
      <c r="GN38" s="70"/>
      <c r="GO38" s="72"/>
      <c r="GP38" s="70"/>
      <c r="GQ38" s="70"/>
      <c r="GR38" s="70"/>
      <c r="GS38" s="72"/>
      <c r="GT38" s="70"/>
      <c r="GU38" s="70"/>
      <c r="GV38" s="70"/>
      <c r="GW38" s="72"/>
      <c r="GX38" s="70"/>
      <c r="GY38" s="70"/>
      <c r="GZ38" s="70"/>
      <c r="HA38" s="72"/>
      <c r="HB38" s="70"/>
      <c r="HC38" s="70"/>
      <c r="HD38" s="70"/>
      <c r="HE38" s="72"/>
      <c r="HF38" s="70"/>
      <c r="HG38" s="70"/>
      <c r="HH38" s="70"/>
      <c r="HI38" s="72"/>
      <c r="HJ38" s="70"/>
      <c r="HK38" s="70"/>
      <c r="HL38" s="70"/>
      <c r="HM38" s="72"/>
      <c r="HN38" s="70"/>
      <c r="HO38" s="70"/>
      <c r="HP38" s="70"/>
      <c r="HQ38" s="72"/>
      <c r="HR38" s="70"/>
      <c r="HS38" s="70"/>
      <c r="HT38" s="70"/>
      <c r="HU38" s="72"/>
      <c r="HV38" s="70"/>
      <c r="HW38" s="70"/>
      <c r="HX38" s="70"/>
      <c r="HY38" s="72"/>
      <c r="HZ38" s="70"/>
      <c r="IA38" s="70"/>
      <c r="IB38" s="70"/>
      <c r="IC38" s="72"/>
      <c r="ID38" s="70"/>
      <c r="IE38" s="70"/>
      <c r="IF38" s="70"/>
      <c r="IG38" s="72"/>
      <c r="IH38" s="70"/>
      <c r="II38" s="70"/>
      <c r="IJ38" s="70"/>
      <c r="IK38" s="72"/>
      <c r="IL38" s="70"/>
      <c r="IM38" s="70"/>
      <c r="IN38" s="70"/>
      <c r="IO38" s="72"/>
      <c r="IP38" s="70"/>
      <c r="IQ38" s="70"/>
      <c r="IR38" s="70"/>
      <c r="IS38" s="72"/>
      <c r="IT38" s="70"/>
      <c r="IU38" s="70"/>
      <c r="IV38" s="70"/>
    </row>
    <row r="39" customFormat="false" ht="12.75" hidden="false" customHeight="false" outlineLevel="0" collapsed="false">
      <c r="A39" s="70"/>
      <c r="B39" s="73" t="s">
        <v>402</v>
      </c>
      <c r="C39" s="70" t="s">
        <v>155</v>
      </c>
      <c r="D39" s="70"/>
      <c r="E39" s="73"/>
      <c r="F39" s="70"/>
      <c r="G39" s="70"/>
      <c r="H39" s="70"/>
      <c r="I39" s="73"/>
      <c r="J39" s="70"/>
      <c r="K39" s="70"/>
      <c r="L39" s="70"/>
      <c r="M39" s="73"/>
      <c r="N39" s="70"/>
      <c r="O39" s="70"/>
      <c r="P39" s="70"/>
      <c r="Q39" s="73"/>
      <c r="R39" s="70"/>
      <c r="S39" s="70"/>
      <c r="T39" s="70"/>
      <c r="U39" s="73"/>
      <c r="V39" s="70"/>
      <c r="W39" s="70"/>
      <c r="X39" s="70"/>
      <c r="Y39" s="73"/>
      <c r="Z39" s="70"/>
      <c r="AA39" s="70"/>
      <c r="AB39" s="70"/>
      <c r="AC39" s="73"/>
      <c r="AD39" s="70"/>
      <c r="AE39" s="70"/>
      <c r="AF39" s="70"/>
      <c r="AG39" s="73"/>
      <c r="AH39" s="70"/>
      <c r="AI39" s="70"/>
      <c r="AJ39" s="70"/>
      <c r="AK39" s="73"/>
      <c r="AL39" s="70"/>
      <c r="AM39" s="70"/>
      <c r="AN39" s="70"/>
      <c r="AO39" s="73"/>
      <c r="AP39" s="70"/>
      <c r="AQ39" s="70"/>
      <c r="AR39" s="70"/>
      <c r="AS39" s="73"/>
      <c r="AT39" s="70"/>
      <c r="AU39" s="70"/>
      <c r="AV39" s="70"/>
      <c r="AW39" s="73"/>
      <c r="AX39" s="70"/>
      <c r="AY39" s="70"/>
      <c r="AZ39" s="70"/>
      <c r="BA39" s="73"/>
      <c r="BB39" s="70"/>
      <c r="BC39" s="70"/>
      <c r="BD39" s="70"/>
      <c r="BE39" s="73"/>
      <c r="BF39" s="70"/>
      <c r="BG39" s="70"/>
      <c r="BH39" s="70"/>
      <c r="BI39" s="73"/>
      <c r="BJ39" s="70"/>
      <c r="BK39" s="70"/>
      <c r="BL39" s="70"/>
      <c r="BM39" s="73"/>
      <c r="BN39" s="70"/>
      <c r="BO39" s="70"/>
      <c r="BP39" s="70"/>
      <c r="BQ39" s="73"/>
      <c r="BR39" s="70"/>
      <c r="BS39" s="70"/>
      <c r="BT39" s="70"/>
      <c r="BU39" s="73"/>
      <c r="BV39" s="70"/>
      <c r="BW39" s="70"/>
      <c r="BX39" s="70"/>
      <c r="BY39" s="73"/>
      <c r="BZ39" s="70"/>
      <c r="CA39" s="70"/>
      <c r="CB39" s="70"/>
      <c r="CC39" s="73"/>
      <c r="CD39" s="70"/>
      <c r="CE39" s="70"/>
      <c r="CF39" s="70"/>
      <c r="CG39" s="73"/>
      <c r="CH39" s="70"/>
      <c r="CI39" s="70"/>
      <c r="CJ39" s="70"/>
      <c r="CK39" s="73"/>
      <c r="CL39" s="70"/>
      <c r="CM39" s="70"/>
      <c r="CN39" s="70"/>
      <c r="CO39" s="73"/>
      <c r="CP39" s="70"/>
      <c r="CQ39" s="70"/>
      <c r="CR39" s="70"/>
      <c r="CS39" s="73"/>
      <c r="CT39" s="70"/>
      <c r="CU39" s="70"/>
      <c r="CV39" s="70"/>
      <c r="CW39" s="73"/>
      <c r="CX39" s="70"/>
      <c r="CY39" s="70"/>
      <c r="CZ39" s="70"/>
      <c r="DA39" s="73"/>
      <c r="DB39" s="70"/>
      <c r="DC39" s="70"/>
      <c r="DD39" s="70"/>
      <c r="DE39" s="73"/>
      <c r="DF39" s="70"/>
      <c r="DG39" s="70"/>
      <c r="DH39" s="70"/>
      <c r="DI39" s="73"/>
      <c r="DJ39" s="70"/>
      <c r="DK39" s="70"/>
      <c r="DL39" s="70"/>
      <c r="DM39" s="73"/>
      <c r="DN39" s="70"/>
      <c r="DO39" s="70"/>
      <c r="DP39" s="70"/>
      <c r="DQ39" s="73"/>
      <c r="DR39" s="70"/>
      <c r="DS39" s="70"/>
      <c r="DT39" s="70"/>
      <c r="DU39" s="73"/>
      <c r="DV39" s="70"/>
      <c r="DW39" s="70"/>
      <c r="DX39" s="70"/>
      <c r="DY39" s="73"/>
      <c r="DZ39" s="70"/>
      <c r="EA39" s="70"/>
      <c r="EB39" s="70"/>
      <c r="EC39" s="73"/>
      <c r="ED39" s="70"/>
      <c r="EE39" s="70"/>
      <c r="EF39" s="70"/>
      <c r="EG39" s="73"/>
      <c r="EH39" s="70"/>
      <c r="EI39" s="70"/>
      <c r="EJ39" s="70"/>
      <c r="EK39" s="73"/>
      <c r="EL39" s="70"/>
      <c r="EM39" s="70"/>
      <c r="EN39" s="70"/>
      <c r="EO39" s="73"/>
      <c r="EP39" s="70"/>
      <c r="EQ39" s="70"/>
      <c r="ER39" s="70"/>
      <c r="ES39" s="73"/>
      <c r="ET39" s="70"/>
      <c r="EU39" s="70"/>
      <c r="EV39" s="70"/>
      <c r="EW39" s="73"/>
      <c r="EX39" s="70"/>
      <c r="EY39" s="70"/>
      <c r="EZ39" s="70"/>
      <c r="FA39" s="73"/>
      <c r="FB39" s="70"/>
      <c r="FC39" s="70"/>
      <c r="FD39" s="70"/>
      <c r="FE39" s="73"/>
      <c r="FF39" s="70"/>
      <c r="FG39" s="70"/>
      <c r="FH39" s="70"/>
      <c r="FI39" s="73"/>
      <c r="FJ39" s="70"/>
      <c r="FK39" s="70"/>
      <c r="FL39" s="70"/>
      <c r="FM39" s="73"/>
      <c r="FN39" s="70"/>
      <c r="FO39" s="70"/>
      <c r="FP39" s="70"/>
      <c r="FQ39" s="73"/>
      <c r="FR39" s="70"/>
      <c r="FS39" s="70"/>
      <c r="FT39" s="70"/>
      <c r="FU39" s="73"/>
      <c r="FV39" s="70"/>
      <c r="FW39" s="70"/>
      <c r="FX39" s="70"/>
      <c r="FY39" s="73"/>
      <c r="FZ39" s="70"/>
      <c r="GA39" s="70"/>
      <c r="GB39" s="70"/>
      <c r="GC39" s="73"/>
      <c r="GD39" s="70"/>
      <c r="GE39" s="70"/>
      <c r="GF39" s="70"/>
      <c r="GG39" s="73"/>
      <c r="GH39" s="70"/>
      <c r="GI39" s="70"/>
      <c r="GJ39" s="70"/>
      <c r="GK39" s="73"/>
      <c r="GL39" s="70"/>
      <c r="GM39" s="70"/>
      <c r="GN39" s="70"/>
      <c r="GO39" s="73"/>
      <c r="GP39" s="70"/>
      <c r="GQ39" s="70"/>
      <c r="GR39" s="70"/>
      <c r="GS39" s="73"/>
      <c r="GT39" s="70"/>
      <c r="GU39" s="70"/>
      <c r="GV39" s="70"/>
      <c r="GW39" s="73"/>
      <c r="GX39" s="70"/>
      <c r="GY39" s="70"/>
      <c r="GZ39" s="70"/>
      <c r="HA39" s="73"/>
      <c r="HB39" s="70"/>
      <c r="HC39" s="70"/>
      <c r="HD39" s="70"/>
      <c r="HE39" s="73"/>
      <c r="HF39" s="70"/>
      <c r="HG39" s="70"/>
      <c r="HH39" s="70"/>
      <c r="HI39" s="73"/>
      <c r="HJ39" s="70"/>
      <c r="HK39" s="70"/>
      <c r="HL39" s="70"/>
      <c r="HM39" s="73"/>
      <c r="HN39" s="70"/>
      <c r="HO39" s="70"/>
      <c r="HP39" s="70"/>
      <c r="HQ39" s="73"/>
      <c r="HR39" s="70"/>
      <c r="HS39" s="70"/>
      <c r="HT39" s="70"/>
      <c r="HU39" s="73"/>
      <c r="HV39" s="70"/>
      <c r="HW39" s="70"/>
      <c r="HX39" s="70"/>
      <c r="HY39" s="73"/>
      <c r="HZ39" s="70"/>
      <c r="IA39" s="70"/>
      <c r="IB39" s="70"/>
      <c r="IC39" s="73"/>
      <c r="ID39" s="70"/>
      <c r="IE39" s="70"/>
      <c r="IF39" s="70"/>
      <c r="IG39" s="73"/>
      <c r="IH39" s="70"/>
      <c r="II39" s="70"/>
      <c r="IJ39" s="70"/>
      <c r="IK39" s="73"/>
      <c r="IL39" s="70"/>
      <c r="IM39" s="70"/>
      <c r="IN39" s="70"/>
      <c r="IO39" s="73"/>
      <c r="IP39" s="70"/>
      <c r="IQ39" s="70"/>
      <c r="IR39" s="70"/>
      <c r="IS39" s="73"/>
      <c r="IT39" s="70"/>
      <c r="IU39" s="70"/>
    </row>
    <row r="40" customFormat="false" ht="12.75" hidden="false" customHeight="false" outlineLevel="0" collapsed="false">
      <c r="A40" s="70"/>
      <c r="B40" s="73" t="s">
        <v>102</v>
      </c>
      <c r="C40" s="74" t="s">
        <v>647</v>
      </c>
      <c r="D40" s="70"/>
      <c r="E40" s="73"/>
      <c r="F40" s="70"/>
      <c r="G40" s="74"/>
      <c r="H40" s="70"/>
      <c r="I40" s="73"/>
      <c r="J40" s="70"/>
      <c r="K40" s="74"/>
      <c r="L40" s="70"/>
      <c r="M40" s="73"/>
      <c r="N40" s="70"/>
      <c r="O40" s="74"/>
      <c r="P40" s="70"/>
      <c r="Q40" s="73"/>
      <c r="R40" s="70"/>
      <c r="S40" s="74"/>
      <c r="T40" s="70"/>
      <c r="U40" s="73"/>
      <c r="V40" s="70"/>
      <c r="W40" s="74"/>
      <c r="X40" s="70"/>
      <c r="Y40" s="73"/>
      <c r="Z40" s="70"/>
      <c r="AA40" s="74"/>
      <c r="AB40" s="70"/>
      <c r="AC40" s="73"/>
      <c r="AD40" s="70"/>
      <c r="AE40" s="74"/>
      <c r="AF40" s="70"/>
      <c r="AG40" s="73"/>
      <c r="AH40" s="70"/>
      <c r="AI40" s="74"/>
      <c r="AJ40" s="70"/>
      <c r="AK40" s="73"/>
      <c r="AL40" s="70"/>
      <c r="AM40" s="74"/>
      <c r="AN40" s="70"/>
      <c r="AO40" s="73"/>
      <c r="AP40" s="70"/>
      <c r="AQ40" s="74"/>
      <c r="AR40" s="70"/>
      <c r="AS40" s="73"/>
      <c r="AT40" s="70"/>
      <c r="AU40" s="74"/>
      <c r="AV40" s="70"/>
      <c r="AW40" s="73"/>
      <c r="AX40" s="70"/>
      <c r="AY40" s="74"/>
      <c r="AZ40" s="70"/>
      <c r="BA40" s="73"/>
      <c r="BB40" s="70"/>
      <c r="BC40" s="74"/>
      <c r="BD40" s="70"/>
      <c r="BE40" s="73"/>
      <c r="BF40" s="70"/>
      <c r="BG40" s="74"/>
      <c r="BH40" s="70"/>
      <c r="BI40" s="73"/>
      <c r="BJ40" s="70"/>
      <c r="BK40" s="74"/>
      <c r="BL40" s="70"/>
      <c r="BM40" s="73"/>
      <c r="BN40" s="70"/>
      <c r="BO40" s="74"/>
      <c r="BP40" s="70"/>
      <c r="BQ40" s="73"/>
      <c r="BR40" s="70"/>
      <c r="BS40" s="74"/>
      <c r="BT40" s="70"/>
      <c r="BU40" s="73"/>
      <c r="BV40" s="70"/>
      <c r="BW40" s="74"/>
      <c r="BX40" s="70"/>
      <c r="BY40" s="73"/>
      <c r="BZ40" s="70"/>
      <c r="CA40" s="74"/>
      <c r="CB40" s="70"/>
      <c r="CC40" s="73"/>
      <c r="CD40" s="70"/>
      <c r="CE40" s="74"/>
      <c r="CF40" s="70"/>
      <c r="CG40" s="73"/>
      <c r="CH40" s="70"/>
      <c r="CI40" s="74"/>
      <c r="CJ40" s="70"/>
      <c r="CK40" s="73"/>
      <c r="CL40" s="70"/>
      <c r="CM40" s="74"/>
      <c r="CN40" s="70"/>
      <c r="CO40" s="73"/>
      <c r="CP40" s="70"/>
      <c r="CQ40" s="74"/>
      <c r="CR40" s="70"/>
      <c r="CS40" s="73"/>
      <c r="CT40" s="70"/>
      <c r="CU40" s="74"/>
      <c r="CV40" s="70"/>
      <c r="CW40" s="73"/>
      <c r="CX40" s="70"/>
      <c r="CY40" s="74"/>
      <c r="CZ40" s="70"/>
      <c r="DA40" s="73"/>
      <c r="DB40" s="70"/>
      <c r="DC40" s="74"/>
      <c r="DD40" s="70"/>
      <c r="DE40" s="73"/>
      <c r="DF40" s="70"/>
      <c r="DG40" s="74"/>
      <c r="DH40" s="70"/>
      <c r="DI40" s="73"/>
      <c r="DJ40" s="70"/>
      <c r="DK40" s="74"/>
      <c r="DL40" s="70"/>
      <c r="DM40" s="73"/>
      <c r="DN40" s="70"/>
      <c r="DO40" s="74"/>
      <c r="DP40" s="70"/>
      <c r="DQ40" s="73"/>
      <c r="DR40" s="70"/>
      <c r="DS40" s="74"/>
      <c r="DT40" s="70"/>
      <c r="DU40" s="73"/>
      <c r="DV40" s="70"/>
      <c r="DW40" s="74"/>
      <c r="DX40" s="70"/>
      <c r="DY40" s="73"/>
      <c r="DZ40" s="70"/>
      <c r="EA40" s="74"/>
      <c r="EB40" s="70"/>
      <c r="EC40" s="73"/>
      <c r="ED40" s="70"/>
      <c r="EE40" s="74"/>
      <c r="EF40" s="70"/>
      <c r="EG40" s="73"/>
      <c r="EH40" s="70"/>
      <c r="EI40" s="74"/>
      <c r="EJ40" s="70"/>
      <c r="EK40" s="73"/>
      <c r="EL40" s="70"/>
      <c r="EM40" s="74"/>
      <c r="EN40" s="70"/>
      <c r="EO40" s="73"/>
      <c r="EP40" s="70"/>
      <c r="EQ40" s="74"/>
      <c r="ER40" s="70"/>
      <c r="ES40" s="73"/>
      <c r="ET40" s="70"/>
      <c r="EU40" s="74"/>
      <c r="EV40" s="70"/>
      <c r="EW40" s="73"/>
      <c r="EX40" s="70"/>
      <c r="EY40" s="74"/>
      <c r="EZ40" s="70"/>
      <c r="FA40" s="73"/>
      <c r="FB40" s="70"/>
      <c r="FC40" s="74"/>
      <c r="FD40" s="70"/>
      <c r="FE40" s="73"/>
      <c r="FF40" s="70"/>
      <c r="FG40" s="74"/>
      <c r="FH40" s="70"/>
      <c r="FI40" s="73"/>
      <c r="FJ40" s="70"/>
      <c r="FK40" s="74"/>
      <c r="FL40" s="70"/>
      <c r="FM40" s="73"/>
      <c r="FN40" s="70"/>
      <c r="FO40" s="74"/>
      <c r="FP40" s="70"/>
      <c r="FQ40" s="73"/>
      <c r="FR40" s="70"/>
      <c r="FS40" s="74"/>
      <c r="FT40" s="70"/>
      <c r="FU40" s="73"/>
      <c r="FV40" s="70"/>
      <c r="FW40" s="74"/>
      <c r="FX40" s="70"/>
      <c r="FY40" s="73"/>
      <c r="FZ40" s="70"/>
      <c r="GA40" s="74"/>
      <c r="GB40" s="70"/>
      <c r="GC40" s="73"/>
      <c r="GD40" s="70"/>
      <c r="GE40" s="74"/>
      <c r="GF40" s="70"/>
      <c r="GG40" s="73"/>
      <c r="GH40" s="70"/>
      <c r="GI40" s="74"/>
      <c r="GJ40" s="70"/>
      <c r="GK40" s="73"/>
      <c r="GL40" s="70"/>
      <c r="GM40" s="74"/>
      <c r="GN40" s="70"/>
      <c r="GO40" s="73"/>
      <c r="GP40" s="70"/>
      <c r="GQ40" s="74"/>
      <c r="GR40" s="70"/>
      <c r="GS40" s="73"/>
      <c r="GT40" s="70"/>
      <c r="GU40" s="74"/>
      <c r="GV40" s="70"/>
      <c r="GW40" s="73"/>
      <c r="GX40" s="70"/>
      <c r="GY40" s="74"/>
      <c r="GZ40" s="70"/>
      <c r="HA40" s="73"/>
      <c r="HB40" s="70"/>
      <c r="HC40" s="74"/>
      <c r="HD40" s="70"/>
      <c r="HE40" s="73"/>
      <c r="HF40" s="70"/>
      <c r="HG40" s="74"/>
      <c r="HH40" s="70"/>
      <c r="HI40" s="73"/>
      <c r="HJ40" s="70"/>
      <c r="HK40" s="74"/>
      <c r="HL40" s="70"/>
      <c r="HM40" s="73"/>
      <c r="HN40" s="70"/>
      <c r="HO40" s="74"/>
      <c r="HP40" s="70"/>
      <c r="HQ40" s="73"/>
      <c r="HR40" s="70"/>
      <c r="HS40" s="74"/>
      <c r="HT40" s="70"/>
      <c r="HU40" s="73"/>
      <c r="HV40" s="70"/>
      <c r="HW40" s="74"/>
      <c r="HX40" s="70"/>
      <c r="HY40" s="73"/>
      <c r="HZ40" s="70"/>
      <c r="IA40" s="74"/>
      <c r="IB40" s="70"/>
      <c r="IC40" s="73"/>
      <c r="ID40" s="70"/>
      <c r="IE40" s="74"/>
      <c r="IF40" s="70"/>
      <c r="IG40" s="73"/>
      <c r="IH40" s="70"/>
      <c r="II40" s="74"/>
      <c r="IJ40" s="70"/>
      <c r="IK40" s="73"/>
      <c r="IL40" s="70"/>
      <c r="IM40" s="74"/>
      <c r="IN40" s="70"/>
      <c r="IO40" s="73"/>
      <c r="IP40" s="70"/>
      <c r="IQ40" s="74"/>
      <c r="IR40" s="70"/>
      <c r="IS40" s="73"/>
      <c r="IT40" s="70"/>
      <c r="IU40" s="74"/>
    </row>
    <row r="41" customFormat="false" ht="12.75" hidden="false" customHeight="false" outlineLevel="0" collapsed="false">
      <c r="A41" s="70"/>
      <c r="B41" s="73"/>
      <c r="C41" s="70"/>
      <c r="D41" s="74"/>
      <c r="E41" s="70"/>
      <c r="F41" s="73"/>
      <c r="G41" s="70"/>
      <c r="H41" s="74"/>
      <c r="I41" s="70"/>
      <c r="J41" s="73"/>
      <c r="K41" s="70"/>
      <c r="L41" s="74"/>
      <c r="M41" s="70"/>
      <c r="N41" s="73"/>
      <c r="O41" s="70"/>
      <c r="P41" s="74"/>
      <c r="Q41" s="70"/>
      <c r="R41" s="73"/>
      <c r="S41" s="70"/>
      <c r="T41" s="74"/>
      <c r="U41" s="70"/>
      <c r="V41" s="73"/>
      <c r="W41" s="70"/>
      <c r="X41" s="74"/>
      <c r="Y41" s="70"/>
      <c r="Z41" s="73"/>
      <c r="AA41" s="70"/>
      <c r="AB41" s="74"/>
      <c r="AC41" s="70"/>
      <c r="AD41" s="73"/>
      <c r="AE41" s="70"/>
      <c r="AF41" s="74"/>
      <c r="AG41" s="70"/>
      <c r="AH41" s="73"/>
      <c r="AI41" s="70"/>
      <c r="AJ41" s="74"/>
      <c r="AK41" s="70"/>
      <c r="AL41" s="73"/>
      <c r="AM41" s="70"/>
      <c r="AN41" s="74"/>
      <c r="AO41" s="70"/>
      <c r="AP41" s="73"/>
      <c r="AQ41" s="70"/>
      <c r="AR41" s="74"/>
      <c r="AS41" s="70"/>
      <c r="AT41" s="73"/>
      <c r="AU41" s="70"/>
      <c r="AV41" s="74"/>
      <c r="AW41" s="70"/>
      <c r="AX41" s="73"/>
      <c r="AY41" s="70"/>
      <c r="AZ41" s="74"/>
      <c r="BA41" s="70"/>
      <c r="BB41" s="73"/>
      <c r="BC41" s="70"/>
      <c r="BD41" s="74"/>
      <c r="BE41" s="70"/>
      <c r="BF41" s="73"/>
      <c r="BG41" s="70"/>
      <c r="BH41" s="74"/>
      <c r="BI41" s="70"/>
      <c r="BJ41" s="73"/>
      <c r="BK41" s="70"/>
      <c r="BL41" s="74"/>
      <c r="BM41" s="70"/>
      <c r="BN41" s="73"/>
      <c r="BO41" s="70"/>
      <c r="BP41" s="74"/>
      <c r="BQ41" s="70"/>
      <c r="BR41" s="73"/>
      <c r="BS41" s="70"/>
      <c r="BT41" s="74"/>
      <c r="BU41" s="70"/>
      <c r="BV41" s="73"/>
      <c r="BW41" s="70"/>
      <c r="BX41" s="74"/>
      <c r="BY41" s="70"/>
      <c r="BZ41" s="73"/>
      <c r="CA41" s="70"/>
      <c r="CB41" s="74"/>
      <c r="CC41" s="70"/>
      <c r="CD41" s="73"/>
      <c r="CE41" s="70"/>
      <c r="CF41" s="74"/>
      <c r="CG41" s="70"/>
      <c r="CH41" s="73"/>
      <c r="CI41" s="70"/>
      <c r="CJ41" s="74"/>
      <c r="CK41" s="70"/>
      <c r="CL41" s="73"/>
      <c r="CM41" s="70"/>
      <c r="CN41" s="74"/>
      <c r="CO41" s="70"/>
      <c r="CP41" s="73"/>
      <c r="CQ41" s="70"/>
      <c r="CR41" s="74"/>
      <c r="CS41" s="70"/>
      <c r="CT41" s="73"/>
      <c r="CU41" s="70"/>
      <c r="CV41" s="74"/>
      <c r="CW41" s="70"/>
      <c r="CX41" s="73"/>
      <c r="CY41" s="70"/>
      <c r="CZ41" s="74"/>
      <c r="DA41" s="70"/>
      <c r="DB41" s="73"/>
      <c r="DC41" s="70"/>
      <c r="DD41" s="74"/>
      <c r="DE41" s="70"/>
      <c r="DF41" s="73"/>
      <c r="DG41" s="70"/>
      <c r="DH41" s="74"/>
      <c r="DI41" s="70"/>
      <c r="DJ41" s="73"/>
      <c r="DK41" s="70"/>
      <c r="DL41" s="74"/>
      <c r="DM41" s="70"/>
      <c r="DN41" s="73"/>
      <c r="DO41" s="70"/>
      <c r="DP41" s="74"/>
      <c r="DQ41" s="70"/>
      <c r="DR41" s="73"/>
      <c r="DS41" s="70"/>
      <c r="DT41" s="74"/>
      <c r="DU41" s="70"/>
      <c r="DV41" s="73"/>
      <c r="DW41" s="70"/>
      <c r="DX41" s="74"/>
      <c r="DY41" s="70"/>
      <c r="DZ41" s="73"/>
      <c r="EA41" s="70"/>
      <c r="EB41" s="74"/>
      <c r="EC41" s="70"/>
      <c r="ED41" s="73"/>
      <c r="EE41" s="70"/>
      <c r="EF41" s="74"/>
      <c r="EG41" s="70"/>
      <c r="EH41" s="73"/>
      <c r="EI41" s="70"/>
      <c r="EJ41" s="74"/>
      <c r="EK41" s="70"/>
      <c r="EL41" s="73"/>
      <c r="EM41" s="70"/>
      <c r="EN41" s="74"/>
      <c r="EO41" s="70"/>
      <c r="EP41" s="73"/>
      <c r="EQ41" s="70"/>
      <c r="ER41" s="74"/>
      <c r="ES41" s="70"/>
      <c r="ET41" s="73"/>
      <c r="EU41" s="70"/>
      <c r="EV41" s="74"/>
      <c r="EW41" s="70"/>
      <c r="EX41" s="73"/>
      <c r="EY41" s="70"/>
      <c r="EZ41" s="74"/>
      <c r="FA41" s="70"/>
      <c r="FB41" s="73"/>
      <c r="FC41" s="70"/>
      <c r="FD41" s="74"/>
      <c r="FE41" s="70"/>
      <c r="FF41" s="73"/>
      <c r="FG41" s="70"/>
      <c r="FH41" s="74"/>
      <c r="FI41" s="70"/>
      <c r="FJ41" s="73"/>
      <c r="FK41" s="70"/>
      <c r="FL41" s="74"/>
      <c r="FM41" s="70"/>
      <c r="FN41" s="73"/>
      <c r="FO41" s="70"/>
      <c r="FP41" s="74"/>
      <c r="FQ41" s="70"/>
      <c r="FR41" s="73"/>
      <c r="FS41" s="70"/>
      <c r="FT41" s="74"/>
      <c r="FU41" s="70"/>
      <c r="FV41" s="73"/>
      <c r="FW41" s="70"/>
      <c r="FX41" s="74"/>
      <c r="FY41" s="70"/>
      <c r="FZ41" s="73"/>
      <c r="GA41" s="70"/>
      <c r="GB41" s="74"/>
      <c r="GC41" s="70"/>
      <c r="GD41" s="73"/>
      <c r="GE41" s="70"/>
      <c r="GF41" s="74"/>
      <c r="GG41" s="70"/>
      <c r="GH41" s="73"/>
      <c r="GI41" s="70"/>
      <c r="GJ41" s="74"/>
      <c r="GK41" s="70"/>
      <c r="GL41" s="73"/>
      <c r="GM41" s="70"/>
      <c r="GN41" s="74"/>
      <c r="GO41" s="70"/>
      <c r="GP41" s="73"/>
      <c r="GQ41" s="70"/>
      <c r="GR41" s="74"/>
      <c r="GS41" s="70"/>
      <c r="GT41" s="73"/>
      <c r="GU41" s="70"/>
      <c r="GV41" s="74"/>
      <c r="GW41" s="70"/>
      <c r="GX41" s="73"/>
      <c r="GY41" s="70"/>
      <c r="GZ41" s="74"/>
      <c r="HA41" s="70"/>
      <c r="HB41" s="73"/>
      <c r="HC41" s="70"/>
      <c r="HD41" s="74"/>
      <c r="HE41" s="70"/>
      <c r="HF41" s="73"/>
      <c r="HG41" s="70"/>
      <c r="HH41" s="74"/>
      <c r="HI41" s="70"/>
      <c r="HJ41" s="73"/>
      <c r="HK41" s="70"/>
      <c r="HL41" s="74"/>
      <c r="HM41" s="70"/>
      <c r="HN41" s="73"/>
      <c r="HO41" s="70"/>
      <c r="HP41" s="74"/>
      <c r="HQ41" s="70"/>
      <c r="HR41" s="73"/>
      <c r="HS41" s="70"/>
      <c r="HT41" s="74"/>
      <c r="HU41" s="70"/>
      <c r="HV41" s="73"/>
      <c r="HW41" s="70"/>
      <c r="HX41" s="74"/>
      <c r="HY41" s="70"/>
      <c r="HZ41" s="73"/>
      <c r="IA41" s="70"/>
      <c r="IB41" s="74"/>
      <c r="IC41" s="70"/>
      <c r="ID41" s="73"/>
      <c r="IE41" s="70"/>
      <c r="IF41" s="74"/>
      <c r="IG41" s="70"/>
      <c r="IH41" s="73"/>
      <c r="II41" s="70"/>
      <c r="IJ41" s="74"/>
      <c r="IK41" s="70"/>
      <c r="IL41" s="73"/>
      <c r="IM41" s="70"/>
      <c r="IN41" s="74"/>
      <c r="IO41" s="70"/>
      <c r="IP41" s="73"/>
      <c r="IQ41" s="70"/>
      <c r="IR41" s="74"/>
      <c r="IS41" s="70"/>
      <c r="IT41" s="73"/>
      <c r="IU41" s="70"/>
      <c r="IV41" s="74"/>
    </row>
    <row r="43" customFormat="false" ht="12.75" hidden="false" customHeight="false" outlineLevel="0" collapsed="false">
      <c r="A43" s="80" t="s">
        <v>611</v>
      </c>
      <c r="B43" s="79" t="s">
        <v>231</v>
      </c>
      <c r="C43" s="0" t="s">
        <v>648</v>
      </c>
    </row>
    <row r="44" customFormat="false" ht="12.75" hidden="false" customHeight="false" outlineLevel="0" collapsed="false">
      <c r="B44" s="79" t="s">
        <v>236</v>
      </c>
      <c r="C44" s="0" t="s">
        <v>649</v>
      </c>
    </row>
    <row r="45" customFormat="false" ht="12.75" hidden="false" customHeight="false" outlineLevel="0" collapsed="false">
      <c r="B45" s="79" t="s">
        <v>614</v>
      </c>
      <c r="C45" s="0" t="s">
        <v>650</v>
      </c>
    </row>
    <row r="46" customFormat="false" ht="12.75" hidden="false" customHeight="false" outlineLevel="0" collapsed="false">
      <c r="B46" s="79"/>
    </row>
    <row r="47" customFormat="false" ht="12.75" hidden="false" customHeight="false" outlineLevel="0" collapsed="false">
      <c r="A47" s="80" t="s">
        <v>76</v>
      </c>
      <c r="B47" s="79" t="s">
        <v>627</v>
      </c>
      <c r="C47" s="0" t="s">
        <v>651</v>
      </c>
    </row>
    <row r="48" customFormat="false" ht="12.75" hidden="false" customHeight="false" outlineLevel="0" collapsed="false">
      <c r="A48" s="80"/>
      <c r="B48" s="79" t="s">
        <v>631</v>
      </c>
      <c r="C48" s="0" t="s">
        <v>652</v>
      </c>
    </row>
    <row r="49" customFormat="false" ht="12.75" hidden="false" customHeight="false" outlineLevel="0" collapsed="false">
      <c r="B49" s="79" t="s">
        <v>635</v>
      </c>
      <c r="C49" s="0" t="s">
        <v>653</v>
      </c>
    </row>
    <row r="50" customFormat="false" ht="12.75" hidden="false" customHeight="false" outlineLevel="0" collapsed="false">
      <c r="B50" s="79" t="s">
        <v>639</v>
      </c>
      <c r="C50" s="0" t="s">
        <v>654</v>
      </c>
    </row>
    <row r="51" customFormat="false" ht="12.75" hidden="false" customHeight="false" outlineLevel="0" collapsed="false">
      <c r="B51" s="79"/>
    </row>
    <row r="52" customFormat="false" ht="12.75" hidden="false" customHeight="false" outlineLevel="0" collapsed="false">
      <c r="A52" s="80" t="s">
        <v>77</v>
      </c>
      <c r="B52" s="79" t="s">
        <v>655</v>
      </c>
      <c r="C52" s="0" t="s">
        <v>656</v>
      </c>
    </row>
    <row r="53" customFormat="false" ht="12.75" hidden="false" customHeight="false" outlineLevel="0" collapsed="false">
      <c r="A53" s="283"/>
      <c r="B53" s="79" t="s">
        <v>216</v>
      </c>
      <c r="C53" s="0" t="s">
        <v>657</v>
      </c>
    </row>
    <row r="54" customFormat="false" ht="12.75" hidden="false" customHeight="false" outlineLevel="0" collapsed="false">
      <c r="B54" s="81" t="s">
        <v>615</v>
      </c>
      <c r="C54" s="262" t="s">
        <v>658</v>
      </c>
    </row>
    <row r="55" customFormat="false" ht="12.75" hidden="false" customHeight="false" outlineLevel="0" collapsed="false">
      <c r="B55" s="81" t="s">
        <v>659</v>
      </c>
      <c r="C55" s="262" t="s">
        <v>660</v>
      </c>
    </row>
    <row r="56" customFormat="false" ht="12.75" hidden="false" customHeight="false" outlineLevel="0" collapsed="false">
      <c r="B56" s="81" t="s">
        <v>617</v>
      </c>
      <c r="C56" s="262" t="s">
        <v>661</v>
      </c>
    </row>
    <row r="57" customFormat="false" ht="12.75" hidden="false" customHeight="false" outlineLevel="0" collapsed="false">
      <c r="B57" s="81" t="s">
        <v>241</v>
      </c>
      <c r="C57" s="262" t="s">
        <v>662</v>
      </c>
    </row>
    <row r="58" customFormat="false" ht="12.75" hidden="false" customHeight="false" outlineLevel="0" collapsed="false">
      <c r="B58" s="249"/>
    </row>
    <row r="59" customFormat="false" ht="12.75" hidden="false" customHeight="false" outlineLevel="0" collapsed="false">
      <c r="A59" s="80" t="s">
        <v>612</v>
      </c>
      <c r="B59" s="81" t="s">
        <v>588</v>
      </c>
      <c r="C59" s="262" t="s">
        <v>663</v>
      </c>
    </row>
    <row r="60" customFormat="false" ht="12.75" hidden="false" customHeight="false" outlineLevel="0" collapsed="false">
      <c r="A60" s="283"/>
      <c r="B60" s="81" t="s">
        <v>664</v>
      </c>
      <c r="C60" s="262" t="s">
        <v>665</v>
      </c>
    </row>
    <row r="61" customFormat="false" ht="12.75" hidden="false" customHeight="false" outlineLevel="0" collapsed="false">
      <c r="A61" s="283"/>
      <c r="B61" s="79" t="s">
        <v>666</v>
      </c>
      <c r="C61" s="262" t="s">
        <v>667</v>
      </c>
    </row>
    <row r="62" customFormat="false" ht="12.75" hidden="false" customHeight="false" outlineLevel="0" collapsed="false">
      <c r="A62" s="283"/>
      <c r="B62" s="81" t="s">
        <v>640</v>
      </c>
      <c r="C62" s="262" t="s">
        <v>668</v>
      </c>
    </row>
    <row r="63" customFormat="false" ht="12.75" hidden="false" customHeight="false" outlineLevel="0" collapsed="false">
      <c r="A63" s="283"/>
      <c r="B63" s="81" t="s">
        <v>669</v>
      </c>
      <c r="C63" s="262" t="s">
        <v>670</v>
      </c>
    </row>
    <row r="64" customFormat="false" ht="12.75" hidden="false" customHeight="false" outlineLevel="0" collapsed="false">
      <c r="B64" s="81"/>
    </row>
    <row r="65" customFormat="false" ht="12.75" hidden="false" customHeight="false" outlineLevel="0" collapsed="false">
      <c r="A65" s="80" t="s">
        <v>671</v>
      </c>
      <c r="B65" s="79" t="s">
        <v>672</v>
      </c>
      <c r="C65" s="0" t="s">
        <v>673</v>
      </c>
    </row>
    <row r="67" customFormat="false" ht="12.75" hidden="false" customHeight="false" outlineLevel="0" collapsed="false">
      <c r="A67" s="80" t="s">
        <v>8</v>
      </c>
      <c r="B67" s="79" t="s">
        <v>53</v>
      </c>
      <c r="C67" s="256" t="s">
        <v>533</v>
      </c>
    </row>
    <row r="68" customFormat="false" ht="12.75" hidden="false" customHeight="false" outlineLevel="0" collapsed="false">
      <c r="B68" s="79" t="s">
        <v>96</v>
      </c>
      <c r="C68" s="256" t="s">
        <v>173</v>
      </c>
    </row>
    <row r="69" customFormat="false" ht="12.75" hidden="false" customHeight="false" outlineLevel="0" collapsed="false">
      <c r="B69" s="79" t="s">
        <v>338</v>
      </c>
      <c r="C69" s="256" t="s">
        <v>534</v>
      </c>
    </row>
    <row r="70" customFormat="false" ht="12.75" hidden="false" customHeight="false" outlineLevel="0" collapsed="false">
      <c r="B70" s="81" t="s">
        <v>507</v>
      </c>
      <c r="C70" s="262" t="s">
        <v>535</v>
      </c>
    </row>
    <row r="71" customFormat="false" ht="12.75" hidden="false" customHeight="false" outlineLevel="0" collapsed="false">
      <c r="B71" s="79" t="s">
        <v>508</v>
      </c>
      <c r="C71" s="256" t="s">
        <v>536</v>
      </c>
    </row>
    <row r="72" customFormat="false" ht="12.75" hidden="false" customHeight="false" outlineLevel="0" collapsed="false">
      <c r="B72" s="79" t="s">
        <v>509</v>
      </c>
      <c r="C72" s="256" t="s">
        <v>537</v>
      </c>
    </row>
    <row r="73" customFormat="false" ht="12.75" hidden="false" customHeight="false" outlineLevel="0" collapsed="false">
      <c r="B73" s="79" t="s">
        <v>510</v>
      </c>
      <c r="C73" s="256" t="s">
        <v>538</v>
      </c>
    </row>
    <row r="74" customFormat="false" ht="12.75" hidden="false" customHeight="false" outlineLevel="0" collapsed="false">
      <c r="B74" s="79" t="s">
        <v>511</v>
      </c>
      <c r="C74" s="256" t="s">
        <v>539</v>
      </c>
    </row>
    <row r="75" customFormat="false" ht="12.75" hidden="false" customHeight="false" outlineLevel="0" collapsed="false">
      <c r="B75" s="79" t="s">
        <v>619</v>
      </c>
      <c r="C75" s="256" t="s">
        <v>674</v>
      </c>
    </row>
    <row r="76" customFormat="false" ht="12.75" hidden="false" customHeight="false" outlineLevel="0" collapsed="false">
      <c r="B76" s="79" t="s">
        <v>620</v>
      </c>
      <c r="C76" s="256" t="s">
        <v>675</v>
      </c>
    </row>
    <row r="77" customFormat="false" ht="12.75" hidden="false" customHeight="false" outlineLevel="0" collapsed="false">
      <c r="B77" s="79" t="s">
        <v>643</v>
      </c>
      <c r="C77" s="256" t="s">
        <v>676</v>
      </c>
    </row>
    <row r="78" customFormat="false" ht="12.75" hidden="false" customHeight="false" outlineLevel="0" collapsed="false">
      <c r="B78" s="79" t="s">
        <v>613</v>
      </c>
      <c r="C78" s="256" t="s">
        <v>677</v>
      </c>
    </row>
    <row r="80" customFormat="false" ht="12.75" hidden="false" customHeight="false" outlineLevel="0" collapsed="false">
      <c r="A80" s="80" t="s">
        <v>80</v>
      </c>
      <c r="B80" s="78" t="s">
        <v>214</v>
      </c>
      <c r="C80" s="289" t="s">
        <v>678</v>
      </c>
    </row>
    <row r="81" customFormat="false" ht="12.75" hidden="false" customHeight="false" outlineLevel="0" collapsed="false">
      <c r="B81" s="79"/>
    </row>
    <row r="82" customFormat="false" ht="12.75" hidden="false" customHeight="false" outlineLevel="0" collapsed="false">
      <c r="A82" s="80" t="s">
        <v>624</v>
      </c>
      <c r="B82" s="79" t="s">
        <v>628</v>
      </c>
      <c r="C82" s="0" t="s">
        <v>679</v>
      </c>
    </row>
    <row r="83" customFormat="false" ht="12.75" hidden="false" customHeight="false" outlineLevel="0" collapsed="false">
      <c r="B83" s="79"/>
    </row>
    <row r="85" customFormat="false" ht="12.75" hidden="false" customHeight="false" outlineLevel="0" collapsed="false">
      <c r="A85" s="80" t="s">
        <v>680</v>
      </c>
      <c r="B85" s="79" t="s">
        <v>32</v>
      </c>
      <c r="C85" s="0" t="s">
        <v>681</v>
      </c>
    </row>
    <row r="86" customFormat="false" ht="25.5" hidden="false" customHeight="true" outlineLevel="0" collapsed="false">
      <c r="A86" s="80"/>
      <c r="B86" s="270" t="s">
        <v>33</v>
      </c>
      <c r="C86" s="86" t="s">
        <v>682</v>
      </c>
      <c r="D86" s="86"/>
      <c r="E86" s="86"/>
      <c r="F86" s="86"/>
      <c r="G86" s="86"/>
      <c r="H86" s="86"/>
      <c r="I86" s="86"/>
      <c r="J86" s="86"/>
      <c r="K86" s="86"/>
      <c r="L86" s="86"/>
    </row>
    <row r="87" customFormat="false" ht="26.25" hidden="false" customHeight="true" outlineLevel="0" collapsed="false">
      <c r="A87" s="80"/>
      <c r="B87" s="270" t="s">
        <v>34</v>
      </c>
      <c r="C87" s="86" t="s">
        <v>683</v>
      </c>
      <c r="D87" s="86"/>
      <c r="E87" s="86"/>
      <c r="F87" s="86"/>
      <c r="G87" s="86"/>
      <c r="H87" s="86"/>
      <c r="I87" s="86"/>
      <c r="J87" s="86"/>
      <c r="K87" s="86"/>
      <c r="L87" s="86"/>
    </row>
    <row r="88" customFormat="false" ht="12.75" hidden="false" customHeight="false" outlineLevel="0" collapsed="false">
      <c r="A88" s="80"/>
    </row>
    <row r="89" customFormat="false" ht="12.75" hidden="false" customHeight="false" outlineLevel="0" collapsed="false">
      <c r="A89" s="80" t="s">
        <v>626</v>
      </c>
      <c r="B89" s="79" t="s">
        <v>630</v>
      </c>
      <c r="C89" s="0" t="s">
        <v>684</v>
      </c>
    </row>
    <row r="90" customFormat="false" ht="12.75" hidden="false" customHeight="false" outlineLevel="0" collapsed="false">
      <c r="A90" s="80"/>
      <c r="B90" s="79" t="s">
        <v>634</v>
      </c>
      <c r="C90" s="0" t="s">
        <v>685</v>
      </c>
    </row>
    <row r="91" customFormat="false" ht="12.75" hidden="false" customHeight="false" outlineLevel="0" collapsed="false">
      <c r="A91" s="80"/>
      <c r="B91" s="79" t="s">
        <v>638</v>
      </c>
      <c r="C91" s="0" t="s">
        <v>686</v>
      </c>
    </row>
    <row r="92" customFormat="false" ht="12.75" hidden="false" customHeight="false" outlineLevel="0" collapsed="false">
      <c r="A92" s="80"/>
    </row>
    <row r="93" customFormat="false" ht="12.75" hidden="false" customHeight="false" outlineLevel="0" collapsed="false">
      <c r="A93" s="80" t="s">
        <v>622</v>
      </c>
      <c r="B93" s="81" t="s">
        <v>107</v>
      </c>
      <c r="C93" s="0" t="s">
        <v>687</v>
      </c>
    </row>
    <row r="94" customFormat="false" ht="12.75" hidden="false" customHeight="false" outlineLevel="0" collapsed="false">
      <c r="A94" s="80"/>
      <c r="B94" s="81" t="s">
        <v>216</v>
      </c>
      <c r="C94" s="0" t="s">
        <v>688</v>
      </c>
    </row>
    <row r="95" customFormat="false" ht="12.75" hidden="false" customHeight="false" outlineLevel="0" collapsed="false">
      <c r="A95" s="80"/>
      <c r="B95" s="79" t="s">
        <v>637</v>
      </c>
      <c r="C95" s="0" t="s">
        <v>689</v>
      </c>
    </row>
    <row r="96" customFormat="false" ht="12.75" hidden="false" customHeight="false" outlineLevel="0" collapsed="false">
      <c r="A96" s="80"/>
      <c r="B96" s="79" t="s">
        <v>641</v>
      </c>
      <c r="C96" s="0" t="s">
        <v>690</v>
      </c>
    </row>
    <row r="97" customFormat="false" ht="12.75" hidden="false" customHeight="false" outlineLevel="0" collapsed="false">
      <c r="A97" s="80"/>
    </row>
    <row r="98" customFormat="false" ht="12.75" hidden="false" customHeight="false" outlineLevel="0" collapsed="false">
      <c r="A98" s="80"/>
    </row>
    <row r="99" customFormat="false" ht="18.75" hidden="false" customHeight="false" outlineLevel="0" collapsed="false">
      <c r="A99" s="3" t="s">
        <v>175</v>
      </c>
    </row>
    <row r="100" customFormat="false" ht="13.5" hidden="false" customHeight="false" outlineLevel="0" collapsed="false"/>
    <row r="101" customFormat="false" ht="17.25" hidden="false" customHeight="true" outlineLevel="0" collapsed="false">
      <c r="A101" s="81" t="s">
        <v>176</v>
      </c>
      <c r="B101" s="82" t="s">
        <v>691</v>
      </c>
      <c r="C101" s="83"/>
      <c r="D101" s="83"/>
      <c r="E101" s="83"/>
      <c r="F101" s="83"/>
      <c r="G101" s="83"/>
      <c r="H101" s="84"/>
    </row>
    <row r="102" customFormat="false" ht="12.75" hidden="false" customHeight="false" outlineLevel="0" collapsed="false">
      <c r="A102" s="81"/>
    </row>
    <row r="103" customFormat="false" ht="51.75" hidden="false" customHeight="true" outlineLevel="0" collapsed="false">
      <c r="A103" s="85" t="s">
        <v>178</v>
      </c>
      <c r="B103" s="274" t="str">
        <f aca="false">CONCATENATE(C39,", i.e. ",C52," against ",C44,", for "," for ",C59,", and settled in ",C69," per ",C80,".")</f>
        <v>An agreement whereby a floating price is exchanged  for a fixed price over a specified period, i.e. all hours from  00:00 CET  (Central European Time) to 24:00 CET tomorrow against Next day electricity price on PreussenElektra borders (arithmetic average) as published by Dow Jones, for  for energy delivered 00:00 to 24:00 at a steady rate, and settled in German Marks per Megawatt (1,000,000 watts) hour, where watt is a unit of electrical power equivalent to one Joule per second.</v>
      </c>
      <c r="C103" s="274"/>
      <c r="D103" s="274"/>
      <c r="E103" s="274"/>
      <c r="F103" s="274"/>
      <c r="G103" s="274"/>
      <c r="H103" s="274"/>
      <c r="I103" s="274"/>
      <c r="J103" s="274"/>
      <c r="K103" s="274"/>
    </row>
    <row r="105" customFormat="false" ht="13.5" hidden="false" customHeight="false" outlineLevel="0" collapsed="false"/>
    <row r="106" customFormat="false" ht="29.25" hidden="false" customHeight="true" outlineLevel="0" collapsed="false">
      <c r="A106" s="85" t="s">
        <v>176</v>
      </c>
      <c r="B106" s="272" t="s">
        <v>692</v>
      </c>
      <c r="C106" s="272"/>
      <c r="D106" s="272"/>
      <c r="E106" s="272"/>
      <c r="F106" s="272"/>
      <c r="G106" s="272"/>
      <c r="H106" s="272"/>
      <c r="I106" s="272"/>
    </row>
    <row r="107" customFormat="false" ht="12.75" hidden="false" customHeight="false" outlineLevel="0" collapsed="false">
      <c r="A107" s="85"/>
    </row>
    <row r="108" customFormat="false" ht="81.75" hidden="false" customHeight="true" outlineLevel="0" collapsed="false">
      <c r="A108" s="85" t="s">
        <v>178</v>
      </c>
      <c r="B108" s="274" t="str">
        <f aca="false">CONCATENATE(C40,", i.e. ",C53,", at ",C47,". ",C60,", and ",C87," and settled in ",C73,", quoted in ",C73," per ",C80,".")</f>
        <v>An agreement whereby physical electricity is exchanged for a fixed price over a specified period, i.e. all hours from 00:00 on the closest Monday to 24:00 on the following Sunday, at Laufenburg, Switzerland, on the high voltage grid (power originating from a generator without export rights). energy delivered in a period 08:00 to 20:00 on a weekday, and electricity flow that is subject to potential interruption by the supplier for a specified number of days or hours during times of peak demand or in the event of system emergencies without financial consequences. and settled in Swiss Francs, quoted in Swiss Francs per Megawatt (1,000,000 watts) hour, where watt is a unit of electrical power equivalent to one Joule per second.</v>
      </c>
      <c r="C108" s="274"/>
      <c r="D108" s="274"/>
      <c r="E108" s="274"/>
      <c r="F108" s="274"/>
      <c r="G108" s="274"/>
      <c r="H108" s="274"/>
      <c r="I108" s="274"/>
      <c r="J108" s="274"/>
      <c r="K108" s="274"/>
    </row>
    <row r="109" customFormat="false" ht="12.75" hidden="false" customHeight="false" outlineLevel="0" collapsed="false">
      <c r="A109" s="85"/>
    </row>
    <row r="110" customFormat="false" ht="12.75" hidden="false" customHeight="false" outlineLevel="0" collapsed="false">
      <c r="A110" s="85"/>
    </row>
    <row r="111" customFormat="false" ht="12.75" hidden="false" customHeight="false" outlineLevel="0" collapsed="false">
      <c r="A111" s="85"/>
    </row>
    <row r="112" customFormat="false" ht="12.75" hidden="false" customHeight="false" outlineLevel="0" collapsed="false">
      <c r="A112" s="85"/>
    </row>
    <row r="113" customFormat="false" ht="12.75" hidden="false" customHeight="false" outlineLevel="0" collapsed="false">
      <c r="A113" s="85"/>
    </row>
    <row r="114" customFormat="false" ht="12.75" hidden="false" customHeight="false" outlineLevel="0" collapsed="false">
      <c r="A114" s="85"/>
    </row>
    <row r="115" customFormat="false" ht="12.75" hidden="false" customHeight="false" outlineLevel="0" collapsed="false">
      <c r="A115" s="85"/>
    </row>
    <row r="116" customFormat="false" ht="12.75" hidden="false" customHeight="false" outlineLevel="0" collapsed="false">
      <c r="A116" s="85"/>
    </row>
    <row r="117" customFormat="false" ht="12.75" hidden="false" customHeight="false" outlineLevel="0" collapsed="false">
      <c r="A117" s="85"/>
    </row>
    <row r="118" customFormat="false" ht="12.75" hidden="false" customHeight="false" outlineLevel="0" collapsed="false">
      <c r="A118" s="85"/>
    </row>
    <row r="119" customFormat="false" ht="12.75" hidden="false" customHeight="false" outlineLevel="0" collapsed="false">
      <c r="A119" s="85"/>
    </row>
    <row r="120" customFormat="false" ht="12.75" hidden="false" customHeight="false" outlineLevel="0" collapsed="false">
      <c r="A120" s="85"/>
    </row>
    <row r="121" customFormat="false" ht="12.75" hidden="false" customHeight="false" outlineLevel="0" collapsed="false">
      <c r="A121" s="85"/>
    </row>
    <row r="122" customFormat="false" ht="18.75" hidden="false" customHeight="false" outlineLevel="0" collapsed="false">
      <c r="A122" s="3"/>
    </row>
  </sheetData>
  <mergeCells count="5">
    <mergeCell ref="C86:L86"/>
    <mergeCell ref="C87:L87"/>
    <mergeCell ref="B103:K103"/>
    <mergeCell ref="B106:I106"/>
    <mergeCell ref="B108:K108"/>
  </mergeCells>
  <printOptions headings="false" gridLines="false" gridLinesSet="true" horizontalCentered="false" verticalCentered="false"/>
  <pageMargins left="0.4" right="0.509722222222222"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4" activeCellId="0" sqref="C14"/>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0" width="11.7"/>
    <col collapsed="false" customWidth="true" hidden="false" outlineLevel="0" max="4" min="4" style="0" width="12.28"/>
    <col collapsed="false" customWidth="true" hidden="false" outlineLevel="0" max="5" min="5" style="0" width="12.42"/>
    <col collapsed="false" customWidth="true" hidden="false" outlineLevel="0" max="6" min="6" style="0" width="11.85"/>
    <col collapsed="false" customWidth="true" hidden="false" outlineLevel="0" max="7" min="7" style="0" width="15.85"/>
    <col collapsed="false" customWidth="true" hidden="false" outlineLevel="0" max="9" min="9" style="0" width="14.56"/>
    <col collapsed="false" customWidth="true" hidden="false" outlineLevel="0" max="10" min="10" style="0" width="10.13"/>
    <col collapsed="false" customWidth="true" hidden="false" outlineLevel="0" max="11" min="11" style="0" width="12.28"/>
    <col collapsed="false" customWidth="true" hidden="false" outlineLevel="0" max="12" min="12" style="0" width="9.7"/>
    <col collapsed="false" customWidth="true" hidden="false" outlineLevel="0" max="13" min="13" style="0" width="12.99"/>
    <col collapsed="false" customWidth="true" hidden="false" outlineLevel="0" max="14" min="14" style="0" width="11.99"/>
    <col collapsed="false" customWidth="true" hidden="false" outlineLevel="0" max="15" min="15" style="0" width="12.56"/>
    <col collapsed="false" customWidth="true" hidden="false" outlineLevel="0" max="17" min="17" style="0" width="10.13"/>
    <col collapsed="false" customWidth="true" hidden="false" outlineLevel="0" max="19" min="19" style="0" width="11.28"/>
    <col collapsed="false" customWidth="true" hidden="false" outlineLevel="0" max="22" min="22" style="0" width="11.85"/>
  </cols>
  <sheetData>
    <row r="1" customFormat="false" ht="12.75" hidden="false" customHeight="false" outlineLevel="0" collapsed="false">
      <c r="A1" s="46" t="s">
        <v>693</v>
      </c>
    </row>
    <row r="2" customFormat="false" ht="18.75" hidden="false" customHeight="false" outlineLevel="0" collapsed="false">
      <c r="A2" s="3" t="s">
        <v>694</v>
      </c>
      <c r="B2" s="47"/>
      <c r="O2" s="48"/>
      <c r="P2" s="49"/>
      <c r="Q2" s="258" t="s">
        <v>75</v>
      </c>
      <c r="R2" s="49"/>
      <c r="S2" s="51"/>
    </row>
    <row r="3" customFormat="false" ht="13.5" hidden="false" customHeight="false" outlineLevel="0" collapsed="false"/>
    <row r="4" customFormat="false" ht="35.25" hidden="false" customHeight="true" outlineLevel="0" collapsed="false">
      <c r="A4" s="52" t="s">
        <v>695</v>
      </c>
      <c r="B4" s="53"/>
      <c r="C4" s="54" t="s">
        <v>77</v>
      </c>
      <c r="D4" s="56"/>
      <c r="E4" s="54" t="s">
        <v>78</v>
      </c>
      <c r="F4" s="56"/>
      <c r="G4" s="54" t="s">
        <v>696</v>
      </c>
      <c r="H4" s="56"/>
      <c r="I4" s="54" t="s">
        <v>187</v>
      </c>
      <c r="J4" s="56"/>
      <c r="K4" s="54" t="s">
        <v>8</v>
      </c>
      <c r="L4" s="55"/>
      <c r="M4" s="57" t="s">
        <v>80</v>
      </c>
      <c r="N4" s="55"/>
      <c r="O4" s="59" t="s">
        <v>81</v>
      </c>
      <c r="P4" s="58"/>
      <c r="Q4" s="59" t="s">
        <v>82</v>
      </c>
      <c r="R4" s="58"/>
      <c r="S4" s="59" t="s">
        <v>697</v>
      </c>
    </row>
    <row r="5" customFormat="false" ht="12.75" hidden="false" customHeight="false" outlineLevel="0" collapsed="false">
      <c r="A5" s="0" t="s">
        <v>14</v>
      </c>
      <c r="C5" s="64" t="s">
        <v>698</v>
      </c>
      <c r="D5" s="64"/>
      <c r="E5" s="64" t="n">
        <v>1999</v>
      </c>
      <c r="F5" s="64"/>
      <c r="G5" s="0" t="s">
        <v>699</v>
      </c>
      <c r="H5" s="64"/>
      <c r="I5" s="64" t="s">
        <v>213</v>
      </c>
      <c r="J5" s="64"/>
      <c r="K5" s="0" t="s">
        <v>619</v>
      </c>
      <c r="L5" s="63"/>
      <c r="M5" s="63" t="s">
        <v>214</v>
      </c>
      <c r="O5" s="63" t="s">
        <v>105</v>
      </c>
      <c r="P5" s="63"/>
      <c r="Q5" s="63"/>
      <c r="R5" s="63"/>
      <c r="S5" s="63"/>
    </row>
    <row r="6" customFormat="false" ht="12.75" hidden="false" customHeight="false" outlineLevel="0" collapsed="false">
      <c r="A6" s="0" t="s">
        <v>19</v>
      </c>
      <c r="C6" s="64" t="s">
        <v>615</v>
      </c>
      <c r="D6" s="64"/>
      <c r="E6" s="64" t="n">
        <v>2000</v>
      </c>
      <c r="F6" s="64"/>
      <c r="G6" s="0" t="s">
        <v>700</v>
      </c>
      <c r="H6" s="64"/>
      <c r="I6" s="64" t="s">
        <v>481</v>
      </c>
      <c r="J6" s="64"/>
      <c r="K6" s="0" t="s">
        <v>620</v>
      </c>
      <c r="L6" s="63"/>
      <c r="M6" s="63"/>
      <c r="O6" s="63" t="s">
        <v>701</v>
      </c>
      <c r="P6" s="63"/>
      <c r="Q6" s="63"/>
      <c r="R6" s="63"/>
      <c r="S6" s="63"/>
    </row>
    <row r="7" customFormat="false" ht="12.75" hidden="false" customHeight="false" outlineLevel="0" collapsed="false">
      <c r="A7" s="0" t="s">
        <v>38</v>
      </c>
      <c r="C7" s="64" t="s">
        <v>702</v>
      </c>
      <c r="D7" s="64"/>
      <c r="E7" s="64"/>
      <c r="F7" s="64"/>
      <c r="G7" s="0" t="s">
        <v>703</v>
      </c>
      <c r="H7" s="64"/>
      <c r="I7" s="64" t="s">
        <v>704</v>
      </c>
      <c r="J7" s="64"/>
      <c r="K7" s="0" t="s">
        <v>705</v>
      </c>
      <c r="O7" s="0" t="s">
        <v>706</v>
      </c>
    </row>
    <row r="8" customFormat="false" ht="12.75" hidden="false" customHeight="false" outlineLevel="0" collapsed="false">
      <c r="C8" s="64" t="s">
        <v>707</v>
      </c>
      <c r="G8" s="0" t="s">
        <v>708</v>
      </c>
      <c r="I8" s="64"/>
      <c r="K8" s="0" t="s">
        <v>96</v>
      </c>
      <c r="O8" s="0" t="s">
        <v>706</v>
      </c>
    </row>
    <row r="9" customFormat="false" ht="12.75" hidden="false" customHeight="false" outlineLevel="0" collapsed="false">
      <c r="C9" s="64" t="s">
        <v>709</v>
      </c>
      <c r="D9" s="64"/>
      <c r="E9" s="64"/>
      <c r="F9" s="64"/>
      <c r="G9" s="0" t="s">
        <v>710</v>
      </c>
      <c r="H9" s="64"/>
      <c r="J9" s="64"/>
      <c r="K9" s="63" t="s">
        <v>53</v>
      </c>
      <c r="L9" s="64"/>
      <c r="M9" s="64"/>
    </row>
    <row r="10" customFormat="false" ht="12.75" hidden="false" customHeight="false" outlineLevel="0" collapsed="false">
      <c r="C10" s="65" t="s">
        <v>114</v>
      </c>
      <c r="D10" s="287"/>
      <c r="E10" s="287"/>
      <c r="F10" s="287"/>
      <c r="K10" s="63" t="s">
        <v>99</v>
      </c>
    </row>
    <row r="11" customFormat="false" ht="12.75" hidden="false" customHeight="false" outlineLevel="0" collapsed="false">
      <c r="C11" s="65" t="s">
        <v>711</v>
      </c>
      <c r="D11" s="287"/>
      <c r="E11" s="287"/>
      <c r="F11" s="287"/>
    </row>
    <row r="12" customFormat="false" ht="12.75" hidden="false" customHeight="false" outlineLevel="0" collapsed="false">
      <c r="Q12" s="280"/>
    </row>
    <row r="13" customFormat="false" ht="12.75" hidden="false" customHeight="false" outlineLevel="0" collapsed="false">
      <c r="A13" s="66"/>
      <c r="B13" s="67"/>
      <c r="Q13" s="280"/>
    </row>
    <row r="14" customFormat="false" ht="12.75" hidden="false" customHeight="false" outlineLevel="0" collapsed="false">
      <c r="B14" s="280"/>
      <c r="Q14" s="280"/>
    </row>
    <row r="15" customFormat="false" ht="12.75" hidden="false" customHeight="false" outlineLevel="0" collapsed="false">
      <c r="Q15" s="280"/>
    </row>
    <row r="16" customFormat="false" ht="17.25" hidden="false" customHeight="true" outlineLevel="0" collapsed="false">
      <c r="A16" s="3" t="s">
        <v>118</v>
      </c>
    </row>
    <row r="18" customFormat="false" ht="12.75" hidden="false" customHeight="false" outlineLevel="0" collapsed="false">
      <c r="A18" s="80" t="s">
        <v>77</v>
      </c>
      <c r="B18" s="81" t="s">
        <v>712</v>
      </c>
      <c r="C18" s="262" t="s">
        <v>713</v>
      </c>
    </row>
    <row r="19" customFormat="false" ht="12.75" hidden="false" customHeight="false" outlineLevel="0" collapsed="false">
      <c r="B19" s="81" t="s">
        <v>615</v>
      </c>
      <c r="C19" s="262" t="s">
        <v>714</v>
      </c>
      <c r="H19" s="46"/>
    </row>
    <row r="20" customFormat="false" ht="12.75" hidden="false" customHeight="false" outlineLevel="0" collapsed="false">
      <c r="B20" s="81" t="s">
        <v>702</v>
      </c>
      <c r="C20" s="262" t="s">
        <v>715</v>
      </c>
    </row>
    <row r="21" customFormat="false" ht="12.75" hidden="false" customHeight="false" outlineLevel="0" collapsed="false">
      <c r="B21" s="250" t="s">
        <v>707</v>
      </c>
      <c r="C21" s="251" t="s">
        <v>716</v>
      </c>
    </row>
    <row r="22" customFormat="false" ht="12.75" hidden="false" customHeight="false" outlineLevel="0" collapsed="false">
      <c r="B22" s="81" t="s">
        <v>140</v>
      </c>
      <c r="C22" s="262" t="s">
        <v>717</v>
      </c>
    </row>
    <row r="23" customFormat="false" ht="12.75" hidden="false" customHeight="false" outlineLevel="0" collapsed="false">
      <c r="B23" s="250" t="s">
        <v>718</v>
      </c>
      <c r="C23" s="251" t="s">
        <v>719</v>
      </c>
    </row>
    <row r="24" customFormat="false" ht="12.75" hidden="false" customHeight="false" outlineLevel="0" collapsed="false">
      <c r="B24" s="81"/>
      <c r="C24" s="81"/>
    </row>
    <row r="25" customFormat="false" ht="12.75" hidden="false" customHeight="false" outlineLevel="0" collapsed="false">
      <c r="B25" s="250" t="s">
        <v>711</v>
      </c>
      <c r="C25" s="251" t="s">
        <v>720</v>
      </c>
      <c r="E25" s="251"/>
      <c r="F25" s="251"/>
    </row>
    <row r="26" customFormat="false" ht="12.75" hidden="false" customHeight="false" outlineLevel="0" collapsed="false">
      <c r="B26" s="79"/>
    </row>
    <row r="27" customFormat="false" ht="12.75" hidden="false" customHeight="false" outlineLevel="0" collapsed="false">
      <c r="B27" s="79"/>
    </row>
    <row r="28" customFormat="false" ht="12.75" hidden="false" customHeight="false" outlineLevel="0" collapsed="false">
      <c r="A28" s="80" t="s">
        <v>696</v>
      </c>
      <c r="B28" s="79"/>
    </row>
    <row r="29" customFormat="false" ht="12.75" hidden="false" customHeight="false" outlineLevel="0" collapsed="false">
      <c r="B29" s="79" t="s">
        <v>699</v>
      </c>
      <c r="C29" s="0" t="s">
        <v>721</v>
      </c>
    </row>
    <row r="30" customFormat="false" ht="12.75" hidden="false" customHeight="false" outlineLevel="0" collapsed="false">
      <c r="B30" s="79" t="s">
        <v>700</v>
      </c>
      <c r="C30" s="0" t="s">
        <v>722</v>
      </c>
    </row>
    <row r="31" customFormat="false" ht="12.75" hidden="false" customHeight="false" outlineLevel="0" collapsed="false">
      <c r="B31" s="79" t="s">
        <v>703</v>
      </c>
      <c r="C31" s="0" t="s">
        <v>723</v>
      </c>
    </row>
    <row r="32" customFormat="false" ht="12.75" hidden="false" customHeight="false" outlineLevel="0" collapsed="false">
      <c r="B32" s="79" t="s">
        <v>708</v>
      </c>
      <c r="C32" s="0" t="s">
        <v>724</v>
      </c>
    </row>
    <row r="33" customFormat="false" ht="12.75" hidden="false" customHeight="false" outlineLevel="0" collapsed="false">
      <c r="B33" s="79" t="s">
        <v>710</v>
      </c>
      <c r="C33" s="0" t="s">
        <v>725</v>
      </c>
    </row>
    <row r="34" customFormat="false" ht="12.75" hidden="false" customHeight="false" outlineLevel="0" collapsed="false">
      <c r="B34" s="79"/>
    </row>
    <row r="35" customFormat="false" ht="12.75" hidden="false" customHeight="false" outlineLevel="0" collapsed="false">
      <c r="B35" s="79"/>
    </row>
    <row r="36" customFormat="false" ht="12.75" hidden="false" customHeight="false" outlineLevel="0" collapsed="false">
      <c r="A36" s="80" t="s">
        <v>187</v>
      </c>
      <c r="B36" s="79"/>
    </row>
    <row r="37" customFormat="false" ht="12.75" hidden="false" customHeight="false" outlineLevel="0" collapsed="false">
      <c r="B37" s="81" t="s">
        <v>213</v>
      </c>
      <c r="C37" s="262" t="s">
        <v>726</v>
      </c>
    </row>
    <row r="38" customFormat="false" ht="12.75" hidden="false" customHeight="false" outlineLevel="0" collapsed="false">
      <c r="B38" s="81" t="s">
        <v>481</v>
      </c>
      <c r="C38" s="262" t="s">
        <v>727</v>
      </c>
    </row>
    <row r="39" customFormat="false" ht="12.75" hidden="false" customHeight="false" outlineLevel="0" collapsed="false">
      <c r="B39" s="81" t="s">
        <v>704</v>
      </c>
      <c r="C39" s="262" t="s">
        <v>728</v>
      </c>
    </row>
    <row r="40" customFormat="false" ht="12.75" hidden="false" customHeight="false" outlineLevel="0" collapsed="false">
      <c r="B40" s="81"/>
      <c r="C40" s="262"/>
    </row>
    <row r="41" customFormat="false" ht="12.75" hidden="false" customHeight="false" outlineLevel="0" collapsed="false">
      <c r="A41" s="80" t="s">
        <v>671</v>
      </c>
      <c r="B41" s="79" t="s">
        <v>672</v>
      </c>
      <c r="C41" s="256" t="s">
        <v>673</v>
      </c>
    </row>
    <row r="42" customFormat="false" ht="12.75" hidden="false" customHeight="false" outlineLevel="0" collapsed="false">
      <c r="B42" s="79"/>
    </row>
    <row r="43" customFormat="false" ht="12.75" hidden="false" customHeight="false" outlineLevel="0" collapsed="false">
      <c r="A43" s="80" t="s">
        <v>81</v>
      </c>
      <c r="B43" s="79" t="s">
        <v>450</v>
      </c>
      <c r="C43" s="256" t="s">
        <v>729</v>
      </c>
    </row>
    <row r="44" customFormat="false" ht="12.75" hidden="false" customHeight="false" outlineLevel="0" collapsed="false">
      <c r="B44" s="79" t="s">
        <v>453</v>
      </c>
      <c r="C44" s="256" t="s">
        <v>730</v>
      </c>
    </row>
    <row r="45" customFormat="false" ht="12.75" hidden="false" customHeight="false" outlineLevel="0" collapsed="false">
      <c r="B45" s="79" t="s">
        <v>731</v>
      </c>
      <c r="C45" s="256" t="s">
        <v>732</v>
      </c>
    </row>
    <row r="46" customFormat="false" ht="12.75" hidden="false" customHeight="false" outlineLevel="0" collapsed="false">
      <c r="B46" s="79" t="s">
        <v>733</v>
      </c>
      <c r="C46" s="256" t="s">
        <v>734</v>
      </c>
    </row>
    <row r="47" customFormat="false" ht="12.75" hidden="false" customHeight="false" outlineLevel="0" collapsed="false">
      <c r="B47" s="79" t="s">
        <v>203</v>
      </c>
      <c r="C47" s="256" t="s">
        <v>735</v>
      </c>
    </row>
    <row r="48" customFormat="false" ht="12.75" hidden="false" customHeight="false" outlineLevel="0" collapsed="false">
      <c r="B48" s="79" t="s">
        <v>94</v>
      </c>
      <c r="C48" s="256" t="s">
        <v>736</v>
      </c>
    </row>
    <row r="49" customFormat="false" ht="12.75" hidden="false" customHeight="false" outlineLevel="0" collapsed="false">
      <c r="B49" s="79" t="s">
        <v>737</v>
      </c>
      <c r="C49" s="256" t="s">
        <v>738</v>
      </c>
    </row>
    <row r="50" customFormat="false" ht="12.75" hidden="false" customHeight="false" outlineLevel="0" collapsed="false">
      <c r="B50" s="79" t="s">
        <v>739</v>
      </c>
      <c r="C50" s="256" t="s">
        <v>740</v>
      </c>
    </row>
    <row r="51" customFormat="false" ht="12.75" hidden="false" customHeight="false" outlineLevel="0" collapsed="false">
      <c r="B51" s="73" t="s">
        <v>102</v>
      </c>
      <c r="C51" s="70" t="s">
        <v>741</v>
      </c>
    </row>
    <row r="52" customFormat="false" ht="12.75" hidden="false" customHeight="false" outlineLevel="0" collapsed="false">
      <c r="B52" s="73" t="s">
        <v>402</v>
      </c>
      <c r="C52" s="70" t="s">
        <v>155</v>
      </c>
    </row>
    <row r="53" customFormat="false" ht="18.75" hidden="false" customHeight="false" outlineLevel="0" collapsed="false">
      <c r="A53" s="3" t="s">
        <v>175</v>
      </c>
    </row>
    <row r="55" customFormat="false" ht="12.75" hidden="false" customHeight="false" outlineLevel="0" collapsed="false">
      <c r="C55" s="73"/>
      <c r="D55" s="70"/>
    </row>
    <row r="56" customFormat="false" ht="12.75" hidden="false" customHeight="false" outlineLevel="0" collapsed="false">
      <c r="C56" s="73"/>
      <c r="D56" s="7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5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 activeCellId="0" sqref="E5"/>
    </sheetView>
  </sheetViews>
  <sheetFormatPr defaultColWidth="9.0546875" defaultRowHeight="12.75" customHeight="true" zeroHeight="false" outlineLevelRow="0" outlineLevelCol="0"/>
  <cols>
    <col collapsed="false" customWidth="true" hidden="false" outlineLevel="0" max="1" min="1" style="0" width="16.84"/>
    <col collapsed="false" customWidth="true" hidden="false" outlineLevel="0" max="2" min="2" style="0" width="13.28"/>
    <col collapsed="false" customWidth="true" hidden="false" outlineLevel="0" max="3" min="3" style="0" width="15.56"/>
    <col collapsed="false" customWidth="true" hidden="false" outlineLevel="0" max="5" min="5" style="0" width="11.13"/>
    <col collapsed="false" customWidth="true" hidden="false" outlineLevel="0" max="19" min="19" style="0" width="10.41"/>
  </cols>
  <sheetData>
    <row r="1" customFormat="false" ht="12.75" hidden="false" customHeight="false" outlineLevel="0" collapsed="false">
      <c r="A1" s="46" t="s">
        <v>41</v>
      </c>
    </row>
    <row r="2" customFormat="false" ht="18.75" hidden="false" customHeight="false" outlineLevel="0" collapsed="false">
      <c r="A2" s="3" t="s">
        <v>742</v>
      </c>
      <c r="B2" s="47"/>
      <c r="C2" s="47"/>
      <c r="D2" s="47"/>
      <c r="O2" s="48"/>
      <c r="P2" s="49"/>
      <c r="Q2" s="258" t="s">
        <v>75</v>
      </c>
      <c r="R2" s="49"/>
      <c r="S2" s="51"/>
    </row>
    <row r="3" customFormat="false" ht="13.5" hidden="false" customHeight="false" outlineLevel="0" collapsed="false"/>
    <row r="4" customFormat="false" ht="32.25" hidden="false" customHeight="true" outlineLevel="0" collapsed="false">
      <c r="A4" s="52" t="s">
        <v>743</v>
      </c>
      <c r="B4" s="53"/>
      <c r="C4" s="54" t="s">
        <v>744</v>
      </c>
      <c r="D4" s="53"/>
      <c r="E4" s="54" t="s">
        <v>76</v>
      </c>
      <c r="F4" s="55"/>
      <c r="G4" s="54" t="s">
        <v>77</v>
      </c>
      <c r="H4" s="56"/>
      <c r="I4" s="54" t="s">
        <v>78</v>
      </c>
      <c r="J4" s="56"/>
      <c r="K4" s="54" t="s">
        <v>8</v>
      </c>
      <c r="L4" s="55"/>
      <c r="M4" s="57" t="s">
        <v>80</v>
      </c>
      <c r="N4" s="56"/>
      <c r="O4" s="59" t="s">
        <v>81</v>
      </c>
      <c r="P4" s="58"/>
      <c r="Q4" s="59" t="s">
        <v>82</v>
      </c>
      <c r="R4" s="58"/>
      <c r="S4" s="59" t="s">
        <v>401</v>
      </c>
    </row>
    <row r="5" customFormat="false" ht="12.75" hidden="false" customHeight="false" outlineLevel="0" collapsed="false">
      <c r="A5" s="0" t="s">
        <v>333</v>
      </c>
      <c r="C5" s="0" t="s">
        <v>745</v>
      </c>
      <c r="E5" s="0" t="s">
        <v>250</v>
      </c>
      <c r="G5" s="64" t="s">
        <v>128</v>
      </c>
      <c r="H5" s="64"/>
      <c r="I5" s="64" t="n">
        <v>1999</v>
      </c>
      <c r="J5" s="64"/>
      <c r="K5" s="63" t="s">
        <v>53</v>
      </c>
      <c r="L5" s="63"/>
      <c r="M5" s="63" t="s">
        <v>252</v>
      </c>
      <c r="N5" s="64"/>
      <c r="O5" s="63" t="s">
        <v>105</v>
      </c>
      <c r="P5" s="63"/>
      <c r="Q5" s="63"/>
      <c r="R5" s="63"/>
      <c r="S5" s="63"/>
    </row>
    <row r="6" customFormat="false" ht="12.75" hidden="false" customHeight="false" outlineLevel="0" collapsed="false">
      <c r="A6" s="0" t="s">
        <v>746</v>
      </c>
      <c r="C6" s="0" t="s">
        <v>747</v>
      </c>
      <c r="G6" s="64" t="s">
        <v>130</v>
      </c>
      <c r="H6" s="64"/>
      <c r="I6" s="64" t="n">
        <v>2000</v>
      </c>
      <c r="J6" s="64"/>
      <c r="K6" s="63" t="s">
        <v>99</v>
      </c>
      <c r="L6" s="63"/>
      <c r="M6" s="63"/>
      <c r="N6" s="64"/>
      <c r="O6" s="63" t="s">
        <v>108</v>
      </c>
      <c r="P6" s="63"/>
      <c r="Q6" s="63"/>
      <c r="R6" s="63"/>
      <c r="S6" s="63"/>
    </row>
    <row r="7" customFormat="false" ht="12.75" hidden="false" customHeight="false" outlineLevel="0" collapsed="false">
      <c r="C7" s="0" t="s">
        <v>748</v>
      </c>
      <c r="G7" s="64" t="s">
        <v>132</v>
      </c>
      <c r="H7" s="64"/>
      <c r="I7" s="64"/>
      <c r="J7" s="64"/>
      <c r="K7" s="0" t="s">
        <v>96</v>
      </c>
      <c r="N7" s="64"/>
      <c r="O7" s="63" t="s">
        <v>749</v>
      </c>
      <c r="P7" s="63"/>
      <c r="Q7" s="63"/>
      <c r="R7" s="63"/>
      <c r="S7" s="63"/>
    </row>
    <row r="8" customFormat="false" ht="12.75" hidden="false" customHeight="false" outlineLevel="0" collapsed="false">
      <c r="C8" s="0" t="s">
        <v>750</v>
      </c>
      <c r="G8" s="64" t="s">
        <v>134</v>
      </c>
      <c r="O8" s="63" t="s">
        <v>751</v>
      </c>
      <c r="P8" s="63"/>
      <c r="Q8" s="63"/>
      <c r="R8" s="63"/>
      <c r="S8" s="63"/>
    </row>
    <row r="12" customFormat="false" ht="12.75" hidden="false" customHeight="false" outlineLevel="0" collapsed="false">
      <c r="A12" s="66" t="s">
        <v>116</v>
      </c>
      <c r="B12" s="67" t="s">
        <v>752</v>
      </c>
    </row>
    <row r="14" customFormat="false" ht="18.75" hidden="false" customHeight="false" outlineLevel="0" collapsed="false">
      <c r="A14" s="3" t="s">
        <v>118</v>
      </c>
    </row>
    <row r="16" customFormat="false" ht="12.75" hidden="false" customHeight="false" outlineLevel="0" collapsed="false">
      <c r="A16" s="80" t="s">
        <v>154</v>
      </c>
      <c r="B16" s="79" t="s">
        <v>333</v>
      </c>
      <c r="D16" s="0" t="s">
        <v>156</v>
      </c>
    </row>
    <row r="17" customFormat="false" ht="12.75" hidden="false" customHeight="false" outlineLevel="0" collapsed="false">
      <c r="B17" s="79" t="s">
        <v>753</v>
      </c>
      <c r="D17" s="256" t="s">
        <v>754</v>
      </c>
    </row>
    <row r="18" customFormat="false" ht="12.75" hidden="false" customHeight="false" outlineLevel="0" collapsed="false">
      <c r="B18" s="79" t="s">
        <v>755</v>
      </c>
      <c r="D18" s="256" t="s">
        <v>756</v>
      </c>
    </row>
    <row r="19" customFormat="false" ht="12.75" hidden="false" customHeight="false" outlineLevel="0" collapsed="false">
      <c r="C19" s="256"/>
    </row>
    <row r="20" customFormat="false" ht="12.75" hidden="false" customHeight="false" outlineLevel="0" collapsed="false">
      <c r="A20" s="80" t="s">
        <v>744</v>
      </c>
      <c r="B20" s="79" t="s">
        <v>745</v>
      </c>
      <c r="C20" s="64" t="s">
        <v>757</v>
      </c>
      <c r="E20" s="0" t="s">
        <v>758</v>
      </c>
    </row>
    <row r="21" customFormat="false" ht="12.75" hidden="false" customHeight="false" outlineLevel="0" collapsed="false">
      <c r="C21" s="64" t="s">
        <v>759</v>
      </c>
      <c r="E21" s="0" t="s">
        <v>760</v>
      </c>
    </row>
    <row r="22" customFormat="false" ht="12.75" hidden="false" customHeight="false" outlineLevel="0" collapsed="false">
      <c r="C22" s="64" t="s">
        <v>761</v>
      </c>
      <c r="E22" s="0" t="s">
        <v>762</v>
      </c>
    </row>
    <row r="23" customFormat="false" ht="12.75" hidden="false" customHeight="false" outlineLevel="0" collapsed="false">
      <c r="C23" s="64" t="s">
        <v>763</v>
      </c>
      <c r="E23" s="0" t="s">
        <v>764</v>
      </c>
    </row>
    <row r="24" customFormat="false" ht="12.75" hidden="false" customHeight="false" outlineLevel="0" collapsed="false">
      <c r="D24" s="283"/>
    </row>
    <row r="25" customFormat="false" ht="12.75" hidden="false" customHeight="false" outlineLevel="0" collapsed="false">
      <c r="B25" s="79" t="s">
        <v>750</v>
      </c>
    </row>
    <row r="26" customFormat="false" ht="12.75" hidden="false" customHeight="false" outlineLevel="0" collapsed="false">
      <c r="C26" s="64" t="s">
        <v>765</v>
      </c>
      <c r="E26" s="0" t="s">
        <v>758</v>
      </c>
    </row>
    <row r="27" customFormat="false" ht="12.75" hidden="false" customHeight="false" outlineLevel="0" collapsed="false">
      <c r="C27" s="64" t="s">
        <v>766</v>
      </c>
      <c r="E27" s="0" t="s">
        <v>760</v>
      </c>
    </row>
    <row r="28" customFormat="false" ht="12.75" hidden="false" customHeight="false" outlineLevel="0" collapsed="false">
      <c r="C28" s="64" t="s">
        <v>767</v>
      </c>
      <c r="E28" s="0" t="s">
        <v>762</v>
      </c>
    </row>
    <row r="29" customFormat="false" ht="12.75" hidden="false" customHeight="false" outlineLevel="0" collapsed="false">
      <c r="C29" s="64" t="s">
        <v>768</v>
      </c>
      <c r="E29" s="0" t="s">
        <v>764</v>
      </c>
    </row>
    <row r="30" customFormat="false" ht="12.75" hidden="false" customHeight="false" outlineLevel="0" collapsed="false">
      <c r="E30" s="79"/>
    </row>
    <row r="31" customFormat="false" ht="12.75" hidden="false" customHeight="false" outlineLevel="0" collapsed="false">
      <c r="A31" s="282" t="s">
        <v>769</v>
      </c>
    </row>
    <row r="32" customFormat="false" ht="24.75" hidden="false" customHeight="true" outlineLevel="0" collapsed="false">
      <c r="B32" s="85" t="s">
        <v>770</v>
      </c>
      <c r="C32" s="271" t="s">
        <v>771</v>
      </c>
      <c r="D32" s="271"/>
      <c r="E32" s="271"/>
      <c r="F32" s="271"/>
      <c r="G32" s="271"/>
      <c r="H32" s="271"/>
      <c r="I32" s="271"/>
      <c r="J32" s="271"/>
      <c r="K32" s="271"/>
      <c r="L32" s="271"/>
      <c r="M32" s="271"/>
    </row>
    <row r="33" customFormat="false" ht="16.5" hidden="false" customHeight="true" outlineLevel="0" collapsed="false">
      <c r="B33" s="81" t="s">
        <v>772</v>
      </c>
      <c r="C33" s="0" t="s">
        <v>773</v>
      </c>
      <c r="E33" s="283"/>
    </row>
    <row r="34" customFormat="false" ht="16.5" hidden="false" customHeight="true" outlineLevel="0" collapsed="false">
      <c r="B34" s="81" t="s">
        <v>774</v>
      </c>
      <c r="C34" s="0" t="s">
        <v>775</v>
      </c>
      <c r="E34" s="283"/>
    </row>
    <row r="35" customFormat="false" ht="16.5" hidden="false" customHeight="true" outlineLevel="0" collapsed="false">
      <c r="B35" s="81"/>
      <c r="C35" s="283"/>
      <c r="E35" s="283"/>
    </row>
    <row r="36" customFormat="false" ht="12.75" hidden="false" customHeight="false" outlineLevel="0" collapsed="false">
      <c r="E36" s="283"/>
    </row>
    <row r="37" customFormat="false" ht="17.25" hidden="false" customHeight="true" outlineLevel="0" collapsed="false">
      <c r="A37" s="80" t="s">
        <v>76</v>
      </c>
      <c r="B37" s="79" t="s">
        <v>279</v>
      </c>
      <c r="C37" s="0" t="s">
        <v>776</v>
      </c>
      <c r="E37" s="283"/>
    </row>
    <row r="38" customFormat="false" ht="12.75" hidden="false" customHeight="false" outlineLevel="0" collapsed="false">
      <c r="B38" s="79"/>
      <c r="E38" s="283"/>
    </row>
    <row r="39" customFormat="false" ht="12.75" hidden="false" customHeight="false" outlineLevel="0" collapsed="false">
      <c r="A39" s="80" t="s">
        <v>777</v>
      </c>
      <c r="B39" s="79" t="s">
        <v>334</v>
      </c>
      <c r="C39" s="0" t="s">
        <v>778</v>
      </c>
      <c r="E39" s="283"/>
    </row>
    <row r="40" customFormat="false" ht="12.75" hidden="false" customHeight="false" outlineLevel="0" collapsed="false">
      <c r="B40" s="79"/>
      <c r="E40" s="283"/>
    </row>
    <row r="41" customFormat="false" ht="12.75" hidden="false" customHeight="false" outlineLevel="0" collapsed="false">
      <c r="A41" s="80" t="s">
        <v>80</v>
      </c>
      <c r="B41" s="79" t="s">
        <v>252</v>
      </c>
      <c r="C41" s="0" t="s">
        <v>779</v>
      </c>
    </row>
    <row r="42" customFormat="false" ht="12.75" hidden="false" customHeight="false" outlineLevel="0" collapsed="false">
      <c r="A42" s="80"/>
    </row>
    <row r="43" customFormat="false" ht="18.75" hidden="false" customHeight="false" outlineLevel="0" collapsed="false">
      <c r="A43" s="3" t="s">
        <v>175</v>
      </c>
    </row>
    <row r="44" customFormat="false" ht="13.5" hidden="false" customHeight="false" outlineLevel="0" collapsed="false"/>
    <row r="45" customFormat="false" ht="16.5" hidden="false" customHeight="true" outlineLevel="0" collapsed="false">
      <c r="A45" s="81" t="s">
        <v>176</v>
      </c>
      <c r="B45" s="293" t="s">
        <v>780</v>
      </c>
      <c r="C45" s="83"/>
      <c r="D45" s="83"/>
      <c r="E45" s="84"/>
      <c r="F45" s="84"/>
    </row>
    <row r="46" customFormat="false" ht="12.75" hidden="false" customHeight="false" outlineLevel="0" collapsed="false">
      <c r="A46" s="81"/>
    </row>
    <row r="47" customFormat="false" ht="72" hidden="false" customHeight="true" outlineLevel="0" collapsed="false">
      <c r="A47" s="85" t="s">
        <v>178</v>
      </c>
      <c r="B47" s="86" t="str">
        <f aca="false">CONCATENATE(D16," for ",B20," with quality ",C20,", ",C21,", ",C22,", ",C23,", to be delivered on the basis of ",C39," at the ",C37,", for ",UKGas!D39,", as quoted in ",UKGas!D71," per ",C41)</f>
        <v>An agreement whereby a physical volume is exchanged  for a fixed price over a specified period for Steam Coal 1 with quality NCV 6,000 kcal/kg, Sulphur Max  [1]%, Ash Max [14.5]%, Moisture Max [5-8]%, to be delivered on the basis of Cost, Insurance and Freight as defined by Incoterms 1990 at the Amsterdam-Rotterdam-Antwerp port area, for a period from 06:00 hrs 1st July to 06:00 hrs 1st October, as quoted in Pounds Sterling per metric tonne [1000 kg]</v>
      </c>
      <c r="C47" s="86"/>
      <c r="D47" s="86"/>
      <c r="E47" s="86"/>
      <c r="F47" s="86"/>
      <c r="G47" s="86"/>
      <c r="H47" s="86"/>
      <c r="I47" s="86"/>
      <c r="J47" s="86"/>
    </row>
    <row r="48" customFormat="false" ht="13.5" hidden="false" customHeight="false" outlineLevel="0" collapsed="false"/>
    <row r="49" customFormat="false" ht="18" hidden="false" customHeight="true" outlineLevel="0" collapsed="false">
      <c r="A49" s="81" t="s">
        <v>176</v>
      </c>
      <c r="B49" s="293" t="s">
        <v>781</v>
      </c>
      <c r="C49" s="83"/>
      <c r="D49" s="83"/>
      <c r="E49" s="84"/>
      <c r="F49" s="84"/>
      <c r="G49" s="84"/>
      <c r="H49" s="84"/>
    </row>
    <row r="50" customFormat="false" ht="12.75" hidden="false" customHeight="false" outlineLevel="0" collapsed="false">
      <c r="A50" s="81"/>
    </row>
    <row r="51" customFormat="false" ht="81.75" hidden="false" customHeight="true" outlineLevel="0" collapsed="false">
      <c r="A51" s="85" t="s">
        <v>178</v>
      </c>
      <c r="B51" s="86" t="str">
        <f aca="false">CONCATENATE(D17," for ",B20," with quality ",C20,", ",C21,", ",C22,", ",C23,", to be delivered on the basis of ",C39," at the ",C37,", for ",UKGas!D40,", as quoted in ",UKGas!D70," per ",C41)</f>
        <v>An agreement whereby the buyer (the holder) has the right but not the obligation to buy the underlying commodity for a specified price on a specified exercise date in exchange for a premium payment for Steam Coal 1 with quality NCV 6,000 kcal/kg, Sulphur Max  [1]%, Ash Max [14.5]%, Moisture Max [5-8]%, to be delivered on the basis of Cost, Insurance and Freight as defined by Incoterms 1990 at the Amsterdam-Rotterdam-Antwerp port area, for a period from 06:00 hrs 1st October to 06:00 hrs 1st January, as quoted in United States Dollars per metric tonne [1000 kg]</v>
      </c>
      <c r="C51" s="86"/>
      <c r="D51" s="86"/>
      <c r="E51" s="86"/>
      <c r="F51" s="86"/>
      <c r="G51" s="86"/>
      <c r="H51" s="86"/>
      <c r="I51" s="86"/>
      <c r="J51" s="86"/>
    </row>
    <row r="52" customFormat="false" ht="12.75" hidden="false" customHeight="false" outlineLevel="0" collapsed="false">
      <c r="A52" s="81"/>
    </row>
  </sheetData>
  <mergeCells count="3">
    <mergeCell ref="C32:M32"/>
    <mergeCell ref="B47:J47"/>
    <mergeCell ref="B51:J5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2" activeCellId="0" sqref="D12"/>
    </sheetView>
  </sheetViews>
  <sheetFormatPr defaultColWidth="9.0546875" defaultRowHeight="12.75" customHeight="true" zeroHeight="false" outlineLevelRow="0" outlineLevelCol="0"/>
  <cols>
    <col collapsed="false" customWidth="true" hidden="false" outlineLevel="0" max="2" min="1" style="0" width="10.71"/>
    <col collapsed="false" customWidth="true" hidden="false" outlineLevel="0" max="3" min="3" style="0" width="3.42"/>
    <col collapsed="false" customWidth="true" hidden="false" outlineLevel="0" max="4" min="4" style="0" width="15.28"/>
    <col collapsed="false" customWidth="true" hidden="false" outlineLevel="0" max="5" min="5" style="0" width="3.42"/>
    <col collapsed="false" customWidth="true" hidden="false" outlineLevel="0" max="6" min="6" style="0" width="14.14"/>
    <col collapsed="false" customWidth="true" hidden="false" outlineLevel="0" max="7" min="7" style="0" width="3.56"/>
    <col collapsed="false" customWidth="true" hidden="false" outlineLevel="0" max="9" min="9" style="0" width="4.99"/>
    <col collapsed="false" customWidth="true" hidden="false" outlineLevel="0" max="10" min="10" style="0" width="27.42"/>
    <col collapsed="false" customWidth="true" hidden="false" outlineLevel="0" max="11" min="11" style="0" width="3.7"/>
    <col collapsed="false" customWidth="true" hidden="false" outlineLevel="0" max="12" min="12" style="0" width="11.85"/>
    <col collapsed="false" customWidth="true" hidden="false" outlineLevel="0" max="13" min="13" style="0" width="3.14"/>
    <col collapsed="false" customWidth="true" hidden="false" outlineLevel="0" max="15" min="15" style="0" width="2.99"/>
    <col collapsed="false" customWidth="true" hidden="false" outlineLevel="0" max="16" min="16" style="0" width="17.99"/>
    <col collapsed="false" customWidth="true" hidden="false" outlineLevel="0" max="17" min="17" style="0" width="3.28"/>
    <col collapsed="false" customWidth="true" hidden="false" outlineLevel="0" max="18" min="18" style="0" width="13.41"/>
    <col collapsed="false" customWidth="true" hidden="false" outlineLevel="0" max="19" min="19" style="0" width="4.28"/>
    <col collapsed="false" customWidth="true" hidden="false" outlineLevel="0" max="20" min="20" style="0" width="11.85"/>
    <col collapsed="false" customWidth="true" hidden="false" outlineLevel="0" max="21" min="21" style="0" width="10.99"/>
  </cols>
  <sheetData>
    <row r="1" customFormat="false" ht="12.75" hidden="false" customHeight="false" outlineLevel="0" collapsed="false">
      <c r="A1" s="46" t="s">
        <v>255</v>
      </c>
    </row>
    <row r="2" customFormat="false" ht="15.75" hidden="false" customHeight="false" outlineLevel="0" collapsed="false">
      <c r="A2" s="47" t="s">
        <v>440</v>
      </c>
      <c r="B2" s="47"/>
      <c r="X2" s="63"/>
      <c r="Y2" s="63"/>
    </row>
    <row r="3" customFormat="false" ht="13.5" hidden="false" customHeight="true" outlineLevel="0" collapsed="false">
      <c r="T3" s="294" t="s">
        <v>782</v>
      </c>
      <c r="U3" s="294"/>
    </row>
    <row r="4" customFormat="false" ht="42" hidden="false" customHeight="true" outlineLevel="0" collapsed="false">
      <c r="A4" s="295" t="s">
        <v>783</v>
      </c>
      <c r="B4" s="295"/>
      <c r="C4" s="53"/>
      <c r="D4" s="296" t="s">
        <v>784</v>
      </c>
      <c r="E4" s="53"/>
      <c r="F4" s="296" t="s">
        <v>785</v>
      </c>
      <c r="G4" s="53"/>
      <c r="H4" s="296" t="s">
        <v>8</v>
      </c>
      <c r="I4" s="56"/>
      <c r="J4" s="296" t="s">
        <v>444</v>
      </c>
      <c r="K4" s="56"/>
      <c r="L4" s="296" t="s">
        <v>786</v>
      </c>
      <c r="M4" s="56"/>
      <c r="N4" s="296" t="s">
        <v>78</v>
      </c>
      <c r="O4" s="56"/>
      <c r="P4" s="296" t="s">
        <v>445</v>
      </c>
      <c r="Q4" s="55"/>
      <c r="R4" s="296" t="s">
        <v>446</v>
      </c>
      <c r="S4" s="55"/>
      <c r="T4" s="296" t="s">
        <v>787</v>
      </c>
      <c r="U4" s="296" t="s">
        <v>788</v>
      </c>
    </row>
    <row r="5" customFormat="false" ht="12.75" hidden="false" customHeight="true" outlineLevel="0" collapsed="false">
      <c r="A5" s="297" t="s">
        <v>789</v>
      </c>
      <c r="B5" s="297"/>
      <c r="D5" s="0" t="s">
        <v>48</v>
      </c>
      <c r="F5" s="298" t="s">
        <v>790</v>
      </c>
      <c r="H5" s="298" t="s">
        <v>53</v>
      </c>
      <c r="J5" s="0" t="s">
        <v>791</v>
      </c>
      <c r="L5" s="64" t="s">
        <v>792</v>
      </c>
      <c r="M5" s="64"/>
      <c r="N5" s="298" t="n">
        <v>2000</v>
      </c>
      <c r="O5" s="64"/>
      <c r="P5" s="299" t="n">
        <v>2500</v>
      </c>
      <c r="R5" s="269" t="n">
        <v>500000</v>
      </c>
      <c r="T5" s="300" t="n">
        <v>3000</v>
      </c>
      <c r="U5" s="301"/>
      <c r="X5" s="63"/>
    </row>
    <row r="6" customFormat="false" ht="12.75" hidden="false" customHeight="false" outlineLevel="0" collapsed="false">
      <c r="A6" s="0" t="n">
        <v>460</v>
      </c>
      <c r="B6" s="0" t="s">
        <v>450</v>
      </c>
      <c r="D6" s="0" t="s">
        <v>47</v>
      </c>
      <c r="F6" s="298" t="s">
        <v>793</v>
      </c>
      <c r="H6" s="298" t="s">
        <v>99</v>
      </c>
      <c r="J6" s="0" t="s">
        <v>449</v>
      </c>
      <c r="L6" s="64" t="s">
        <v>794</v>
      </c>
      <c r="M6" s="64"/>
      <c r="N6" s="298" t="s">
        <v>795</v>
      </c>
      <c r="O6" s="64"/>
      <c r="P6" s="301" t="n">
        <v>10000</v>
      </c>
      <c r="R6" s="269" t="n">
        <v>2000000</v>
      </c>
      <c r="T6" s="300"/>
      <c r="U6" s="301" t="n">
        <v>250000</v>
      </c>
      <c r="X6" s="63"/>
    </row>
    <row r="7" customFormat="false" ht="12.75" hidden="false" customHeight="false" outlineLevel="0" collapsed="false">
      <c r="A7" s="0" t="n">
        <v>5000</v>
      </c>
      <c r="B7" s="0" t="s">
        <v>453</v>
      </c>
      <c r="D7" s="0" t="s">
        <v>263</v>
      </c>
      <c r="F7" s="298" t="s">
        <v>264</v>
      </c>
      <c r="H7" s="298" t="s">
        <v>96</v>
      </c>
      <c r="J7" s="0" t="s">
        <v>452</v>
      </c>
      <c r="L7" s="64" t="s">
        <v>796</v>
      </c>
      <c r="M7" s="259"/>
      <c r="N7" s="298" t="n">
        <v>2000</v>
      </c>
      <c r="O7" s="259"/>
      <c r="P7" s="301" t="n">
        <v>2500</v>
      </c>
      <c r="R7" s="269" t="n">
        <v>1000000</v>
      </c>
      <c r="T7" s="301"/>
      <c r="U7" s="301" t="n">
        <v>500000</v>
      </c>
      <c r="X7" s="63"/>
    </row>
    <row r="8" customFormat="false" ht="12.75" hidden="false" customHeight="false" outlineLevel="0" collapsed="false">
      <c r="H8" s="259"/>
      <c r="L8" s="64"/>
      <c r="M8" s="259"/>
      <c r="N8" s="259"/>
      <c r="O8" s="259"/>
      <c r="T8" s="259"/>
      <c r="X8" s="63"/>
    </row>
    <row r="12" customFormat="false" ht="106.5" hidden="false" customHeight="true" outlineLevel="0" collapsed="false">
      <c r="P12" s="302" t="s">
        <v>797</v>
      </c>
      <c r="R12" s="302" t="s">
        <v>798</v>
      </c>
      <c r="T12" s="303" t="s">
        <v>799</v>
      </c>
      <c r="U12" s="303"/>
    </row>
  </sheetData>
  <mergeCells count="4">
    <mergeCell ref="T3:U3"/>
    <mergeCell ref="A4:B4"/>
    <mergeCell ref="A5:B5"/>
    <mergeCell ref="T12:U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D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D10"/>
    </sheetView>
  </sheetViews>
  <sheetFormatPr defaultColWidth="9.0546875" defaultRowHeight="12.75" customHeight="true" zeroHeight="false" outlineLevelRow="0" outlineLevelCol="0"/>
  <cols>
    <col collapsed="false" customWidth="true" hidden="false" outlineLevel="0" max="1" min="1" style="0" width="16.56"/>
    <col collapsed="false" customWidth="true" hidden="false" outlineLevel="0" max="2" min="2" style="0" width="20.7"/>
    <col collapsed="false" customWidth="true" hidden="false" outlineLevel="0" max="3" min="3" style="0" width="14.56"/>
    <col collapsed="false" customWidth="true" hidden="false" outlineLevel="0" max="4" min="4" style="0" width="11.42"/>
    <col collapsed="false" customWidth="true" hidden="false" outlineLevel="0" max="5" min="5" style="0" width="12.28"/>
  </cols>
  <sheetData>
    <row r="2" customFormat="false" ht="51" hidden="false" customHeight="true" outlineLevel="0" collapsed="false">
      <c r="A2" s="304" t="s">
        <v>800</v>
      </c>
      <c r="B2" s="304" t="s">
        <v>801</v>
      </c>
      <c r="C2" s="304" t="s">
        <v>802</v>
      </c>
      <c r="D2" s="304" t="s">
        <v>803</v>
      </c>
    </row>
    <row r="3" customFormat="false" ht="12.75" hidden="false" customHeight="false" outlineLevel="0" collapsed="false">
      <c r="A3" s="305" t="s">
        <v>10</v>
      </c>
      <c r="B3" s="306" t="s">
        <v>804</v>
      </c>
      <c r="C3" s="307" t="s">
        <v>805</v>
      </c>
      <c r="D3" s="306" t="n">
        <v>100</v>
      </c>
    </row>
    <row r="4" customFormat="false" ht="12.75" hidden="false" customHeight="false" outlineLevel="0" collapsed="false">
      <c r="A4" s="305" t="s">
        <v>26</v>
      </c>
      <c r="B4" s="306" t="s">
        <v>806</v>
      </c>
      <c r="C4" s="306" t="n">
        <v>20</v>
      </c>
      <c r="D4" s="307" t="s">
        <v>807</v>
      </c>
    </row>
    <row r="5" customFormat="false" ht="12.75" hidden="false" customHeight="false" outlineLevel="0" collapsed="false">
      <c r="A5" s="305" t="s">
        <v>35</v>
      </c>
      <c r="B5" s="306" t="s">
        <v>808</v>
      </c>
      <c r="C5" s="307" t="s">
        <v>809</v>
      </c>
      <c r="D5" s="307" t="s">
        <v>810</v>
      </c>
    </row>
    <row r="6" customFormat="false" ht="12.75" hidden="false" customHeight="false" outlineLevel="0" collapsed="false">
      <c r="A6" s="305" t="s">
        <v>29</v>
      </c>
      <c r="B6" s="306" t="s">
        <v>811</v>
      </c>
      <c r="C6" s="306" t="n">
        <v>25</v>
      </c>
      <c r="D6" s="306" t="n">
        <v>6</v>
      </c>
    </row>
    <row r="7" customFormat="false" ht="12.75" hidden="false" customHeight="false" outlineLevel="0" collapsed="false">
      <c r="A7" s="305" t="s">
        <v>70</v>
      </c>
      <c r="B7" s="306" t="s">
        <v>812</v>
      </c>
      <c r="C7" s="306" t="s">
        <v>813</v>
      </c>
      <c r="D7" s="306" t="s">
        <v>814</v>
      </c>
    </row>
    <row r="8" customFormat="false" ht="12.75" hidden="false" customHeight="false" outlineLevel="0" collapsed="false">
      <c r="A8" s="305" t="s">
        <v>39</v>
      </c>
      <c r="B8" s="306" t="s">
        <v>815</v>
      </c>
      <c r="C8" s="306" t="n">
        <v>10</v>
      </c>
      <c r="D8" s="306" t="n">
        <v>2</v>
      </c>
    </row>
    <row r="9" customFormat="false" ht="12.75" hidden="false" customHeight="false" outlineLevel="0" collapsed="false">
      <c r="A9" s="305" t="s">
        <v>41</v>
      </c>
      <c r="B9" s="306" t="s">
        <v>816</v>
      </c>
      <c r="C9" s="307" t="s">
        <v>810</v>
      </c>
      <c r="D9" s="307" t="s">
        <v>810</v>
      </c>
    </row>
    <row r="10" customFormat="false" ht="12.75" hidden="false" customHeight="false" outlineLevel="0" collapsed="false">
      <c r="A10" s="305" t="s">
        <v>313</v>
      </c>
      <c r="B10" s="306" t="s">
        <v>817</v>
      </c>
      <c r="C10" s="306" t="s">
        <v>818</v>
      </c>
      <c r="D10" s="306" t="s">
        <v>818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BM156" activePane="bottomLeft" state="frozen"/>
      <selection pane="topLeft" activeCell="A1" activeCellId="0" sqref="A1"/>
      <selection pane="bottomLeft" activeCell="B180" activeCellId="0" sqref="B180"/>
    </sheetView>
  </sheetViews>
  <sheetFormatPr defaultColWidth="9.0546875" defaultRowHeight="12.75" customHeight="true" zeroHeight="false" outlineLevelRow="0" outlineLevelCol="0"/>
  <cols>
    <col collapsed="false" customWidth="true" hidden="false" outlineLevel="0" max="1" min="1" style="0" width="2.84"/>
    <col collapsed="false" customWidth="true" hidden="false" outlineLevel="0" max="2" min="2" style="0" width="17.28"/>
    <col collapsed="false" customWidth="true" hidden="false" outlineLevel="0" max="3" min="3" style="0" width="12.85"/>
    <col collapsed="false" customWidth="true" hidden="false" outlineLevel="0" max="4" min="4" style="0" width="23.99"/>
    <col collapsed="false" customWidth="true" hidden="false" outlineLevel="0" max="5" min="5" style="0" width="10.41"/>
    <col collapsed="false" customWidth="true" hidden="false" outlineLevel="0" max="6" min="6" style="0" width="13.41"/>
    <col collapsed="false" customWidth="true" hidden="false" outlineLevel="0" max="7" min="7" style="0" width="14.14"/>
    <col collapsed="false" customWidth="true" hidden="false" outlineLevel="0" max="8" min="8" style="0" width="13.7"/>
    <col collapsed="false" customWidth="true" hidden="false" outlineLevel="0" max="9" min="9" style="0" width="9.99"/>
    <col collapsed="false" customWidth="true" hidden="false" outlineLevel="0" max="10" min="10" style="0" width="19.56"/>
  </cols>
  <sheetData>
    <row r="1" customFormat="false" ht="18.75" hidden="false" customHeight="false" outlineLevel="0" collapsed="false">
      <c r="A1" s="3" t="s">
        <v>819</v>
      </c>
    </row>
    <row r="2" customFormat="false" ht="36" hidden="false" customHeight="true" outlineLevel="0" collapsed="false">
      <c r="A2" s="308"/>
      <c r="B2" s="5" t="s">
        <v>1</v>
      </c>
      <c r="C2" s="5" t="s">
        <v>2</v>
      </c>
      <c r="D2" s="5" t="s">
        <v>3</v>
      </c>
      <c r="E2" s="5" t="s">
        <v>4</v>
      </c>
      <c r="F2" s="5" t="s">
        <v>5</v>
      </c>
      <c r="G2" s="7" t="s">
        <v>6</v>
      </c>
      <c r="H2" s="7" t="s">
        <v>7</v>
      </c>
      <c r="I2" s="5" t="s">
        <v>8</v>
      </c>
      <c r="J2" s="5" t="s">
        <v>9</v>
      </c>
    </row>
    <row r="3" customFormat="false" ht="12.75" hidden="false" customHeight="false" outlineLevel="0" collapsed="false">
      <c r="A3" s="309"/>
      <c r="B3" s="310" t="s">
        <v>10</v>
      </c>
      <c r="C3" s="310" t="s">
        <v>11</v>
      </c>
      <c r="D3" s="310" t="s">
        <v>12</v>
      </c>
      <c r="E3" s="310" t="s">
        <v>13</v>
      </c>
      <c r="F3" s="310" t="s">
        <v>14</v>
      </c>
      <c r="G3" s="289" t="s">
        <v>15</v>
      </c>
      <c r="H3" s="289" t="s">
        <v>16</v>
      </c>
      <c r="I3" s="310" t="s">
        <v>53</v>
      </c>
      <c r="J3" s="311" t="s">
        <v>18</v>
      </c>
    </row>
    <row r="4" customFormat="false" ht="12.75" hidden="false" customHeight="false" outlineLevel="0" collapsed="false">
      <c r="A4" s="309"/>
      <c r="B4" s="289" t="s">
        <v>10</v>
      </c>
      <c r="C4" s="289" t="s">
        <v>11</v>
      </c>
      <c r="D4" s="289" t="s">
        <v>12</v>
      </c>
      <c r="E4" s="289" t="s">
        <v>13</v>
      </c>
      <c r="F4" s="289" t="s">
        <v>14</v>
      </c>
      <c r="G4" s="289" t="s">
        <v>15</v>
      </c>
      <c r="H4" s="289" t="s">
        <v>16</v>
      </c>
      <c r="I4" s="289" t="s">
        <v>99</v>
      </c>
      <c r="J4" s="312" t="s">
        <v>18</v>
      </c>
    </row>
    <row r="5" customFormat="false" ht="12.75" hidden="false" customHeight="false" outlineLevel="0" collapsed="false">
      <c r="A5" s="309"/>
      <c r="B5" s="289" t="s">
        <v>10</v>
      </c>
      <c r="C5" s="289" t="s">
        <v>11</v>
      </c>
      <c r="D5" s="289" t="s">
        <v>12</v>
      </c>
      <c r="E5" s="289" t="s">
        <v>13</v>
      </c>
      <c r="F5" s="289" t="s">
        <v>14</v>
      </c>
      <c r="G5" s="289" t="s">
        <v>15</v>
      </c>
      <c r="H5" s="289" t="s">
        <v>16</v>
      </c>
      <c r="I5" s="289" t="s">
        <v>96</v>
      </c>
      <c r="J5" s="312" t="s">
        <v>18</v>
      </c>
    </row>
    <row r="6" customFormat="false" ht="12.75" hidden="false" customHeight="false" outlineLevel="0" collapsed="false">
      <c r="A6" s="309"/>
      <c r="B6" s="289" t="s">
        <v>10</v>
      </c>
      <c r="C6" s="289" t="s">
        <v>11</v>
      </c>
      <c r="D6" s="289" t="s">
        <v>12</v>
      </c>
      <c r="E6" s="289" t="s">
        <v>13</v>
      </c>
      <c r="F6" s="289" t="s">
        <v>19</v>
      </c>
      <c r="G6" s="289" t="s">
        <v>15</v>
      </c>
      <c r="H6" s="289" t="s">
        <v>16</v>
      </c>
      <c r="I6" s="289" t="s">
        <v>53</v>
      </c>
      <c r="J6" s="312" t="s">
        <v>18</v>
      </c>
    </row>
    <row r="7" customFormat="false" ht="12.75" hidden="false" customHeight="false" outlineLevel="0" collapsed="false">
      <c r="A7" s="309"/>
      <c r="B7" s="289" t="s">
        <v>10</v>
      </c>
      <c r="C7" s="289" t="s">
        <v>11</v>
      </c>
      <c r="D7" s="289" t="s">
        <v>12</v>
      </c>
      <c r="E7" s="289" t="s">
        <v>13</v>
      </c>
      <c r="F7" s="289" t="s">
        <v>19</v>
      </c>
      <c r="G7" s="289" t="s">
        <v>15</v>
      </c>
      <c r="H7" s="289" t="s">
        <v>16</v>
      </c>
      <c r="I7" s="289" t="s">
        <v>99</v>
      </c>
      <c r="J7" s="312" t="s">
        <v>18</v>
      </c>
    </row>
    <row r="8" customFormat="false" ht="12.75" hidden="false" customHeight="false" outlineLevel="0" collapsed="false">
      <c r="A8" s="309"/>
      <c r="B8" s="289" t="s">
        <v>10</v>
      </c>
      <c r="C8" s="289" t="s">
        <v>11</v>
      </c>
      <c r="D8" s="289" t="s">
        <v>12</v>
      </c>
      <c r="E8" s="289" t="s">
        <v>13</v>
      </c>
      <c r="F8" s="289" t="s">
        <v>19</v>
      </c>
      <c r="G8" s="289" t="s">
        <v>15</v>
      </c>
      <c r="H8" s="289" t="s">
        <v>16</v>
      </c>
      <c r="I8" s="289" t="s">
        <v>96</v>
      </c>
      <c r="J8" s="312" t="s">
        <v>18</v>
      </c>
    </row>
    <row r="9" customFormat="false" ht="12.75" hidden="false" customHeight="false" outlineLevel="0" collapsed="false">
      <c r="A9" s="70"/>
      <c r="B9" s="289" t="s">
        <v>10</v>
      </c>
      <c r="C9" s="289" t="s">
        <v>11</v>
      </c>
      <c r="D9" s="289" t="s">
        <v>12</v>
      </c>
      <c r="E9" s="289" t="s">
        <v>20</v>
      </c>
      <c r="F9" s="289" t="s">
        <v>21</v>
      </c>
      <c r="G9" s="289" t="s">
        <v>22</v>
      </c>
      <c r="H9" s="289" t="s">
        <v>16</v>
      </c>
      <c r="I9" s="289" t="s">
        <v>53</v>
      </c>
      <c r="J9" s="312" t="s">
        <v>23</v>
      </c>
    </row>
    <row r="10" customFormat="false" ht="12.75" hidden="false" customHeight="false" outlineLevel="0" collapsed="false">
      <c r="A10" s="70"/>
      <c r="B10" s="289" t="s">
        <v>10</v>
      </c>
      <c r="C10" s="289" t="s">
        <v>11</v>
      </c>
      <c r="D10" s="289" t="s">
        <v>12</v>
      </c>
      <c r="E10" s="289" t="s">
        <v>20</v>
      </c>
      <c r="F10" s="289" t="s">
        <v>21</v>
      </c>
      <c r="G10" s="289" t="s">
        <v>22</v>
      </c>
      <c r="H10" s="289" t="s">
        <v>16</v>
      </c>
      <c r="I10" s="289" t="s">
        <v>99</v>
      </c>
      <c r="J10" s="312" t="s">
        <v>23</v>
      </c>
    </row>
    <row r="11" customFormat="false" ht="12.75" hidden="false" customHeight="false" outlineLevel="0" collapsed="false">
      <c r="A11" s="70"/>
      <c r="B11" s="289" t="s">
        <v>10</v>
      </c>
      <c r="C11" s="289" t="s">
        <v>11</v>
      </c>
      <c r="D11" s="289" t="s">
        <v>12</v>
      </c>
      <c r="E11" s="289" t="s">
        <v>20</v>
      </c>
      <c r="F11" s="289" t="s">
        <v>21</v>
      </c>
      <c r="G11" s="289" t="s">
        <v>22</v>
      </c>
      <c r="H11" s="289" t="s">
        <v>16</v>
      </c>
      <c r="I11" s="289" t="s">
        <v>96</v>
      </c>
      <c r="J11" s="312" t="s">
        <v>23</v>
      </c>
    </row>
    <row r="12" customFormat="false" ht="12.75" hidden="false" customHeight="false" outlineLevel="0" collapsed="false">
      <c r="A12" s="70"/>
      <c r="B12" s="289" t="s">
        <v>10</v>
      </c>
      <c r="C12" s="289" t="s">
        <v>11</v>
      </c>
      <c r="D12" s="289" t="s">
        <v>12</v>
      </c>
      <c r="E12" s="289" t="s">
        <v>20</v>
      </c>
      <c r="F12" s="289" t="s">
        <v>19</v>
      </c>
      <c r="G12" s="289" t="s">
        <v>22</v>
      </c>
      <c r="H12" s="289" t="s">
        <v>16</v>
      </c>
      <c r="I12" s="289" t="s">
        <v>53</v>
      </c>
      <c r="J12" s="312" t="s">
        <v>23</v>
      </c>
    </row>
    <row r="13" customFormat="false" ht="12.75" hidden="false" customHeight="false" outlineLevel="0" collapsed="false">
      <c r="A13" s="70"/>
      <c r="B13" s="289" t="s">
        <v>10</v>
      </c>
      <c r="C13" s="289" t="s">
        <v>11</v>
      </c>
      <c r="D13" s="289" t="s">
        <v>12</v>
      </c>
      <c r="E13" s="289" t="s">
        <v>20</v>
      </c>
      <c r="F13" s="289" t="s">
        <v>19</v>
      </c>
      <c r="G13" s="289" t="s">
        <v>22</v>
      </c>
      <c r="H13" s="289" t="s">
        <v>16</v>
      </c>
      <c r="I13" s="289" t="s">
        <v>99</v>
      </c>
      <c r="J13" s="312" t="s">
        <v>23</v>
      </c>
    </row>
    <row r="14" customFormat="false" ht="12.75" hidden="false" customHeight="false" outlineLevel="0" collapsed="false">
      <c r="A14" s="70"/>
      <c r="B14" s="289" t="s">
        <v>10</v>
      </c>
      <c r="C14" s="289" t="s">
        <v>11</v>
      </c>
      <c r="D14" s="289" t="s">
        <v>12</v>
      </c>
      <c r="E14" s="289" t="s">
        <v>20</v>
      </c>
      <c r="F14" s="289" t="s">
        <v>19</v>
      </c>
      <c r="G14" s="289" t="s">
        <v>22</v>
      </c>
      <c r="H14" s="289" t="s">
        <v>16</v>
      </c>
      <c r="I14" s="289" t="s">
        <v>96</v>
      </c>
      <c r="J14" s="312" t="s">
        <v>23</v>
      </c>
    </row>
    <row r="15" customFormat="false" ht="12.75" hidden="false" customHeight="false" outlineLevel="0" collapsed="false">
      <c r="A15" s="70"/>
      <c r="B15" s="289" t="s">
        <v>10</v>
      </c>
      <c r="C15" s="289" t="s">
        <v>11</v>
      </c>
      <c r="D15" s="289" t="s">
        <v>12</v>
      </c>
      <c r="E15" s="289" t="s">
        <v>20</v>
      </c>
      <c r="F15" s="289" t="s">
        <v>24</v>
      </c>
      <c r="G15" s="289" t="s">
        <v>22</v>
      </c>
      <c r="H15" s="289" t="s">
        <v>16</v>
      </c>
      <c r="I15" s="289" t="s">
        <v>53</v>
      </c>
      <c r="J15" s="312" t="s">
        <v>23</v>
      </c>
    </row>
    <row r="16" customFormat="false" ht="12.75" hidden="false" customHeight="false" outlineLevel="0" collapsed="false">
      <c r="A16" s="70"/>
      <c r="B16" s="289" t="s">
        <v>10</v>
      </c>
      <c r="C16" s="289" t="s">
        <v>11</v>
      </c>
      <c r="D16" s="289" t="s">
        <v>12</v>
      </c>
      <c r="E16" s="289" t="s">
        <v>20</v>
      </c>
      <c r="F16" s="289" t="s">
        <v>24</v>
      </c>
      <c r="G16" s="289" t="s">
        <v>22</v>
      </c>
      <c r="H16" s="289" t="s">
        <v>16</v>
      </c>
      <c r="I16" s="289" t="s">
        <v>99</v>
      </c>
      <c r="J16" s="312" t="s">
        <v>23</v>
      </c>
    </row>
    <row r="17" customFormat="false" ht="12.75" hidden="false" customHeight="false" outlineLevel="0" collapsed="false">
      <c r="A17" s="70"/>
      <c r="B17" s="289" t="s">
        <v>10</v>
      </c>
      <c r="C17" s="289" t="s">
        <v>11</v>
      </c>
      <c r="D17" s="289" t="s">
        <v>12</v>
      </c>
      <c r="E17" s="289" t="s">
        <v>20</v>
      </c>
      <c r="F17" s="289" t="s">
        <v>24</v>
      </c>
      <c r="G17" s="289" t="s">
        <v>22</v>
      </c>
      <c r="H17" s="289" t="s">
        <v>16</v>
      </c>
      <c r="I17" s="289" t="s">
        <v>96</v>
      </c>
      <c r="J17" s="312" t="s">
        <v>23</v>
      </c>
    </row>
    <row r="18" customFormat="false" ht="12.75" hidden="false" customHeight="false" outlineLevel="0" collapsed="false">
      <c r="A18" s="70"/>
      <c r="B18" s="289" t="s">
        <v>10</v>
      </c>
      <c r="C18" s="289" t="s">
        <v>11</v>
      </c>
      <c r="D18" s="289" t="s">
        <v>12</v>
      </c>
      <c r="E18" s="289" t="s">
        <v>20</v>
      </c>
      <c r="F18" s="289" t="s">
        <v>25</v>
      </c>
      <c r="G18" s="289" t="s">
        <v>22</v>
      </c>
      <c r="H18" s="289" t="s">
        <v>16</v>
      </c>
      <c r="I18" s="289" t="s">
        <v>53</v>
      </c>
      <c r="J18" s="312" t="s">
        <v>23</v>
      </c>
    </row>
    <row r="19" customFormat="false" ht="12.75" hidden="false" customHeight="false" outlineLevel="0" collapsed="false">
      <c r="A19" s="70"/>
      <c r="B19" s="289" t="s">
        <v>10</v>
      </c>
      <c r="C19" s="289" t="s">
        <v>11</v>
      </c>
      <c r="D19" s="289" t="s">
        <v>12</v>
      </c>
      <c r="E19" s="289" t="s">
        <v>20</v>
      </c>
      <c r="F19" s="289" t="s">
        <v>25</v>
      </c>
      <c r="G19" s="289" t="s">
        <v>22</v>
      </c>
      <c r="H19" s="289" t="s">
        <v>16</v>
      </c>
      <c r="I19" s="289" t="s">
        <v>99</v>
      </c>
      <c r="J19" s="312" t="s">
        <v>23</v>
      </c>
    </row>
    <row r="20" customFormat="false" ht="13.5" hidden="false" customHeight="false" outlineLevel="0" collapsed="false">
      <c r="A20" s="313"/>
      <c r="B20" s="314" t="s">
        <v>10</v>
      </c>
      <c r="C20" s="314" t="s">
        <v>11</v>
      </c>
      <c r="D20" s="314" t="s">
        <v>12</v>
      </c>
      <c r="E20" s="314" t="s">
        <v>20</v>
      </c>
      <c r="F20" s="314" t="s">
        <v>25</v>
      </c>
      <c r="G20" s="314" t="s">
        <v>22</v>
      </c>
      <c r="H20" s="314" t="s">
        <v>16</v>
      </c>
      <c r="I20" s="314" t="s">
        <v>96</v>
      </c>
      <c r="J20" s="315" t="s">
        <v>23</v>
      </c>
    </row>
    <row r="21" customFormat="false" ht="12.75" hidden="false" customHeight="false" outlineLevel="0" collapsed="false">
      <c r="B21" s="256" t="s">
        <v>26</v>
      </c>
      <c r="C21" s="256" t="s">
        <v>11</v>
      </c>
      <c r="D21" s="256" t="s">
        <v>27</v>
      </c>
      <c r="E21" s="256" t="s">
        <v>13</v>
      </c>
      <c r="F21" s="256" t="s">
        <v>14</v>
      </c>
      <c r="G21" s="256" t="s">
        <v>15</v>
      </c>
      <c r="H21" s="256" t="s">
        <v>28</v>
      </c>
      <c r="I21" s="289" t="s">
        <v>53</v>
      </c>
      <c r="J21" s="312" t="s">
        <v>18</v>
      </c>
    </row>
    <row r="22" customFormat="false" ht="12.75" hidden="false" customHeight="false" outlineLevel="0" collapsed="false">
      <c r="B22" s="256" t="s">
        <v>26</v>
      </c>
      <c r="C22" s="256" t="s">
        <v>11</v>
      </c>
      <c r="D22" s="256" t="s">
        <v>27</v>
      </c>
      <c r="E22" s="256" t="s">
        <v>13</v>
      </c>
      <c r="F22" s="256" t="s">
        <v>14</v>
      </c>
      <c r="G22" s="256" t="s">
        <v>15</v>
      </c>
      <c r="H22" s="256" t="s">
        <v>28</v>
      </c>
      <c r="I22" s="289" t="s">
        <v>99</v>
      </c>
      <c r="J22" s="312" t="s">
        <v>18</v>
      </c>
    </row>
    <row r="23" customFormat="false" ht="12.75" hidden="false" customHeight="false" outlineLevel="0" collapsed="false">
      <c r="B23" s="256" t="s">
        <v>26</v>
      </c>
      <c r="C23" s="256" t="s">
        <v>11</v>
      </c>
      <c r="D23" s="256" t="s">
        <v>27</v>
      </c>
      <c r="E23" s="256" t="s">
        <v>13</v>
      </c>
      <c r="F23" s="256" t="s">
        <v>14</v>
      </c>
      <c r="G23" s="256" t="s">
        <v>15</v>
      </c>
      <c r="H23" s="256" t="s">
        <v>28</v>
      </c>
      <c r="I23" s="289" t="s">
        <v>96</v>
      </c>
      <c r="J23" s="312" t="s">
        <v>18</v>
      </c>
    </row>
    <row r="24" customFormat="false" ht="12.75" hidden="false" customHeight="false" outlineLevel="0" collapsed="false">
      <c r="B24" s="256" t="s">
        <v>26</v>
      </c>
      <c r="C24" s="256" t="s">
        <v>11</v>
      </c>
      <c r="D24" s="256" t="s">
        <v>27</v>
      </c>
      <c r="E24" s="256" t="s">
        <v>13</v>
      </c>
      <c r="F24" s="256" t="s">
        <v>19</v>
      </c>
      <c r="G24" s="256" t="s">
        <v>15</v>
      </c>
      <c r="H24" s="256" t="s">
        <v>28</v>
      </c>
      <c r="I24" s="289" t="s">
        <v>53</v>
      </c>
      <c r="J24" s="312" t="s">
        <v>18</v>
      </c>
    </row>
    <row r="25" customFormat="false" ht="12.75" hidden="false" customHeight="false" outlineLevel="0" collapsed="false">
      <c r="B25" s="256" t="s">
        <v>26</v>
      </c>
      <c r="C25" s="256" t="s">
        <v>11</v>
      </c>
      <c r="D25" s="256" t="s">
        <v>27</v>
      </c>
      <c r="E25" s="256" t="s">
        <v>13</v>
      </c>
      <c r="F25" s="256" t="s">
        <v>19</v>
      </c>
      <c r="G25" s="256" t="s">
        <v>15</v>
      </c>
      <c r="H25" s="256" t="s">
        <v>28</v>
      </c>
      <c r="I25" s="289" t="s">
        <v>99</v>
      </c>
      <c r="J25" s="312" t="s">
        <v>18</v>
      </c>
    </row>
    <row r="26" customFormat="false" ht="13.5" hidden="false" customHeight="false" outlineLevel="0" collapsed="false">
      <c r="A26" s="316"/>
      <c r="B26" s="317" t="s">
        <v>26</v>
      </c>
      <c r="C26" s="317" t="s">
        <v>11</v>
      </c>
      <c r="D26" s="317" t="s">
        <v>27</v>
      </c>
      <c r="E26" s="317" t="s">
        <v>13</v>
      </c>
      <c r="F26" s="317" t="s">
        <v>19</v>
      </c>
      <c r="G26" s="317" t="s">
        <v>15</v>
      </c>
      <c r="H26" s="317" t="s">
        <v>28</v>
      </c>
      <c r="I26" s="314" t="s">
        <v>96</v>
      </c>
      <c r="J26" s="315" t="s">
        <v>18</v>
      </c>
    </row>
    <row r="27" customFormat="false" ht="12.75" hidden="false" customHeight="false" outlineLevel="0" collapsed="false">
      <c r="B27" s="256" t="s">
        <v>29</v>
      </c>
      <c r="C27" s="256" t="s">
        <v>11</v>
      </c>
      <c r="D27" s="256" t="s">
        <v>27</v>
      </c>
      <c r="E27" s="256" t="s">
        <v>13</v>
      </c>
      <c r="F27" s="256" t="s">
        <v>14</v>
      </c>
      <c r="G27" s="256" t="s">
        <v>15</v>
      </c>
      <c r="H27" s="318" t="s">
        <v>30</v>
      </c>
      <c r="I27" s="256" t="s">
        <v>53</v>
      </c>
      <c r="J27" s="312" t="s">
        <v>18</v>
      </c>
    </row>
    <row r="28" customFormat="false" ht="12.75" hidden="false" customHeight="false" outlineLevel="0" collapsed="false">
      <c r="B28" s="256" t="s">
        <v>29</v>
      </c>
      <c r="C28" s="256" t="s">
        <v>11</v>
      </c>
      <c r="D28" s="256" t="s">
        <v>27</v>
      </c>
      <c r="E28" s="256" t="s">
        <v>13</v>
      </c>
      <c r="F28" s="256" t="s">
        <v>14</v>
      </c>
      <c r="G28" s="256" t="s">
        <v>15</v>
      </c>
      <c r="H28" s="318" t="s">
        <v>30</v>
      </c>
      <c r="I28" s="256" t="s">
        <v>613</v>
      </c>
      <c r="J28" s="312" t="s">
        <v>18</v>
      </c>
    </row>
    <row r="29" customFormat="false" ht="12.75" hidden="false" customHeight="false" outlineLevel="0" collapsed="false">
      <c r="B29" s="256" t="s">
        <v>29</v>
      </c>
      <c r="C29" s="256" t="s">
        <v>11</v>
      </c>
      <c r="D29" s="256" t="s">
        <v>27</v>
      </c>
      <c r="E29" s="256" t="s">
        <v>13</v>
      </c>
      <c r="F29" s="256" t="s">
        <v>14</v>
      </c>
      <c r="G29" s="256" t="s">
        <v>15</v>
      </c>
      <c r="H29" s="318" t="s">
        <v>30</v>
      </c>
      <c r="I29" s="256" t="s">
        <v>96</v>
      </c>
      <c r="J29" s="312" t="s">
        <v>18</v>
      </c>
    </row>
    <row r="30" customFormat="false" ht="12.75" hidden="false" customHeight="false" outlineLevel="0" collapsed="false">
      <c r="B30" s="256" t="s">
        <v>29</v>
      </c>
      <c r="C30" s="256" t="s">
        <v>11</v>
      </c>
      <c r="D30" s="256" t="s">
        <v>27</v>
      </c>
      <c r="E30" s="256" t="s">
        <v>13</v>
      </c>
      <c r="F30" s="256" t="s">
        <v>14</v>
      </c>
      <c r="G30" s="256" t="s">
        <v>15</v>
      </c>
      <c r="H30" s="318" t="s">
        <v>30</v>
      </c>
      <c r="I30" s="256" t="s">
        <v>338</v>
      </c>
      <c r="J30" s="312" t="s">
        <v>18</v>
      </c>
    </row>
    <row r="31" customFormat="false" ht="12.75" hidden="false" customHeight="false" outlineLevel="0" collapsed="false">
      <c r="B31" s="256" t="s">
        <v>29</v>
      </c>
      <c r="C31" s="256" t="s">
        <v>11</v>
      </c>
      <c r="D31" s="256" t="s">
        <v>27</v>
      </c>
      <c r="E31" s="256" t="s">
        <v>13</v>
      </c>
      <c r="F31" s="256" t="s">
        <v>14</v>
      </c>
      <c r="G31" s="256" t="s">
        <v>15</v>
      </c>
      <c r="H31" s="318" t="s">
        <v>30</v>
      </c>
      <c r="I31" s="256" t="s">
        <v>618</v>
      </c>
      <c r="J31" s="312" t="s">
        <v>18</v>
      </c>
    </row>
    <row r="32" customFormat="false" ht="12.75" hidden="false" customHeight="false" outlineLevel="0" collapsed="false">
      <c r="B32" s="256" t="s">
        <v>29</v>
      </c>
      <c r="C32" s="256" t="s">
        <v>11</v>
      </c>
      <c r="D32" s="256" t="s">
        <v>27</v>
      </c>
      <c r="E32" s="256" t="s">
        <v>13</v>
      </c>
      <c r="F32" s="256" t="s">
        <v>14</v>
      </c>
      <c r="G32" s="256" t="s">
        <v>15</v>
      </c>
      <c r="H32" s="318" t="s">
        <v>30</v>
      </c>
      <c r="I32" s="256" t="s">
        <v>508</v>
      </c>
      <c r="J32" s="312" t="s">
        <v>18</v>
      </c>
    </row>
    <row r="33" customFormat="false" ht="12.75" hidden="false" customHeight="false" outlineLevel="0" collapsed="false">
      <c r="B33" s="256" t="s">
        <v>29</v>
      </c>
      <c r="C33" s="256" t="s">
        <v>11</v>
      </c>
      <c r="D33" s="256" t="s">
        <v>27</v>
      </c>
      <c r="E33" s="256" t="s">
        <v>13</v>
      </c>
      <c r="F33" s="256" t="s">
        <v>14</v>
      </c>
      <c r="G33" s="256" t="s">
        <v>15</v>
      </c>
      <c r="H33" s="318" t="s">
        <v>30</v>
      </c>
      <c r="I33" s="256" t="s">
        <v>509</v>
      </c>
      <c r="J33" s="312" t="s">
        <v>18</v>
      </c>
    </row>
    <row r="34" customFormat="false" ht="12.75" hidden="false" customHeight="false" outlineLevel="0" collapsed="false">
      <c r="B34" s="256" t="s">
        <v>29</v>
      </c>
      <c r="C34" s="256" t="s">
        <v>11</v>
      </c>
      <c r="D34" s="256" t="s">
        <v>27</v>
      </c>
      <c r="E34" s="256" t="s">
        <v>13</v>
      </c>
      <c r="F34" s="256" t="s">
        <v>14</v>
      </c>
      <c r="G34" s="256" t="s">
        <v>15</v>
      </c>
      <c r="H34" s="318" t="s">
        <v>30</v>
      </c>
      <c r="I34" s="256" t="s">
        <v>510</v>
      </c>
      <c r="J34" s="312" t="s">
        <v>18</v>
      </c>
    </row>
    <row r="35" customFormat="false" ht="12.75" hidden="false" customHeight="false" outlineLevel="0" collapsed="false">
      <c r="B35" s="256" t="s">
        <v>29</v>
      </c>
      <c r="C35" s="256" t="s">
        <v>11</v>
      </c>
      <c r="D35" s="256" t="s">
        <v>27</v>
      </c>
      <c r="E35" s="256" t="s">
        <v>13</v>
      </c>
      <c r="F35" s="256" t="s">
        <v>14</v>
      </c>
      <c r="G35" s="256" t="s">
        <v>15</v>
      </c>
      <c r="H35" s="318" t="s">
        <v>30</v>
      </c>
      <c r="I35" s="256" t="s">
        <v>511</v>
      </c>
      <c r="J35" s="312" t="s">
        <v>18</v>
      </c>
    </row>
    <row r="36" customFormat="false" ht="12.75" hidden="false" customHeight="false" outlineLevel="0" collapsed="false">
      <c r="B36" s="256" t="s">
        <v>29</v>
      </c>
      <c r="C36" s="256" t="s">
        <v>11</v>
      </c>
      <c r="D36" s="256" t="s">
        <v>27</v>
      </c>
      <c r="E36" s="256" t="s">
        <v>13</v>
      </c>
      <c r="F36" s="256" t="s">
        <v>14</v>
      </c>
      <c r="G36" s="256" t="s">
        <v>15</v>
      </c>
      <c r="H36" s="318" t="s">
        <v>30</v>
      </c>
      <c r="I36" s="256" t="s">
        <v>619</v>
      </c>
      <c r="J36" s="312" t="s">
        <v>18</v>
      </c>
    </row>
    <row r="37" customFormat="false" ht="12.75" hidden="false" customHeight="false" outlineLevel="0" collapsed="false">
      <c r="B37" s="256" t="s">
        <v>29</v>
      </c>
      <c r="C37" s="256" t="s">
        <v>11</v>
      </c>
      <c r="D37" s="256" t="s">
        <v>27</v>
      </c>
      <c r="E37" s="256" t="s">
        <v>13</v>
      </c>
      <c r="F37" s="256" t="s">
        <v>14</v>
      </c>
      <c r="G37" s="256" t="s">
        <v>15</v>
      </c>
      <c r="H37" s="318" t="s">
        <v>30</v>
      </c>
      <c r="I37" s="256" t="s">
        <v>620</v>
      </c>
      <c r="J37" s="312" t="s">
        <v>18</v>
      </c>
    </row>
    <row r="38" customFormat="false" ht="12.75" hidden="false" customHeight="false" outlineLevel="0" collapsed="false">
      <c r="B38" s="256" t="s">
        <v>29</v>
      </c>
      <c r="C38" s="256" t="s">
        <v>11</v>
      </c>
      <c r="D38" s="256" t="s">
        <v>27</v>
      </c>
      <c r="E38" s="256" t="s">
        <v>20</v>
      </c>
      <c r="F38" s="256" t="s">
        <v>21</v>
      </c>
      <c r="G38" s="256" t="s">
        <v>32</v>
      </c>
      <c r="H38" s="256" t="s">
        <v>30</v>
      </c>
      <c r="I38" s="256" t="s">
        <v>53</v>
      </c>
      <c r="J38" s="312" t="s">
        <v>23</v>
      </c>
    </row>
    <row r="39" customFormat="false" ht="12.75" hidden="false" customHeight="false" outlineLevel="0" collapsed="false">
      <c r="B39" s="256" t="s">
        <v>29</v>
      </c>
      <c r="C39" s="256" t="s">
        <v>11</v>
      </c>
      <c r="D39" s="256" t="s">
        <v>27</v>
      </c>
      <c r="E39" s="256" t="s">
        <v>20</v>
      </c>
      <c r="F39" s="256" t="s">
        <v>21</v>
      </c>
      <c r="G39" s="256" t="s">
        <v>32</v>
      </c>
      <c r="H39" s="256" t="s">
        <v>30</v>
      </c>
      <c r="I39" s="256" t="s">
        <v>613</v>
      </c>
      <c r="J39" s="312" t="s">
        <v>23</v>
      </c>
    </row>
    <row r="40" customFormat="false" ht="12.75" hidden="false" customHeight="false" outlineLevel="0" collapsed="false">
      <c r="B40" s="256" t="s">
        <v>29</v>
      </c>
      <c r="C40" s="256" t="s">
        <v>11</v>
      </c>
      <c r="D40" s="256" t="s">
        <v>27</v>
      </c>
      <c r="E40" s="256" t="s">
        <v>20</v>
      </c>
      <c r="F40" s="256" t="s">
        <v>21</v>
      </c>
      <c r="G40" s="256" t="s">
        <v>32</v>
      </c>
      <c r="H40" s="256" t="s">
        <v>30</v>
      </c>
      <c r="I40" s="256" t="s">
        <v>96</v>
      </c>
      <c r="J40" s="312" t="s">
        <v>23</v>
      </c>
    </row>
    <row r="41" customFormat="false" ht="12.75" hidden="false" customHeight="false" outlineLevel="0" collapsed="false">
      <c r="B41" s="256" t="s">
        <v>29</v>
      </c>
      <c r="C41" s="256" t="s">
        <v>11</v>
      </c>
      <c r="D41" s="256" t="s">
        <v>27</v>
      </c>
      <c r="E41" s="256" t="s">
        <v>20</v>
      </c>
      <c r="F41" s="256" t="s">
        <v>21</v>
      </c>
      <c r="G41" s="256" t="s">
        <v>32</v>
      </c>
      <c r="H41" s="256" t="s">
        <v>30</v>
      </c>
      <c r="I41" s="256" t="s">
        <v>338</v>
      </c>
      <c r="J41" s="312" t="s">
        <v>23</v>
      </c>
    </row>
    <row r="42" customFormat="false" ht="12.75" hidden="false" customHeight="false" outlineLevel="0" collapsed="false">
      <c r="B42" s="256" t="s">
        <v>29</v>
      </c>
      <c r="C42" s="256" t="s">
        <v>11</v>
      </c>
      <c r="D42" s="256" t="s">
        <v>27</v>
      </c>
      <c r="E42" s="256" t="s">
        <v>20</v>
      </c>
      <c r="F42" s="256" t="s">
        <v>21</v>
      </c>
      <c r="G42" s="256" t="s">
        <v>32</v>
      </c>
      <c r="H42" s="256" t="s">
        <v>30</v>
      </c>
      <c r="I42" s="256" t="s">
        <v>618</v>
      </c>
      <c r="J42" s="312" t="s">
        <v>23</v>
      </c>
    </row>
    <row r="43" customFormat="false" ht="12.75" hidden="false" customHeight="false" outlineLevel="0" collapsed="false">
      <c r="B43" s="256" t="s">
        <v>29</v>
      </c>
      <c r="C43" s="256" t="s">
        <v>11</v>
      </c>
      <c r="D43" s="256" t="s">
        <v>27</v>
      </c>
      <c r="E43" s="256" t="s">
        <v>20</v>
      </c>
      <c r="F43" s="256" t="s">
        <v>21</v>
      </c>
      <c r="G43" s="256" t="s">
        <v>32</v>
      </c>
      <c r="H43" s="256" t="s">
        <v>30</v>
      </c>
      <c r="I43" s="256" t="s">
        <v>508</v>
      </c>
      <c r="J43" s="312" t="s">
        <v>23</v>
      </c>
    </row>
    <row r="44" customFormat="false" ht="12.75" hidden="false" customHeight="false" outlineLevel="0" collapsed="false">
      <c r="B44" s="256" t="s">
        <v>29</v>
      </c>
      <c r="C44" s="256" t="s">
        <v>11</v>
      </c>
      <c r="D44" s="256" t="s">
        <v>27</v>
      </c>
      <c r="E44" s="256" t="s">
        <v>20</v>
      </c>
      <c r="F44" s="256" t="s">
        <v>21</v>
      </c>
      <c r="G44" s="256" t="s">
        <v>32</v>
      </c>
      <c r="H44" s="256" t="s">
        <v>30</v>
      </c>
      <c r="I44" s="256" t="s">
        <v>509</v>
      </c>
      <c r="J44" s="312" t="s">
        <v>23</v>
      </c>
    </row>
    <row r="45" customFormat="false" ht="12.75" hidden="false" customHeight="false" outlineLevel="0" collapsed="false">
      <c r="B45" s="256" t="s">
        <v>29</v>
      </c>
      <c r="C45" s="256" t="s">
        <v>11</v>
      </c>
      <c r="D45" s="256" t="s">
        <v>27</v>
      </c>
      <c r="E45" s="256" t="s">
        <v>20</v>
      </c>
      <c r="F45" s="256" t="s">
        <v>21</v>
      </c>
      <c r="G45" s="256" t="s">
        <v>32</v>
      </c>
      <c r="H45" s="256" t="s">
        <v>30</v>
      </c>
      <c r="I45" s="256" t="s">
        <v>510</v>
      </c>
      <c r="J45" s="312" t="s">
        <v>23</v>
      </c>
    </row>
    <row r="46" customFormat="false" ht="12.75" hidden="false" customHeight="false" outlineLevel="0" collapsed="false">
      <c r="B46" s="256" t="s">
        <v>29</v>
      </c>
      <c r="C46" s="256" t="s">
        <v>11</v>
      </c>
      <c r="D46" s="256" t="s">
        <v>27</v>
      </c>
      <c r="E46" s="256" t="s">
        <v>20</v>
      </c>
      <c r="F46" s="256" t="s">
        <v>21</v>
      </c>
      <c r="G46" s="256" t="s">
        <v>32</v>
      </c>
      <c r="H46" s="256" t="s">
        <v>30</v>
      </c>
      <c r="I46" s="256" t="s">
        <v>511</v>
      </c>
      <c r="J46" s="312" t="s">
        <v>23</v>
      </c>
    </row>
    <row r="47" customFormat="false" ht="12.75" hidden="false" customHeight="false" outlineLevel="0" collapsed="false">
      <c r="B47" s="256" t="s">
        <v>29</v>
      </c>
      <c r="C47" s="256" t="s">
        <v>11</v>
      </c>
      <c r="D47" s="256" t="s">
        <v>27</v>
      </c>
      <c r="E47" s="256" t="s">
        <v>20</v>
      </c>
      <c r="F47" s="256" t="s">
        <v>21</v>
      </c>
      <c r="G47" s="256" t="s">
        <v>32</v>
      </c>
      <c r="H47" s="256" t="s">
        <v>30</v>
      </c>
      <c r="I47" s="256" t="s">
        <v>619</v>
      </c>
      <c r="J47" s="312" t="s">
        <v>23</v>
      </c>
    </row>
    <row r="48" customFormat="false" ht="12.75" hidden="false" customHeight="false" outlineLevel="0" collapsed="false">
      <c r="B48" s="256" t="s">
        <v>29</v>
      </c>
      <c r="C48" s="256" t="s">
        <v>11</v>
      </c>
      <c r="D48" s="256" t="s">
        <v>27</v>
      </c>
      <c r="E48" s="256" t="s">
        <v>20</v>
      </c>
      <c r="F48" s="256" t="s">
        <v>21</v>
      </c>
      <c r="G48" s="256" t="s">
        <v>32</v>
      </c>
      <c r="H48" s="256" t="s">
        <v>30</v>
      </c>
      <c r="I48" s="256" t="s">
        <v>620</v>
      </c>
      <c r="J48" s="312" t="s">
        <v>23</v>
      </c>
    </row>
    <row r="49" customFormat="false" ht="12.75" hidden="false" customHeight="false" outlineLevel="0" collapsed="false">
      <c r="B49" s="256" t="s">
        <v>29</v>
      </c>
      <c r="C49" s="256" t="s">
        <v>11</v>
      </c>
      <c r="D49" s="256" t="s">
        <v>27</v>
      </c>
      <c r="E49" s="256" t="s">
        <v>20</v>
      </c>
      <c r="F49" s="256" t="s">
        <v>21</v>
      </c>
      <c r="G49" s="256" t="s">
        <v>33</v>
      </c>
      <c r="H49" s="256" t="s">
        <v>30</v>
      </c>
      <c r="I49" s="256" t="s">
        <v>53</v>
      </c>
      <c r="J49" s="312" t="s">
        <v>23</v>
      </c>
    </row>
    <row r="50" customFormat="false" ht="12.75" hidden="false" customHeight="false" outlineLevel="0" collapsed="false">
      <c r="B50" s="256" t="s">
        <v>29</v>
      </c>
      <c r="C50" s="256" t="s">
        <v>11</v>
      </c>
      <c r="D50" s="256" t="s">
        <v>27</v>
      </c>
      <c r="E50" s="256" t="s">
        <v>20</v>
      </c>
      <c r="F50" s="256" t="s">
        <v>21</v>
      </c>
      <c r="G50" s="256" t="s">
        <v>33</v>
      </c>
      <c r="H50" s="256" t="s">
        <v>30</v>
      </c>
      <c r="I50" s="256" t="s">
        <v>613</v>
      </c>
      <c r="J50" s="312" t="s">
        <v>23</v>
      </c>
    </row>
    <row r="51" customFormat="false" ht="12.75" hidden="false" customHeight="false" outlineLevel="0" collapsed="false">
      <c r="B51" s="256" t="s">
        <v>29</v>
      </c>
      <c r="C51" s="256" t="s">
        <v>11</v>
      </c>
      <c r="D51" s="256" t="s">
        <v>27</v>
      </c>
      <c r="E51" s="256" t="s">
        <v>20</v>
      </c>
      <c r="F51" s="256" t="s">
        <v>21</v>
      </c>
      <c r="G51" s="256" t="s">
        <v>33</v>
      </c>
      <c r="H51" s="256" t="s">
        <v>30</v>
      </c>
      <c r="I51" s="256" t="s">
        <v>96</v>
      </c>
      <c r="J51" s="312" t="s">
        <v>23</v>
      </c>
    </row>
    <row r="52" customFormat="false" ht="12.75" hidden="false" customHeight="false" outlineLevel="0" collapsed="false">
      <c r="B52" s="256" t="s">
        <v>29</v>
      </c>
      <c r="C52" s="256" t="s">
        <v>11</v>
      </c>
      <c r="D52" s="256" t="s">
        <v>27</v>
      </c>
      <c r="E52" s="256" t="s">
        <v>20</v>
      </c>
      <c r="F52" s="256" t="s">
        <v>21</v>
      </c>
      <c r="G52" s="256" t="s">
        <v>33</v>
      </c>
      <c r="H52" s="256" t="s">
        <v>30</v>
      </c>
      <c r="I52" s="256" t="s">
        <v>338</v>
      </c>
      <c r="J52" s="312" t="s">
        <v>23</v>
      </c>
    </row>
    <row r="53" customFormat="false" ht="12.75" hidden="false" customHeight="false" outlineLevel="0" collapsed="false">
      <c r="B53" s="256" t="s">
        <v>29</v>
      </c>
      <c r="C53" s="256" t="s">
        <v>11</v>
      </c>
      <c r="D53" s="256" t="s">
        <v>27</v>
      </c>
      <c r="E53" s="256" t="s">
        <v>20</v>
      </c>
      <c r="F53" s="256" t="s">
        <v>21</v>
      </c>
      <c r="G53" s="256" t="s">
        <v>33</v>
      </c>
      <c r="H53" s="256" t="s">
        <v>30</v>
      </c>
      <c r="I53" s="256" t="s">
        <v>618</v>
      </c>
      <c r="J53" s="312" t="s">
        <v>23</v>
      </c>
    </row>
    <row r="54" customFormat="false" ht="12.75" hidden="false" customHeight="false" outlineLevel="0" collapsed="false">
      <c r="B54" s="256" t="s">
        <v>29</v>
      </c>
      <c r="C54" s="256" t="s">
        <v>11</v>
      </c>
      <c r="D54" s="256" t="s">
        <v>27</v>
      </c>
      <c r="E54" s="256" t="s">
        <v>20</v>
      </c>
      <c r="F54" s="256" t="s">
        <v>21</v>
      </c>
      <c r="G54" s="256" t="s">
        <v>33</v>
      </c>
      <c r="H54" s="256" t="s">
        <v>30</v>
      </c>
      <c r="I54" s="256" t="s">
        <v>508</v>
      </c>
      <c r="J54" s="312" t="s">
        <v>23</v>
      </c>
    </row>
    <row r="55" customFormat="false" ht="12.75" hidden="false" customHeight="false" outlineLevel="0" collapsed="false">
      <c r="B55" s="256" t="s">
        <v>29</v>
      </c>
      <c r="C55" s="256" t="s">
        <v>11</v>
      </c>
      <c r="D55" s="256" t="s">
        <v>27</v>
      </c>
      <c r="E55" s="256" t="s">
        <v>20</v>
      </c>
      <c r="F55" s="256" t="s">
        <v>21</v>
      </c>
      <c r="G55" s="256" t="s">
        <v>33</v>
      </c>
      <c r="H55" s="256" t="s">
        <v>30</v>
      </c>
      <c r="I55" s="256" t="s">
        <v>509</v>
      </c>
      <c r="J55" s="312" t="s">
        <v>23</v>
      </c>
    </row>
    <row r="56" customFormat="false" ht="12.75" hidden="false" customHeight="false" outlineLevel="0" collapsed="false">
      <c r="B56" s="256" t="s">
        <v>29</v>
      </c>
      <c r="C56" s="256" t="s">
        <v>11</v>
      </c>
      <c r="D56" s="256" t="s">
        <v>27</v>
      </c>
      <c r="E56" s="256" t="s">
        <v>20</v>
      </c>
      <c r="F56" s="256" t="s">
        <v>21</v>
      </c>
      <c r="G56" s="256" t="s">
        <v>33</v>
      </c>
      <c r="H56" s="256" t="s">
        <v>30</v>
      </c>
      <c r="I56" s="256" t="s">
        <v>510</v>
      </c>
      <c r="J56" s="312" t="s">
        <v>23</v>
      </c>
    </row>
    <row r="57" customFormat="false" ht="12.75" hidden="false" customHeight="false" outlineLevel="0" collapsed="false">
      <c r="B57" s="256" t="s">
        <v>29</v>
      </c>
      <c r="C57" s="256" t="s">
        <v>11</v>
      </c>
      <c r="D57" s="256" t="s">
        <v>27</v>
      </c>
      <c r="E57" s="256" t="s">
        <v>20</v>
      </c>
      <c r="F57" s="256" t="s">
        <v>21</v>
      </c>
      <c r="G57" s="256" t="s">
        <v>33</v>
      </c>
      <c r="H57" s="256" t="s">
        <v>30</v>
      </c>
      <c r="I57" s="256" t="s">
        <v>511</v>
      </c>
      <c r="J57" s="312" t="s">
        <v>23</v>
      </c>
    </row>
    <row r="58" customFormat="false" ht="12.75" hidden="false" customHeight="false" outlineLevel="0" collapsed="false">
      <c r="B58" s="256" t="s">
        <v>29</v>
      </c>
      <c r="C58" s="256" t="s">
        <v>11</v>
      </c>
      <c r="D58" s="256" t="s">
        <v>27</v>
      </c>
      <c r="E58" s="256" t="s">
        <v>20</v>
      </c>
      <c r="F58" s="256" t="s">
        <v>21</v>
      </c>
      <c r="G58" s="256" t="s">
        <v>33</v>
      </c>
      <c r="H58" s="256" t="s">
        <v>30</v>
      </c>
      <c r="I58" s="256" t="s">
        <v>619</v>
      </c>
      <c r="J58" s="312" t="s">
        <v>23</v>
      </c>
    </row>
    <row r="59" customFormat="false" ht="12.75" hidden="false" customHeight="false" outlineLevel="0" collapsed="false">
      <c r="B59" s="256" t="s">
        <v>29</v>
      </c>
      <c r="C59" s="256" t="s">
        <v>11</v>
      </c>
      <c r="D59" s="256" t="s">
        <v>27</v>
      </c>
      <c r="E59" s="256" t="s">
        <v>20</v>
      </c>
      <c r="F59" s="256" t="s">
        <v>21</v>
      </c>
      <c r="G59" s="256" t="s">
        <v>33</v>
      </c>
      <c r="H59" s="256" t="s">
        <v>30</v>
      </c>
      <c r="I59" s="256" t="s">
        <v>620</v>
      </c>
      <c r="J59" s="312" t="s">
        <v>23</v>
      </c>
    </row>
    <row r="60" customFormat="false" ht="12.75" hidden="false" customHeight="false" outlineLevel="0" collapsed="false">
      <c r="B60" s="256" t="s">
        <v>29</v>
      </c>
      <c r="C60" s="256" t="s">
        <v>11</v>
      </c>
      <c r="D60" s="256" t="s">
        <v>27</v>
      </c>
      <c r="E60" s="256" t="s">
        <v>20</v>
      </c>
      <c r="F60" s="256" t="s">
        <v>21</v>
      </c>
      <c r="G60" s="256" t="s">
        <v>34</v>
      </c>
      <c r="H60" s="256" t="s">
        <v>30</v>
      </c>
      <c r="I60" s="256" t="s">
        <v>53</v>
      </c>
      <c r="J60" s="312" t="s">
        <v>23</v>
      </c>
    </row>
    <row r="61" customFormat="false" ht="12.75" hidden="false" customHeight="false" outlineLevel="0" collapsed="false">
      <c r="B61" s="256" t="s">
        <v>29</v>
      </c>
      <c r="C61" s="256" t="s">
        <v>11</v>
      </c>
      <c r="D61" s="256" t="s">
        <v>27</v>
      </c>
      <c r="E61" s="256" t="s">
        <v>20</v>
      </c>
      <c r="F61" s="256" t="s">
        <v>21</v>
      </c>
      <c r="G61" s="256" t="s">
        <v>34</v>
      </c>
      <c r="H61" s="256" t="s">
        <v>30</v>
      </c>
      <c r="I61" s="256" t="s">
        <v>613</v>
      </c>
      <c r="J61" s="312" t="s">
        <v>23</v>
      </c>
    </row>
    <row r="62" customFormat="false" ht="12.75" hidden="false" customHeight="false" outlineLevel="0" collapsed="false">
      <c r="B62" s="256" t="s">
        <v>29</v>
      </c>
      <c r="C62" s="256" t="s">
        <v>11</v>
      </c>
      <c r="D62" s="256" t="s">
        <v>27</v>
      </c>
      <c r="E62" s="256" t="s">
        <v>20</v>
      </c>
      <c r="F62" s="256" t="s">
        <v>21</v>
      </c>
      <c r="G62" s="256" t="s">
        <v>34</v>
      </c>
      <c r="H62" s="256" t="s">
        <v>30</v>
      </c>
      <c r="I62" s="256" t="s">
        <v>96</v>
      </c>
      <c r="J62" s="312" t="s">
        <v>23</v>
      </c>
    </row>
    <row r="63" customFormat="false" ht="12.75" hidden="false" customHeight="false" outlineLevel="0" collapsed="false">
      <c r="B63" s="256" t="s">
        <v>29</v>
      </c>
      <c r="C63" s="256" t="s">
        <v>11</v>
      </c>
      <c r="D63" s="256" t="s">
        <v>27</v>
      </c>
      <c r="E63" s="256" t="s">
        <v>20</v>
      </c>
      <c r="F63" s="256" t="s">
        <v>21</v>
      </c>
      <c r="G63" s="256" t="s">
        <v>34</v>
      </c>
      <c r="H63" s="256" t="s">
        <v>30</v>
      </c>
      <c r="I63" s="256" t="s">
        <v>338</v>
      </c>
      <c r="J63" s="312" t="s">
        <v>23</v>
      </c>
    </row>
    <row r="64" customFormat="false" ht="12.75" hidden="false" customHeight="false" outlineLevel="0" collapsed="false">
      <c r="B64" s="256" t="s">
        <v>29</v>
      </c>
      <c r="C64" s="256" t="s">
        <v>11</v>
      </c>
      <c r="D64" s="256" t="s">
        <v>27</v>
      </c>
      <c r="E64" s="256" t="s">
        <v>20</v>
      </c>
      <c r="F64" s="256" t="s">
        <v>21</v>
      </c>
      <c r="G64" s="256" t="s">
        <v>34</v>
      </c>
      <c r="H64" s="256" t="s">
        <v>30</v>
      </c>
      <c r="I64" s="256" t="s">
        <v>618</v>
      </c>
      <c r="J64" s="312" t="s">
        <v>23</v>
      </c>
    </row>
    <row r="65" customFormat="false" ht="12.75" hidden="false" customHeight="false" outlineLevel="0" collapsed="false">
      <c r="B65" s="256" t="s">
        <v>29</v>
      </c>
      <c r="C65" s="256" t="s">
        <v>11</v>
      </c>
      <c r="D65" s="256" t="s">
        <v>27</v>
      </c>
      <c r="E65" s="256" t="s">
        <v>20</v>
      </c>
      <c r="F65" s="256" t="s">
        <v>21</v>
      </c>
      <c r="G65" s="256" t="s">
        <v>34</v>
      </c>
      <c r="H65" s="256" t="s">
        <v>30</v>
      </c>
      <c r="I65" s="256" t="s">
        <v>508</v>
      </c>
      <c r="J65" s="312" t="s">
        <v>23</v>
      </c>
    </row>
    <row r="66" customFormat="false" ht="12.75" hidden="false" customHeight="false" outlineLevel="0" collapsed="false">
      <c r="B66" s="256" t="s">
        <v>29</v>
      </c>
      <c r="C66" s="256" t="s">
        <v>11</v>
      </c>
      <c r="D66" s="256" t="s">
        <v>27</v>
      </c>
      <c r="E66" s="256" t="s">
        <v>20</v>
      </c>
      <c r="F66" s="256" t="s">
        <v>21</v>
      </c>
      <c r="G66" s="256" t="s">
        <v>34</v>
      </c>
      <c r="H66" s="256" t="s">
        <v>30</v>
      </c>
      <c r="I66" s="256" t="s">
        <v>509</v>
      </c>
      <c r="J66" s="312" t="s">
        <v>23</v>
      </c>
    </row>
    <row r="67" customFormat="false" ht="12.75" hidden="false" customHeight="false" outlineLevel="0" collapsed="false">
      <c r="B67" s="256" t="s">
        <v>29</v>
      </c>
      <c r="C67" s="256" t="s">
        <v>11</v>
      </c>
      <c r="D67" s="256" t="s">
        <v>27</v>
      </c>
      <c r="E67" s="256" t="s">
        <v>20</v>
      </c>
      <c r="F67" s="256" t="s">
        <v>21</v>
      </c>
      <c r="G67" s="256" t="s">
        <v>34</v>
      </c>
      <c r="H67" s="256" t="s">
        <v>30</v>
      </c>
      <c r="I67" s="256" t="s">
        <v>510</v>
      </c>
      <c r="J67" s="312" t="s">
        <v>23</v>
      </c>
    </row>
    <row r="68" customFormat="false" ht="12.75" hidden="false" customHeight="false" outlineLevel="0" collapsed="false">
      <c r="B68" s="256" t="s">
        <v>29</v>
      </c>
      <c r="C68" s="256" t="s">
        <v>11</v>
      </c>
      <c r="D68" s="256" t="s">
        <v>27</v>
      </c>
      <c r="E68" s="256" t="s">
        <v>20</v>
      </c>
      <c r="F68" s="256" t="s">
        <v>21</v>
      </c>
      <c r="G68" s="256" t="s">
        <v>34</v>
      </c>
      <c r="H68" s="256" t="s">
        <v>30</v>
      </c>
      <c r="I68" s="256" t="s">
        <v>511</v>
      </c>
      <c r="J68" s="312" t="s">
        <v>23</v>
      </c>
    </row>
    <row r="69" customFormat="false" ht="12.75" hidden="false" customHeight="false" outlineLevel="0" collapsed="false">
      <c r="B69" s="256" t="s">
        <v>29</v>
      </c>
      <c r="C69" s="256" t="s">
        <v>11</v>
      </c>
      <c r="D69" s="256" t="s">
        <v>27</v>
      </c>
      <c r="E69" s="256" t="s">
        <v>20</v>
      </c>
      <c r="F69" s="256" t="s">
        <v>21</v>
      </c>
      <c r="G69" s="256" t="s">
        <v>34</v>
      </c>
      <c r="H69" s="256" t="s">
        <v>30</v>
      </c>
      <c r="I69" s="256" t="s">
        <v>619</v>
      </c>
      <c r="J69" s="312" t="s">
        <v>23</v>
      </c>
    </row>
    <row r="70" customFormat="false" ht="13.5" hidden="false" customHeight="false" outlineLevel="0" collapsed="false">
      <c r="A70" s="316"/>
      <c r="B70" s="317" t="s">
        <v>29</v>
      </c>
      <c r="C70" s="317" t="s">
        <v>11</v>
      </c>
      <c r="D70" s="317" t="s">
        <v>27</v>
      </c>
      <c r="E70" s="317" t="s">
        <v>20</v>
      </c>
      <c r="F70" s="317" t="s">
        <v>21</v>
      </c>
      <c r="G70" s="317" t="s">
        <v>34</v>
      </c>
      <c r="H70" s="317" t="s">
        <v>30</v>
      </c>
      <c r="I70" s="317" t="s">
        <v>620</v>
      </c>
      <c r="J70" s="315" t="s">
        <v>23</v>
      </c>
    </row>
    <row r="71" customFormat="false" ht="12.75" hidden="false" customHeight="false" outlineLevel="0" collapsed="false">
      <c r="B71" s="256" t="s">
        <v>35</v>
      </c>
      <c r="C71" s="256" t="s">
        <v>11</v>
      </c>
      <c r="D71" s="256" t="s">
        <v>27</v>
      </c>
      <c r="E71" s="256" t="s">
        <v>13</v>
      </c>
      <c r="F71" s="256" t="s">
        <v>14</v>
      </c>
      <c r="G71" s="256" t="s">
        <v>15</v>
      </c>
      <c r="H71" s="256" t="s">
        <v>36</v>
      </c>
      <c r="I71" s="256" t="s">
        <v>53</v>
      </c>
      <c r="J71" s="312" t="s">
        <v>18</v>
      </c>
    </row>
    <row r="72" customFormat="false" ht="12.75" hidden="false" customHeight="false" outlineLevel="0" collapsed="false">
      <c r="B72" s="256" t="s">
        <v>35</v>
      </c>
      <c r="C72" s="256" t="s">
        <v>11</v>
      </c>
      <c r="D72" s="256" t="s">
        <v>27</v>
      </c>
      <c r="E72" s="256" t="s">
        <v>13</v>
      </c>
      <c r="F72" s="256" t="s">
        <v>14</v>
      </c>
      <c r="G72" s="256" t="s">
        <v>15</v>
      </c>
      <c r="H72" s="256" t="s">
        <v>36</v>
      </c>
      <c r="I72" s="256" t="s">
        <v>99</v>
      </c>
      <c r="J72" s="312" t="s">
        <v>18</v>
      </c>
    </row>
    <row r="73" customFormat="false" ht="12.75" hidden="false" customHeight="false" outlineLevel="0" collapsed="false">
      <c r="B73" s="256" t="s">
        <v>35</v>
      </c>
      <c r="C73" s="256" t="s">
        <v>11</v>
      </c>
      <c r="D73" s="256" t="s">
        <v>27</v>
      </c>
      <c r="E73" s="256" t="s">
        <v>13</v>
      </c>
      <c r="F73" s="256" t="s">
        <v>14</v>
      </c>
      <c r="G73" s="256" t="s">
        <v>15</v>
      </c>
      <c r="H73" s="256" t="s">
        <v>36</v>
      </c>
      <c r="I73" s="256" t="s">
        <v>96</v>
      </c>
      <c r="J73" s="312" t="s">
        <v>18</v>
      </c>
    </row>
    <row r="74" customFormat="false" ht="12.75" hidden="false" customHeight="false" outlineLevel="0" collapsed="false">
      <c r="B74" s="256" t="s">
        <v>35</v>
      </c>
      <c r="C74" s="256" t="s">
        <v>11</v>
      </c>
      <c r="D74" s="256" t="s">
        <v>27</v>
      </c>
      <c r="E74" s="256" t="s">
        <v>13</v>
      </c>
      <c r="F74" s="256" t="s">
        <v>14</v>
      </c>
      <c r="G74" s="256" t="s">
        <v>15</v>
      </c>
      <c r="H74" s="256" t="s">
        <v>36</v>
      </c>
      <c r="I74" s="256" t="s">
        <v>820</v>
      </c>
      <c r="J74" s="312" t="s">
        <v>18</v>
      </c>
    </row>
    <row r="75" customFormat="false" ht="12.75" hidden="false" customHeight="false" outlineLevel="0" collapsed="false">
      <c r="B75" s="256" t="s">
        <v>35</v>
      </c>
      <c r="C75" s="256" t="s">
        <v>11</v>
      </c>
      <c r="D75" s="256" t="s">
        <v>27</v>
      </c>
      <c r="E75" s="256" t="s">
        <v>13</v>
      </c>
      <c r="F75" s="256" t="s">
        <v>19</v>
      </c>
      <c r="G75" s="256" t="s">
        <v>15</v>
      </c>
      <c r="H75" s="256" t="s">
        <v>36</v>
      </c>
      <c r="I75" s="256" t="s">
        <v>53</v>
      </c>
      <c r="J75" s="312" t="s">
        <v>18</v>
      </c>
    </row>
    <row r="76" customFormat="false" ht="12.75" hidden="false" customHeight="false" outlineLevel="0" collapsed="false">
      <c r="B76" s="256" t="s">
        <v>35</v>
      </c>
      <c r="C76" s="256" t="s">
        <v>11</v>
      </c>
      <c r="D76" s="256" t="s">
        <v>27</v>
      </c>
      <c r="E76" s="256" t="s">
        <v>13</v>
      </c>
      <c r="F76" s="256" t="s">
        <v>19</v>
      </c>
      <c r="G76" s="256" t="s">
        <v>15</v>
      </c>
      <c r="H76" s="256" t="s">
        <v>36</v>
      </c>
      <c r="I76" s="256" t="s">
        <v>99</v>
      </c>
      <c r="J76" s="312" t="s">
        <v>18</v>
      </c>
    </row>
    <row r="77" customFormat="false" ht="12.75" hidden="false" customHeight="false" outlineLevel="0" collapsed="false">
      <c r="B77" s="256" t="s">
        <v>35</v>
      </c>
      <c r="C77" s="256" t="s">
        <v>11</v>
      </c>
      <c r="D77" s="256" t="s">
        <v>27</v>
      </c>
      <c r="E77" s="256" t="s">
        <v>13</v>
      </c>
      <c r="F77" s="256" t="s">
        <v>19</v>
      </c>
      <c r="G77" s="256" t="s">
        <v>15</v>
      </c>
      <c r="H77" s="256" t="s">
        <v>36</v>
      </c>
      <c r="I77" s="256" t="s">
        <v>96</v>
      </c>
      <c r="J77" s="312" t="s">
        <v>18</v>
      </c>
    </row>
    <row r="78" customFormat="false" ht="12.75" hidden="false" customHeight="false" outlineLevel="0" collapsed="false">
      <c r="B78" s="256" t="s">
        <v>35</v>
      </c>
      <c r="C78" s="256" t="s">
        <v>11</v>
      </c>
      <c r="D78" s="256" t="s">
        <v>27</v>
      </c>
      <c r="E78" s="256" t="s">
        <v>13</v>
      </c>
      <c r="F78" s="256" t="s">
        <v>19</v>
      </c>
      <c r="G78" s="256" t="s">
        <v>15</v>
      </c>
      <c r="H78" s="256" t="s">
        <v>36</v>
      </c>
      <c r="I78" s="256" t="s">
        <v>820</v>
      </c>
      <c r="J78" s="312" t="s">
        <v>18</v>
      </c>
    </row>
    <row r="79" customFormat="false" ht="12.75" hidden="false" customHeight="false" outlineLevel="0" collapsed="false">
      <c r="B79" s="256" t="s">
        <v>35</v>
      </c>
      <c r="C79" s="256" t="s">
        <v>11</v>
      </c>
      <c r="D79" s="256" t="s">
        <v>27</v>
      </c>
      <c r="E79" s="256" t="s">
        <v>13</v>
      </c>
      <c r="F79" s="256" t="s">
        <v>38</v>
      </c>
      <c r="G79" s="256" t="s">
        <v>15</v>
      </c>
      <c r="H79" s="256" t="s">
        <v>36</v>
      </c>
      <c r="I79" s="256" t="s">
        <v>53</v>
      </c>
      <c r="J79" s="312" t="s">
        <v>18</v>
      </c>
    </row>
    <row r="80" customFormat="false" ht="12.75" hidden="false" customHeight="false" outlineLevel="0" collapsed="false">
      <c r="B80" s="256" t="s">
        <v>35</v>
      </c>
      <c r="C80" s="256" t="s">
        <v>11</v>
      </c>
      <c r="D80" s="256" t="s">
        <v>27</v>
      </c>
      <c r="E80" s="256" t="s">
        <v>13</v>
      </c>
      <c r="F80" s="256" t="s">
        <v>38</v>
      </c>
      <c r="G80" s="256" t="s">
        <v>15</v>
      </c>
      <c r="H80" s="256" t="s">
        <v>36</v>
      </c>
      <c r="I80" s="256" t="s">
        <v>99</v>
      </c>
      <c r="J80" s="312" t="s">
        <v>18</v>
      </c>
    </row>
    <row r="81" customFormat="false" ht="12.75" hidden="false" customHeight="false" outlineLevel="0" collapsed="false">
      <c r="B81" s="256" t="s">
        <v>35</v>
      </c>
      <c r="C81" s="256" t="s">
        <v>11</v>
      </c>
      <c r="D81" s="256" t="s">
        <v>27</v>
      </c>
      <c r="E81" s="256" t="s">
        <v>13</v>
      </c>
      <c r="F81" s="256" t="s">
        <v>38</v>
      </c>
      <c r="G81" s="256" t="s">
        <v>15</v>
      </c>
      <c r="H81" s="256" t="s">
        <v>36</v>
      </c>
      <c r="I81" s="256" t="s">
        <v>96</v>
      </c>
      <c r="J81" s="312" t="s">
        <v>18</v>
      </c>
    </row>
    <row r="82" customFormat="false" ht="13.5" hidden="false" customHeight="false" outlineLevel="0" collapsed="false">
      <c r="A82" s="316"/>
      <c r="B82" s="317" t="s">
        <v>35</v>
      </c>
      <c r="C82" s="317" t="s">
        <v>11</v>
      </c>
      <c r="D82" s="317" t="s">
        <v>27</v>
      </c>
      <c r="E82" s="317" t="s">
        <v>13</v>
      </c>
      <c r="F82" s="317" t="s">
        <v>38</v>
      </c>
      <c r="G82" s="317" t="s">
        <v>15</v>
      </c>
      <c r="H82" s="317" t="s">
        <v>36</v>
      </c>
      <c r="I82" s="317" t="s">
        <v>820</v>
      </c>
      <c r="J82" s="315" t="s">
        <v>18</v>
      </c>
    </row>
    <row r="83" customFormat="false" ht="12.75" hidden="false" customHeight="false" outlineLevel="0" collapsed="false">
      <c r="B83" s="256" t="s">
        <v>39</v>
      </c>
      <c r="C83" s="256" t="s">
        <v>11</v>
      </c>
      <c r="D83" s="256" t="s">
        <v>12</v>
      </c>
      <c r="E83" s="256" t="s">
        <v>13</v>
      </c>
      <c r="F83" s="256" t="s">
        <v>14</v>
      </c>
      <c r="G83" s="256" t="s">
        <v>15</v>
      </c>
      <c r="H83" s="256" t="s">
        <v>16</v>
      </c>
      <c r="I83" s="256" t="s">
        <v>53</v>
      </c>
      <c r="J83" s="312" t="s">
        <v>18</v>
      </c>
    </row>
    <row r="84" customFormat="false" ht="12.75" hidden="false" customHeight="false" outlineLevel="0" collapsed="false">
      <c r="B84" s="256" t="s">
        <v>39</v>
      </c>
      <c r="C84" s="256" t="s">
        <v>11</v>
      </c>
      <c r="D84" s="256" t="s">
        <v>12</v>
      </c>
      <c r="E84" s="256" t="s">
        <v>13</v>
      </c>
      <c r="F84" s="256" t="s">
        <v>14</v>
      </c>
      <c r="G84" s="256" t="s">
        <v>15</v>
      </c>
      <c r="H84" s="256" t="s">
        <v>16</v>
      </c>
      <c r="I84" s="256" t="s">
        <v>96</v>
      </c>
      <c r="J84" s="312" t="s">
        <v>18</v>
      </c>
    </row>
    <row r="85" customFormat="false" ht="12.75" hidden="false" customHeight="false" outlineLevel="0" collapsed="false">
      <c r="B85" s="256" t="s">
        <v>39</v>
      </c>
      <c r="C85" s="256" t="s">
        <v>11</v>
      </c>
      <c r="D85" s="256" t="s">
        <v>12</v>
      </c>
      <c r="E85" s="256" t="s">
        <v>13</v>
      </c>
      <c r="F85" s="256" t="s">
        <v>14</v>
      </c>
      <c r="G85" s="256" t="s">
        <v>15</v>
      </c>
      <c r="H85" s="256" t="s">
        <v>16</v>
      </c>
      <c r="I85" s="256" t="s">
        <v>338</v>
      </c>
      <c r="J85" s="312" t="s">
        <v>18</v>
      </c>
    </row>
    <row r="86" customFormat="false" ht="12.75" hidden="false" customHeight="false" outlineLevel="0" collapsed="false">
      <c r="B86" s="256" t="s">
        <v>39</v>
      </c>
      <c r="C86" s="256" t="s">
        <v>11</v>
      </c>
      <c r="D86" s="256" t="s">
        <v>12</v>
      </c>
      <c r="E86" s="256" t="s">
        <v>13</v>
      </c>
      <c r="F86" s="256" t="s">
        <v>14</v>
      </c>
      <c r="G86" s="256" t="s">
        <v>15</v>
      </c>
      <c r="H86" s="256" t="s">
        <v>16</v>
      </c>
      <c r="I86" s="262" t="s">
        <v>507</v>
      </c>
      <c r="J86" s="312" t="s">
        <v>18</v>
      </c>
    </row>
    <row r="87" customFormat="false" ht="12.75" hidden="false" customHeight="false" outlineLevel="0" collapsed="false">
      <c r="B87" s="256" t="s">
        <v>39</v>
      </c>
      <c r="C87" s="256" t="s">
        <v>11</v>
      </c>
      <c r="D87" s="256" t="s">
        <v>12</v>
      </c>
      <c r="E87" s="256" t="s">
        <v>13</v>
      </c>
      <c r="F87" s="256" t="s">
        <v>14</v>
      </c>
      <c r="G87" s="256" t="s">
        <v>15</v>
      </c>
      <c r="H87" s="256" t="s">
        <v>16</v>
      </c>
      <c r="I87" s="256" t="s">
        <v>508</v>
      </c>
      <c r="J87" s="312" t="s">
        <v>18</v>
      </c>
    </row>
    <row r="88" customFormat="false" ht="12.75" hidden="false" customHeight="false" outlineLevel="0" collapsed="false">
      <c r="B88" s="256" t="s">
        <v>39</v>
      </c>
      <c r="C88" s="256" t="s">
        <v>11</v>
      </c>
      <c r="D88" s="256" t="s">
        <v>12</v>
      </c>
      <c r="E88" s="256" t="s">
        <v>13</v>
      </c>
      <c r="F88" s="256" t="s">
        <v>14</v>
      </c>
      <c r="G88" s="256" t="s">
        <v>15</v>
      </c>
      <c r="H88" s="256" t="s">
        <v>16</v>
      </c>
      <c r="I88" s="256" t="s">
        <v>509</v>
      </c>
      <c r="J88" s="312" t="s">
        <v>18</v>
      </c>
    </row>
    <row r="89" customFormat="false" ht="12.75" hidden="false" customHeight="false" outlineLevel="0" collapsed="false">
      <c r="B89" s="256" t="s">
        <v>39</v>
      </c>
      <c r="C89" s="256" t="s">
        <v>11</v>
      </c>
      <c r="D89" s="256" t="s">
        <v>12</v>
      </c>
      <c r="E89" s="256" t="s">
        <v>13</v>
      </c>
      <c r="F89" s="256" t="s">
        <v>14</v>
      </c>
      <c r="G89" s="256" t="s">
        <v>15</v>
      </c>
      <c r="H89" s="256" t="s">
        <v>16</v>
      </c>
      <c r="I89" s="256" t="s">
        <v>510</v>
      </c>
      <c r="J89" s="312" t="s">
        <v>18</v>
      </c>
    </row>
    <row r="90" customFormat="false" ht="12.75" hidden="false" customHeight="false" outlineLevel="0" collapsed="false">
      <c r="B90" s="256" t="s">
        <v>39</v>
      </c>
      <c r="C90" s="256" t="s">
        <v>11</v>
      </c>
      <c r="D90" s="256" t="s">
        <v>12</v>
      </c>
      <c r="E90" s="256" t="s">
        <v>13</v>
      </c>
      <c r="F90" s="256" t="s">
        <v>14</v>
      </c>
      <c r="G90" s="256" t="s">
        <v>15</v>
      </c>
      <c r="H90" s="256" t="s">
        <v>16</v>
      </c>
      <c r="I90" s="256" t="s">
        <v>511</v>
      </c>
      <c r="J90" s="312" t="s">
        <v>18</v>
      </c>
    </row>
    <row r="91" customFormat="false" ht="12.75" hidden="false" customHeight="false" outlineLevel="0" collapsed="false">
      <c r="B91" s="256" t="s">
        <v>39</v>
      </c>
      <c r="C91" s="256" t="s">
        <v>11</v>
      </c>
      <c r="D91" s="256" t="s">
        <v>12</v>
      </c>
      <c r="E91" s="256" t="s">
        <v>20</v>
      </c>
      <c r="F91" s="256" t="s">
        <v>21</v>
      </c>
      <c r="G91" s="256" t="s">
        <v>22</v>
      </c>
      <c r="H91" s="256" t="s">
        <v>16</v>
      </c>
      <c r="I91" s="256" t="s">
        <v>53</v>
      </c>
      <c r="J91" s="312" t="s">
        <v>23</v>
      </c>
    </row>
    <row r="92" customFormat="false" ht="12.75" hidden="false" customHeight="false" outlineLevel="0" collapsed="false">
      <c r="B92" s="256" t="s">
        <v>39</v>
      </c>
      <c r="C92" s="256" t="s">
        <v>11</v>
      </c>
      <c r="D92" s="256" t="s">
        <v>12</v>
      </c>
      <c r="E92" s="256" t="s">
        <v>20</v>
      </c>
      <c r="F92" s="256" t="s">
        <v>21</v>
      </c>
      <c r="G92" s="256" t="s">
        <v>22</v>
      </c>
      <c r="H92" s="256" t="s">
        <v>16</v>
      </c>
      <c r="I92" s="256" t="s">
        <v>96</v>
      </c>
      <c r="J92" s="312" t="s">
        <v>23</v>
      </c>
    </row>
    <row r="93" customFormat="false" ht="12.75" hidden="false" customHeight="false" outlineLevel="0" collapsed="false">
      <c r="B93" s="256" t="s">
        <v>39</v>
      </c>
      <c r="C93" s="256" t="s">
        <v>11</v>
      </c>
      <c r="D93" s="256" t="s">
        <v>12</v>
      </c>
      <c r="E93" s="256" t="s">
        <v>20</v>
      </c>
      <c r="F93" s="256" t="s">
        <v>21</v>
      </c>
      <c r="G93" s="256" t="s">
        <v>22</v>
      </c>
      <c r="H93" s="256" t="s">
        <v>16</v>
      </c>
      <c r="I93" s="256" t="s">
        <v>338</v>
      </c>
      <c r="J93" s="312" t="s">
        <v>23</v>
      </c>
    </row>
    <row r="94" customFormat="false" ht="12.75" hidden="false" customHeight="false" outlineLevel="0" collapsed="false">
      <c r="B94" s="256" t="s">
        <v>39</v>
      </c>
      <c r="C94" s="256" t="s">
        <v>11</v>
      </c>
      <c r="D94" s="256" t="s">
        <v>12</v>
      </c>
      <c r="E94" s="256" t="s">
        <v>20</v>
      </c>
      <c r="F94" s="256" t="s">
        <v>21</v>
      </c>
      <c r="G94" s="256" t="s">
        <v>22</v>
      </c>
      <c r="H94" s="256" t="s">
        <v>16</v>
      </c>
      <c r="I94" s="262" t="s">
        <v>507</v>
      </c>
      <c r="J94" s="312" t="s">
        <v>23</v>
      </c>
    </row>
    <row r="95" customFormat="false" ht="12.75" hidden="false" customHeight="false" outlineLevel="0" collapsed="false">
      <c r="B95" s="256" t="s">
        <v>39</v>
      </c>
      <c r="C95" s="256" t="s">
        <v>11</v>
      </c>
      <c r="D95" s="256" t="s">
        <v>12</v>
      </c>
      <c r="E95" s="256" t="s">
        <v>20</v>
      </c>
      <c r="F95" s="256" t="s">
        <v>21</v>
      </c>
      <c r="G95" s="256" t="s">
        <v>22</v>
      </c>
      <c r="H95" s="256" t="s">
        <v>16</v>
      </c>
      <c r="I95" s="256" t="s">
        <v>508</v>
      </c>
      <c r="J95" s="312" t="s">
        <v>23</v>
      </c>
    </row>
    <row r="96" customFormat="false" ht="12.75" hidden="false" customHeight="false" outlineLevel="0" collapsed="false">
      <c r="B96" s="256" t="s">
        <v>39</v>
      </c>
      <c r="C96" s="256" t="s">
        <v>11</v>
      </c>
      <c r="D96" s="256" t="s">
        <v>12</v>
      </c>
      <c r="E96" s="256" t="s">
        <v>20</v>
      </c>
      <c r="F96" s="256" t="s">
        <v>21</v>
      </c>
      <c r="G96" s="256" t="s">
        <v>22</v>
      </c>
      <c r="H96" s="256" t="s">
        <v>16</v>
      </c>
      <c r="I96" s="256" t="s">
        <v>509</v>
      </c>
      <c r="J96" s="312" t="s">
        <v>23</v>
      </c>
    </row>
    <row r="97" customFormat="false" ht="12.75" hidden="false" customHeight="false" outlineLevel="0" collapsed="false">
      <c r="B97" s="256" t="s">
        <v>39</v>
      </c>
      <c r="C97" s="256" t="s">
        <v>11</v>
      </c>
      <c r="D97" s="256" t="s">
        <v>12</v>
      </c>
      <c r="E97" s="256" t="s">
        <v>20</v>
      </c>
      <c r="F97" s="256" t="s">
        <v>21</v>
      </c>
      <c r="G97" s="256" t="s">
        <v>22</v>
      </c>
      <c r="H97" s="256" t="s">
        <v>16</v>
      </c>
      <c r="I97" s="256" t="s">
        <v>510</v>
      </c>
      <c r="J97" s="312" t="s">
        <v>23</v>
      </c>
    </row>
    <row r="98" customFormat="false" ht="12.75" hidden="false" customHeight="false" outlineLevel="0" collapsed="false">
      <c r="B98" s="256" t="s">
        <v>39</v>
      </c>
      <c r="C98" s="256" t="s">
        <v>11</v>
      </c>
      <c r="D98" s="256" t="s">
        <v>12</v>
      </c>
      <c r="E98" s="256" t="s">
        <v>20</v>
      </c>
      <c r="F98" s="256" t="s">
        <v>21</v>
      </c>
      <c r="G98" s="256" t="s">
        <v>22</v>
      </c>
      <c r="H98" s="256" t="s">
        <v>16</v>
      </c>
      <c r="I98" s="256" t="s">
        <v>511</v>
      </c>
      <c r="J98" s="312" t="s">
        <v>23</v>
      </c>
    </row>
    <row r="99" customFormat="false" ht="12.75" hidden="false" customHeight="false" outlineLevel="0" collapsed="false">
      <c r="B99" s="256" t="s">
        <v>39</v>
      </c>
      <c r="C99" s="256" t="s">
        <v>11</v>
      </c>
      <c r="D99" s="256" t="s">
        <v>12</v>
      </c>
      <c r="E99" s="256" t="s">
        <v>20</v>
      </c>
      <c r="F99" s="256" t="s">
        <v>25</v>
      </c>
      <c r="G99" s="256" t="s">
        <v>22</v>
      </c>
      <c r="H99" s="256" t="s">
        <v>16</v>
      </c>
      <c r="I99" s="256" t="s">
        <v>53</v>
      </c>
      <c r="J99" s="312" t="s">
        <v>23</v>
      </c>
    </row>
    <row r="100" customFormat="false" ht="12.75" hidden="false" customHeight="false" outlineLevel="0" collapsed="false">
      <c r="B100" s="256" t="s">
        <v>39</v>
      </c>
      <c r="C100" s="256" t="s">
        <v>11</v>
      </c>
      <c r="D100" s="256" t="s">
        <v>12</v>
      </c>
      <c r="E100" s="256" t="s">
        <v>20</v>
      </c>
      <c r="F100" s="256" t="s">
        <v>25</v>
      </c>
      <c r="G100" s="256" t="s">
        <v>22</v>
      </c>
      <c r="H100" s="256" t="s">
        <v>16</v>
      </c>
      <c r="I100" s="256" t="s">
        <v>96</v>
      </c>
      <c r="J100" s="312" t="s">
        <v>23</v>
      </c>
    </row>
    <row r="101" customFormat="false" ht="12.75" hidden="false" customHeight="false" outlineLevel="0" collapsed="false">
      <c r="B101" s="256" t="s">
        <v>39</v>
      </c>
      <c r="C101" s="256" t="s">
        <v>11</v>
      </c>
      <c r="D101" s="256" t="s">
        <v>12</v>
      </c>
      <c r="E101" s="256" t="s">
        <v>20</v>
      </c>
      <c r="F101" s="256" t="s">
        <v>25</v>
      </c>
      <c r="G101" s="256" t="s">
        <v>22</v>
      </c>
      <c r="H101" s="256" t="s">
        <v>16</v>
      </c>
      <c r="I101" s="256" t="s">
        <v>338</v>
      </c>
      <c r="J101" s="312" t="s">
        <v>23</v>
      </c>
    </row>
    <row r="102" customFormat="false" ht="12.75" hidden="false" customHeight="false" outlineLevel="0" collapsed="false">
      <c r="B102" s="256" t="s">
        <v>39</v>
      </c>
      <c r="C102" s="256" t="s">
        <v>11</v>
      </c>
      <c r="D102" s="256" t="s">
        <v>12</v>
      </c>
      <c r="E102" s="256" t="s">
        <v>20</v>
      </c>
      <c r="F102" s="256" t="s">
        <v>25</v>
      </c>
      <c r="G102" s="256" t="s">
        <v>22</v>
      </c>
      <c r="H102" s="256" t="s">
        <v>16</v>
      </c>
      <c r="I102" s="262" t="s">
        <v>507</v>
      </c>
      <c r="J102" s="312" t="s">
        <v>23</v>
      </c>
    </row>
    <row r="103" customFormat="false" ht="12.75" hidden="false" customHeight="false" outlineLevel="0" collapsed="false">
      <c r="B103" s="256" t="s">
        <v>39</v>
      </c>
      <c r="C103" s="256" t="s">
        <v>11</v>
      </c>
      <c r="D103" s="256" t="s">
        <v>12</v>
      </c>
      <c r="E103" s="256" t="s">
        <v>20</v>
      </c>
      <c r="F103" s="256" t="s">
        <v>25</v>
      </c>
      <c r="G103" s="256" t="s">
        <v>22</v>
      </c>
      <c r="H103" s="256" t="s">
        <v>16</v>
      </c>
      <c r="I103" s="256" t="s">
        <v>508</v>
      </c>
      <c r="J103" s="312" t="s">
        <v>23</v>
      </c>
    </row>
    <row r="104" customFormat="false" ht="12.75" hidden="false" customHeight="false" outlineLevel="0" collapsed="false">
      <c r="B104" s="256" t="s">
        <v>39</v>
      </c>
      <c r="C104" s="256" t="s">
        <v>11</v>
      </c>
      <c r="D104" s="256" t="s">
        <v>12</v>
      </c>
      <c r="E104" s="256" t="s">
        <v>20</v>
      </c>
      <c r="F104" s="256" t="s">
        <v>25</v>
      </c>
      <c r="G104" s="256" t="s">
        <v>22</v>
      </c>
      <c r="H104" s="256" t="s">
        <v>16</v>
      </c>
      <c r="I104" s="256" t="s">
        <v>509</v>
      </c>
      <c r="J104" s="312" t="s">
        <v>23</v>
      </c>
    </row>
    <row r="105" customFormat="false" ht="12.75" hidden="false" customHeight="false" outlineLevel="0" collapsed="false">
      <c r="B105" s="256" t="s">
        <v>39</v>
      </c>
      <c r="C105" s="256" t="s">
        <v>11</v>
      </c>
      <c r="D105" s="256" t="s">
        <v>12</v>
      </c>
      <c r="E105" s="256" t="s">
        <v>20</v>
      </c>
      <c r="F105" s="256" t="s">
        <v>25</v>
      </c>
      <c r="G105" s="256" t="s">
        <v>22</v>
      </c>
      <c r="H105" s="256" t="s">
        <v>16</v>
      </c>
      <c r="I105" s="256" t="s">
        <v>510</v>
      </c>
      <c r="J105" s="312" t="s">
        <v>23</v>
      </c>
    </row>
    <row r="106" customFormat="false" ht="13.5" hidden="false" customHeight="false" outlineLevel="0" collapsed="false">
      <c r="A106" s="316"/>
      <c r="B106" s="317" t="s">
        <v>39</v>
      </c>
      <c r="C106" s="317" t="s">
        <v>11</v>
      </c>
      <c r="D106" s="317" t="s">
        <v>12</v>
      </c>
      <c r="E106" s="317" t="s">
        <v>20</v>
      </c>
      <c r="F106" s="317" t="s">
        <v>25</v>
      </c>
      <c r="G106" s="317" t="s">
        <v>22</v>
      </c>
      <c r="H106" s="317" t="s">
        <v>16</v>
      </c>
      <c r="I106" s="317" t="s">
        <v>511</v>
      </c>
      <c r="J106" s="315" t="s">
        <v>23</v>
      </c>
    </row>
    <row r="107" customFormat="false" ht="12.75" hidden="false" customHeight="false" outlineLevel="0" collapsed="false">
      <c r="B107" s="256" t="s">
        <v>41</v>
      </c>
      <c r="C107" s="256" t="s">
        <v>11</v>
      </c>
      <c r="D107" s="256" t="s">
        <v>41</v>
      </c>
      <c r="E107" s="256" t="s">
        <v>42</v>
      </c>
      <c r="F107" s="256" t="s">
        <v>43</v>
      </c>
      <c r="G107" s="256" t="s">
        <v>15</v>
      </c>
      <c r="H107" s="256" t="s">
        <v>36</v>
      </c>
      <c r="I107" s="289" t="s">
        <v>53</v>
      </c>
      <c r="J107" s="319" t="s">
        <v>44</v>
      </c>
    </row>
    <row r="108" customFormat="false" ht="12.75" hidden="false" customHeight="false" outlineLevel="0" collapsed="false">
      <c r="B108" s="256" t="s">
        <v>41</v>
      </c>
      <c r="C108" s="256" t="s">
        <v>11</v>
      </c>
      <c r="D108" s="256" t="s">
        <v>41</v>
      </c>
      <c r="E108" s="256" t="s">
        <v>42</v>
      </c>
      <c r="F108" s="256" t="s">
        <v>43</v>
      </c>
      <c r="G108" s="256" t="s">
        <v>15</v>
      </c>
      <c r="H108" s="256" t="s">
        <v>36</v>
      </c>
      <c r="I108" s="289" t="s">
        <v>99</v>
      </c>
      <c r="J108" s="320" t="s">
        <v>44</v>
      </c>
    </row>
    <row r="109" customFormat="false" ht="12.75" hidden="false" customHeight="false" outlineLevel="0" collapsed="false">
      <c r="B109" s="256" t="s">
        <v>41</v>
      </c>
      <c r="C109" s="256" t="s">
        <v>11</v>
      </c>
      <c r="D109" s="256" t="s">
        <v>41</v>
      </c>
      <c r="E109" s="256" t="s">
        <v>42</v>
      </c>
      <c r="F109" s="256" t="s">
        <v>43</v>
      </c>
      <c r="G109" s="256" t="s">
        <v>15</v>
      </c>
      <c r="H109" s="256" t="s">
        <v>36</v>
      </c>
      <c r="I109" s="256" t="s">
        <v>96</v>
      </c>
      <c r="J109" s="320" t="s">
        <v>44</v>
      </c>
    </row>
    <row r="110" customFormat="false" ht="12.75" hidden="false" customHeight="false" outlineLevel="0" collapsed="false">
      <c r="B110" s="256" t="s">
        <v>41</v>
      </c>
      <c r="C110" s="256" t="s">
        <v>11</v>
      </c>
      <c r="D110" s="256" t="s">
        <v>41</v>
      </c>
      <c r="E110" s="256" t="s">
        <v>42</v>
      </c>
      <c r="F110" s="256" t="s">
        <v>45</v>
      </c>
      <c r="G110" s="256" t="s">
        <v>15</v>
      </c>
      <c r="H110" s="256" t="s">
        <v>36</v>
      </c>
      <c r="I110" s="289" t="s">
        <v>53</v>
      </c>
      <c r="J110" s="320" t="s">
        <v>44</v>
      </c>
    </row>
    <row r="111" customFormat="false" ht="12.75" hidden="false" customHeight="false" outlineLevel="0" collapsed="false">
      <c r="B111" s="256" t="s">
        <v>41</v>
      </c>
      <c r="C111" s="256" t="s">
        <v>11</v>
      </c>
      <c r="D111" s="256" t="s">
        <v>41</v>
      </c>
      <c r="E111" s="256" t="s">
        <v>42</v>
      </c>
      <c r="F111" s="256" t="s">
        <v>45</v>
      </c>
      <c r="G111" s="256" t="s">
        <v>15</v>
      </c>
      <c r="H111" s="256" t="s">
        <v>36</v>
      </c>
      <c r="I111" s="289" t="s">
        <v>99</v>
      </c>
      <c r="J111" s="320" t="s">
        <v>44</v>
      </c>
    </row>
    <row r="112" customFormat="false" ht="13.5" hidden="false" customHeight="false" outlineLevel="0" collapsed="false">
      <c r="A112" s="316"/>
      <c r="B112" s="317" t="s">
        <v>41</v>
      </c>
      <c r="C112" s="317" t="s">
        <v>11</v>
      </c>
      <c r="D112" s="317" t="s">
        <v>41</v>
      </c>
      <c r="E112" s="317" t="s">
        <v>42</v>
      </c>
      <c r="F112" s="317" t="s">
        <v>45</v>
      </c>
      <c r="G112" s="317" t="s">
        <v>15</v>
      </c>
      <c r="H112" s="317" t="s">
        <v>36</v>
      </c>
      <c r="I112" s="317" t="s">
        <v>96</v>
      </c>
      <c r="J112" s="321" t="s">
        <v>44</v>
      </c>
    </row>
    <row r="113" customFormat="false" ht="12.75" hidden="false" customHeight="false" outlineLevel="0" collapsed="false">
      <c r="B113" s="256" t="s">
        <v>46</v>
      </c>
      <c r="C113" s="256" t="s">
        <v>11</v>
      </c>
      <c r="D113" s="256" t="s">
        <v>47</v>
      </c>
      <c r="E113" s="256" t="s">
        <v>13</v>
      </c>
      <c r="F113" s="256" t="s">
        <v>14</v>
      </c>
      <c r="G113" s="256" t="s">
        <v>15</v>
      </c>
      <c r="H113" s="256" t="s">
        <v>36</v>
      </c>
      <c r="I113" s="262" t="s">
        <v>53</v>
      </c>
      <c r="J113" s="319" t="s">
        <v>18</v>
      </c>
    </row>
    <row r="114" customFormat="false" ht="12.75" hidden="false" customHeight="false" outlineLevel="0" collapsed="false">
      <c r="B114" s="256" t="s">
        <v>46</v>
      </c>
      <c r="C114" s="256" t="s">
        <v>11</v>
      </c>
      <c r="D114" s="256" t="s">
        <v>47</v>
      </c>
      <c r="E114" s="256" t="s">
        <v>13</v>
      </c>
      <c r="F114" s="256" t="s">
        <v>14</v>
      </c>
      <c r="G114" s="256" t="s">
        <v>15</v>
      </c>
      <c r="H114" s="256" t="s">
        <v>36</v>
      </c>
      <c r="I114" s="262" t="s">
        <v>96</v>
      </c>
      <c r="J114" s="320" t="s">
        <v>18</v>
      </c>
    </row>
    <row r="115" customFormat="false" ht="12.75" hidden="false" customHeight="false" outlineLevel="0" collapsed="false">
      <c r="B115" s="256" t="s">
        <v>46</v>
      </c>
      <c r="C115" s="256" t="s">
        <v>11</v>
      </c>
      <c r="D115" s="256" t="s">
        <v>47</v>
      </c>
      <c r="E115" s="256" t="s">
        <v>13</v>
      </c>
      <c r="F115" s="256" t="s">
        <v>14</v>
      </c>
      <c r="G115" s="256" t="s">
        <v>15</v>
      </c>
      <c r="H115" s="256" t="s">
        <v>36</v>
      </c>
      <c r="I115" s="322" t="s">
        <v>99</v>
      </c>
      <c r="J115" s="320" t="s">
        <v>18</v>
      </c>
    </row>
    <row r="116" customFormat="false" ht="12.75" hidden="false" customHeight="false" outlineLevel="0" collapsed="false">
      <c r="B116" s="256" t="s">
        <v>46</v>
      </c>
      <c r="C116" s="256" t="s">
        <v>11</v>
      </c>
      <c r="D116" s="256" t="s">
        <v>48</v>
      </c>
      <c r="E116" s="256" t="s">
        <v>13</v>
      </c>
      <c r="F116" s="256" t="s">
        <v>14</v>
      </c>
      <c r="G116" s="256" t="s">
        <v>15</v>
      </c>
      <c r="H116" s="256" t="s">
        <v>36</v>
      </c>
      <c r="I116" s="262" t="s">
        <v>53</v>
      </c>
      <c r="J116" s="320" t="s">
        <v>18</v>
      </c>
    </row>
    <row r="117" customFormat="false" ht="12.75" hidden="false" customHeight="false" outlineLevel="0" collapsed="false">
      <c r="B117" s="256" t="s">
        <v>46</v>
      </c>
      <c r="C117" s="256" t="s">
        <v>11</v>
      </c>
      <c r="D117" s="256" t="s">
        <v>48</v>
      </c>
      <c r="E117" s="256" t="s">
        <v>13</v>
      </c>
      <c r="F117" s="256" t="s">
        <v>14</v>
      </c>
      <c r="G117" s="256" t="s">
        <v>15</v>
      </c>
      <c r="H117" s="256" t="s">
        <v>36</v>
      </c>
      <c r="I117" s="262" t="s">
        <v>96</v>
      </c>
      <c r="J117" s="320" t="s">
        <v>18</v>
      </c>
    </row>
    <row r="118" customFormat="false" ht="12.75" hidden="false" customHeight="false" outlineLevel="0" collapsed="false">
      <c r="B118" s="256" t="s">
        <v>46</v>
      </c>
      <c r="C118" s="256" t="s">
        <v>11</v>
      </c>
      <c r="D118" s="256" t="s">
        <v>48</v>
      </c>
      <c r="E118" s="256" t="s">
        <v>13</v>
      </c>
      <c r="F118" s="256" t="s">
        <v>14</v>
      </c>
      <c r="G118" s="256" t="s">
        <v>15</v>
      </c>
      <c r="H118" s="256" t="s">
        <v>36</v>
      </c>
      <c r="I118" s="322" t="s">
        <v>99</v>
      </c>
      <c r="J118" s="320" t="s">
        <v>18</v>
      </c>
    </row>
    <row r="119" customFormat="false" ht="12.75" hidden="false" customHeight="false" outlineLevel="0" collapsed="false">
      <c r="B119" s="256" t="s">
        <v>46</v>
      </c>
      <c r="C119" s="256" t="s">
        <v>11</v>
      </c>
      <c r="D119" s="256" t="s">
        <v>49</v>
      </c>
      <c r="E119" s="256" t="s">
        <v>13</v>
      </c>
      <c r="F119" s="256" t="s">
        <v>14</v>
      </c>
      <c r="G119" s="256" t="s">
        <v>15</v>
      </c>
      <c r="H119" s="256" t="s">
        <v>36</v>
      </c>
      <c r="I119" s="262" t="s">
        <v>53</v>
      </c>
      <c r="J119" s="320" t="s">
        <v>18</v>
      </c>
    </row>
    <row r="120" customFormat="false" ht="12.75" hidden="false" customHeight="false" outlineLevel="0" collapsed="false">
      <c r="B120" s="256" t="s">
        <v>46</v>
      </c>
      <c r="C120" s="256" t="s">
        <v>11</v>
      </c>
      <c r="D120" s="256" t="s">
        <v>49</v>
      </c>
      <c r="E120" s="256" t="s">
        <v>13</v>
      </c>
      <c r="F120" s="256" t="s">
        <v>14</v>
      </c>
      <c r="G120" s="256" t="s">
        <v>15</v>
      </c>
      <c r="H120" s="256" t="s">
        <v>36</v>
      </c>
      <c r="I120" s="262" t="s">
        <v>96</v>
      </c>
      <c r="J120" s="320" t="s">
        <v>18</v>
      </c>
    </row>
    <row r="121" customFormat="false" ht="12.75" hidden="false" customHeight="false" outlineLevel="0" collapsed="false">
      <c r="A121" s="88"/>
      <c r="B121" s="318" t="s">
        <v>46</v>
      </c>
      <c r="C121" s="318" t="s">
        <v>11</v>
      </c>
      <c r="D121" s="318" t="s">
        <v>49</v>
      </c>
      <c r="E121" s="318" t="s">
        <v>13</v>
      </c>
      <c r="F121" s="318" t="s">
        <v>14</v>
      </c>
      <c r="G121" s="318" t="s">
        <v>15</v>
      </c>
      <c r="H121" s="318" t="s">
        <v>36</v>
      </c>
      <c r="I121" s="323" t="s">
        <v>99</v>
      </c>
      <c r="J121" s="320" t="s">
        <v>18</v>
      </c>
    </row>
    <row r="122" customFormat="false" ht="12.75" hidden="false" customHeight="false" outlineLevel="0" collapsed="false">
      <c r="B122" s="256" t="s">
        <v>46</v>
      </c>
      <c r="C122" s="256" t="s">
        <v>11</v>
      </c>
      <c r="D122" s="256" t="s">
        <v>47</v>
      </c>
      <c r="E122" s="256" t="s">
        <v>13</v>
      </c>
      <c r="F122" s="256" t="s">
        <v>19</v>
      </c>
      <c r="G122" s="256" t="s">
        <v>15</v>
      </c>
      <c r="H122" s="256" t="s">
        <v>36</v>
      </c>
      <c r="I122" s="262" t="s">
        <v>53</v>
      </c>
      <c r="J122" s="320" t="s">
        <v>18</v>
      </c>
    </row>
    <row r="123" customFormat="false" ht="12.75" hidden="false" customHeight="false" outlineLevel="0" collapsed="false">
      <c r="B123" s="256" t="s">
        <v>46</v>
      </c>
      <c r="C123" s="256" t="s">
        <v>11</v>
      </c>
      <c r="D123" s="256" t="s">
        <v>47</v>
      </c>
      <c r="E123" s="256" t="s">
        <v>13</v>
      </c>
      <c r="F123" s="256" t="s">
        <v>19</v>
      </c>
      <c r="G123" s="256" t="s">
        <v>15</v>
      </c>
      <c r="H123" s="256" t="s">
        <v>36</v>
      </c>
      <c r="I123" s="262" t="s">
        <v>96</v>
      </c>
      <c r="J123" s="320" t="s">
        <v>18</v>
      </c>
    </row>
    <row r="124" customFormat="false" ht="12.75" hidden="false" customHeight="false" outlineLevel="0" collapsed="false">
      <c r="B124" s="256" t="s">
        <v>46</v>
      </c>
      <c r="C124" s="256" t="s">
        <v>11</v>
      </c>
      <c r="D124" s="256" t="s">
        <v>47</v>
      </c>
      <c r="E124" s="256" t="s">
        <v>13</v>
      </c>
      <c r="F124" s="256" t="s">
        <v>19</v>
      </c>
      <c r="G124" s="256" t="s">
        <v>15</v>
      </c>
      <c r="H124" s="256" t="s">
        <v>36</v>
      </c>
      <c r="I124" s="322" t="s">
        <v>99</v>
      </c>
      <c r="J124" s="320" t="s">
        <v>18</v>
      </c>
    </row>
    <row r="125" customFormat="false" ht="12.75" hidden="false" customHeight="false" outlineLevel="0" collapsed="false">
      <c r="B125" s="256" t="s">
        <v>46</v>
      </c>
      <c r="C125" s="256" t="s">
        <v>11</v>
      </c>
      <c r="D125" s="256" t="s">
        <v>48</v>
      </c>
      <c r="E125" s="256" t="s">
        <v>13</v>
      </c>
      <c r="F125" s="256" t="s">
        <v>19</v>
      </c>
      <c r="G125" s="256" t="s">
        <v>15</v>
      </c>
      <c r="H125" s="256" t="s">
        <v>36</v>
      </c>
      <c r="I125" s="262" t="s">
        <v>53</v>
      </c>
      <c r="J125" s="320" t="s">
        <v>18</v>
      </c>
    </row>
    <row r="126" customFormat="false" ht="12.75" hidden="false" customHeight="false" outlineLevel="0" collapsed="false">
      <c r="B126" s="256" t="s">
        <v>46</v>
      </c>
      <c r="C126" s="256" t="s">
        <v>11</v>
      </c>
      <c r="D126" s="256" t="s">
        <v>48</v>
      </c>
      <c r="E126" s="256" t="s">
        <v>13</v>
      </c>
      <c r="F126" s="256" t="s">
        <v>19</v>
      </c>
      <c r="G126" s="256" t="s">
        <v>15</v>
      </c>
      <c r="H126" s="256" t="s">
        <v>36</v>
      </c>
      <c r="I126" s="262" t="s">
        <v>96</v>
      </c>
      <c r="J126" s="320" t="s">
        <v>18</v>
      </c>
    </row>
    <row r="127" customFormat="false" ht="12.75" hidden="false" customHeight="false" outlineLevel="0" collapsed="false">
      <c r="B127" s="256" t="s">
        <v>46</v>
      </c>
      <c r="C127" s="256" t="s">
        <v>11</v>
      </c>
      <c r="D127" s="256" t="s">
        <v>48</v>
      </c>
      <c r="E127" s="256" t="s">
        <v>13</v>
      </c>
      <c r="F127" s="256" t="s">
        <v>19</v>
      </c>
      <c r="G127" s="256" t="s">
        <v>15</v>
      </c>
      <c r="H127" s="256" t="s">
        <v>36</v>
      </c>
      <c r="I127" s="322" t="s">
        <v>99</v>
      </c>
      <c r="J127" s="320" t="s">
        <v>18</v>
      </c>
    </row>
    <row r="128" customFormat="false" ht="12.75" hidden="false" customHeight="false" outlineLevel="0" collapsed="false">
      <c r="B128" s="256" t="s">
        <v>46</v>
      </c>
      <c r="C128" s="256" t="s">
        <v>11</v>
      </c>
      <c r="D128" s="256" t="s">
        <v>49</v>
      </c>
      <c r="E128" s="256" t="s">
        <v>13</v>
      </c>
      <c r="F128" s="256" t="s">
        <v>19</v>
      </c>
      <c r="G128" s="256" t="s">
        <v>15</v>
      </c>
      <c r="H128" s="256" t="s">
        <v>36</v>
      </c>
      <c r="I128" s="262" t="s">
        <v>53</v>
      </c>
      <c r="J128" s="320" t="s">
        <v>18</v>
      </c>
    </row>
    <row r="129" customFormat="false" ht="12.75" hidden="false" customHeight="false" outlineLevel="0" collapsed="false">
      <c r="B129" s="256" t="s">
        <v>46</v>
      </c>
      <c r="C129" s="256" t="s">
        <v>11</v>
      </c>
      <c r="D129" s="256" t="s">
        <v>49</v>
      </c>
      <c r="E129" s="256" t="s">
        <v>13</v>
      </c>
      <c r="F129" s="256" t="s">
        <v>19</v>
      </c>
      <c r="G129" s="256" t="s">
        <v>15</v>
      </c>
      <c r="H129" s="256" t="s">
        <v>36</v>
      </c>
      <c r="I129" s="262" t="s">
        <v>96</v>
      </c>
      <c r="J129" s="320" t="s">
        <v>18</v>
      </c>
    </row>
    <row r="130" customFormat="false" ht="13.5" hidden="false" customHeight="false" outlineLevel="0" collapsed="false">
      <c r="A130" s="316"/>
      <c r="B130" s="317" t="s">
        <v>46</v>
      </c>
      <c r="C130" s="317" t="s">
        <v>11</v>
      </c>
      <c r="D130" s="317" t="s">
        <v>49</v>
      </c>
      <c r="E130" s="317" t="s">
        <v>13</v>
      </c>
      <c r="F130" s="317" t="s">
        <v>19</v>
      </c>
      <c r="G130" s="317" t="s">
        <v>15</v>
      </c>
      <c r="H130" s="317" t="s">
        <v>36</v>
      </c>
      <c r="I130" s="324" t="s">
        <v>99</v>
      </c>
      <c r="J130" s="321" t="s">
        <v>18</v>
      </c>
    </row>
    <row r="131" customFormat="false" ht="12.75" hidden="false" customHeight="false" outlineLevel="0" collapsed="false">
      <c r="B131" s="256" t="s">
        <v>50</v>
      </c>
      <c r="C131" s="256" t="s">
        <v>11</v>
      </c>
      <c r="D131" s="247" t="s">
        <v>51</v>
      </c>
      <c r="E131" s="256" t="s">
        <v>13</v>
      </c>
      <c r="F131" s="256" t="s">
        <v>14</v>
      </c>
      <c r="G131" s="256" t="s">
        <v>15</v>
      </c>
      <c r="H131" s="256" t="s">
        <v>52</v>
      </c>
      <c r="I131" s="256" t="s">
        <v>53</v>
      </c>
      <c r="J131" s="319" t="s">
        <v>18</v>
      </c>
    </row>
    <row r="132" customFormat="false" ht="12.75" hidden="false" customHeight="false" outlineLevel="0" collapsed="false">
      <c r="B132" s="256" t="s">
        <v>50</v>
      </c>
      <c r="C132" s="256" t="s">
        <v>11</v>
      </c>
      <c r="D132" s="248" t="s">
        <v>54</v>
      </c>
      <c r="E132" s="256" t="s">
        <v>13</v>
      </c>
      <c r="F132" s="256" t="s">
        <v>14</v>
      </c>
      <c r="G132" s="256" t="s">
        <v>15</v>
      </c>
      <c r="H132" s="256" t="s">
        <v>52</v>
      </c>
      <c r="I132" s="256" t="s">
        <v>53</v>
      </c>
      <c r="J132" s="320" t="s">
        <v>18</v>
      </c>
    </row>
    <row r="133" customFormat="false" ht="12.75" hidden="false" customHeight="false" outlineLevel="0" collapsed="false">
      <c r="B133" s="256" t="s">
        <v>50</v>
      </c>
      <c r="C133" s="256" t="s">
        <v>11</v>
      </c>
      <c r="D133" s="247" t="s">
        <v>821</v>
      </c>
      <c r="E133" s="256" t="s">
        <v>13</v>
      </c>
      <c r="F133" s="256" t="s">
        <v>14</v>
      </c>
      <c r="G133" s="256" t="s">
        <v>15</v>
      </c>
      <c r="H133" s="256" t="s">
        <v>52</v>
      </c>
      <c r="I133" s="256" t="s">
        <v>53</v>
      </c>
      <c r="J133" s="320" t="s">
        <v>18</v>
      </c>
    </row>
    <row r="134" customFormat="false" ht="12.75" hidden="false" customHeight="false" outlineLevel="0" collapsed="false">
      <c r="B134" s="256" t="s">
        <v>50</v>
      </c>
      <c r="C134" s="256" t="s">
        <v>11</v>
      </c>
      <c r="D134" s="247" t="s">
        <v>822</v>
      </c>
      <c r="E134" s="256" t="s">
        <v>13</v>
      </c>
      <c r="F134" s="256" t="s">
        <v>14</v>
      </c>
      <c r="G134" s="256" t="s">
        <v>15</v>
      </c>
      <c r="H134" s="256" t="s">
        <v>52</v>
      </c>
      <c r="I134" s="256" t="s">
        <v>53</v>
      </c>
      <c r="J134" s="320" t="s">
        <v>18</v>
      </c>
    </row>
    <row r="135" customFormat="false" ht="12.75" hidden="false" customHeight="false" outlineLevel="0" collapsed="false">
      <c r="B135" s="256" t="s">
        <v>50</v>
      </c>
      <c r="C135" s="256" t="s">
        <v>11</v>
      </c>
      <c r="D135" s="247" t="s">
        <v>56</v>
      </c>
      <c r="E135" s="256" t="s">
        <v>13</v>
      </c>
      <c r="F135" s="256" t="s">
        <v>14</v>
      </c>
      <c r="G135" s="256" t="s">
        <v>15</v>
      </c>
      <c r="H135" s="256" t="s">
        <v>52</v>
      </c>
      <c r="I135" s="256" t="s">
        <v>53</v>
      </c>
      <c r="J135" s="320" t="s">
        <v>18</v>
      </c>
    </row>
    <row r="136" customFormat="false" ht="12.75" hidden="false" customHeight="false" outlineLevel="0" collapsed="false">
      <c r="B136" s="256" t="s">
        <v>50</v>
      </c>
      <c r="C136" s="256" t="s">
        <v>11</v>
      </c>
      <c r="D136" s="256" t="s">
        <v>823</v>
      </c>
      <c r="E136" s="256" t="s">
        <v>13</v>
      </c>
      <c r="F136" s="256" t="s">
        <v>14</v>
      </c>
      <c r="G136" s="256" t="s">
        <v>15</v>
      </c>
      <c r="H136" s="256" t="s">
        <v>52</v>
      </c>
      <c r="I136" s="256" t="s">
        <v>53</v>
      </c>
      <c r="J136" s="320" t="s">
        <v>18</v>
      </c>
    </row>
    <row r="137" customFormat="false" ht="12.75" hidden="false" customHeight="false" outlineLevel="0" collapsed="false">
      <c r="B137" s="256" t="s">
        <v>50</v>
      </c>
      <c r="C137" s="256" t="s">
        <v>11</v>
      </c>
      <c r="D137" s="256" t="s">
        <v>57</v>
      </c>
      <c r="E137" s="256" t="s">
        <v>13</v>
      </c>
      <c r="F137" s="256" t="s">
        <v>14</v>
      </c>
      <c r="G137" s="256" t="s">
        <v>15</v>
      </c>
      <c r="H137" s="256" t="s">
        <v>52</v>
      </c>
      <c r="I137" s="256" t="s">
        <v>53</v>
      </c>
      <c r="J137" s="320" t="s">
        <v>18</v>
      </c>
    </row>
    <row r="138" customFormat="false" ht="12.75" hidden="false" customHeight="false" outlineLevel="0" collapsed="false">
      <c r="B138" s="256" t="s">
        <v>50</v>
      </c>
      <c r="C138" s="256" t="s">
        <v>11</v>
      </c>
      <c r="D138" s="64" t="s">
        <v>58</v>
      </c>
      <c r="E138" s="256" t="s">
        <v>13</v>
      </c>
      <c r="F138" s="256" t="s">
        <v>59</v>
      </c>
      <c r="G138" s="256" t="s">
        <v>15</v>
      </c>
      <c r="H138" s="256" t="s">
        <v>52</v>
      </c>
      <c r="I138" s="256" t="s">
        <v>53</v>
      </c>
      <c r="J138" s="320" t="s">
        <v>18</v>
      </c>
    </row>
    <row r="139" customFormat="false" ht="12.75" hidden="false" customHeight="false" outlineLevel="0" collapsed="false">
      <c r="B139" s="256" t="s">
        <v>50</v>
      </c>
      <c r="C139" s="256" t="s">
        <v>11</v>
      </c>
      <c r="D139" s="247" t="s">
        <v>60</v>
      </c>
      <c r="E139" s="256" t="s">
        <v>20</v>
      </c>
      <c r="F139" s="256" t="s">
        <v>43</v>
      </c>
      <c r="G139" s="256" t="s">
        <v>15</v>
      </c>
      <c r="H139" s="256" t="s">
        <v>52</v>
      </c>
      <c r="I139" s="256" t="s">
        <v>53</v>
      </c>
      <c r="J139" s="320" t="s">
        <v>62</v>
      </c>
    </row>
    <row r="140" customFormat="false" ht="12.75" hidden="false" customHeight="false" outlineLevel="0" collapsed="false">
      <c r="B140" s="256" t="s">
        <v>50</v>
      </c>
      <c r="C140" s="256" t="s">
        <v>11</v>
      </c>
      <c r="D140" s="247" t="s">
        <v>63</v>
      </c>
      <c r="E140" s="256" t="s">
        <v>20</v>
      </c>
      <c r="F140" s="256" t="s">
        <v>43</v>
      </c>
      <c r="G140" s="256" t="s">
        <v>15</v>
      </c>
      <c r="H140" s="256" t="s">
        <v>52</v>
      </c>
      <c r="I140" s="256" t="s">
        <v>53</v>
      </c>
      <c r="J140" s="320" t="s">
        <v>62</v>
      </c>
    </row>
    <row r="141" customFormat="false" ht="12.75" hidden="false" customHeight="false" outlineLevel="0" collapsed="false">
      <c r="B141" s="256" t="s">
        <v>50</v>
      </c>
      <c r="C141" s="256" t="s">
        <v>11</v>
      </c>
      <c r="D141" s="247" t="s">
        <v>64</v>
      </c>
      <c r="E141" s="256" t="s">
        <v>20</v>
      </c>
      <c r="F141" s="256" t="s">
        <v>43</v>
      </c>
      <c r="G141" s="256" t="s">
        <v>15</v>
      </c>
      <c r="H141" s="256" t="s">
        <v>52</v>
      </c>
      <c r="I141" s="256" t="s">
        <v>53</v>
      </c>
      <c r="J141" s="320" t="s">
        <v>62</v>
      </c>
    </row>
    <row r="142" customFormat="false" ht="12.75" hidden="false" customHeight="false" outlineLevel="0" collapsed="false">
      <c r="B142" s="256" t="s">
        <v>50</v>
      </c>
      <c r="C142" s="256" t="s">
        <v>11</v>
      </c>
      <c r="D142" s="247" t="s">
        <v>65</v>
      </c>
      <c r="E142" s="256" t="s">
        <v>20</v>
      </c>
      <c r="F142" s="256" t="s">
        <v>43</v>
      </c>
      <c r="G142" s="256" t="s">
        <v>15</v>
      </c>
      <c r="H142" s="256" t="s">
        <v>52</v>
      </c>
      <c r="I142" s="256" t="s">
        <v>53</v>
      </c>
      <c r="J142" s="320" t="s">
        <v>62</v>
      </c>
    </row>
    <row r="143" customFormat="false" ht="12.75" hidden="false" customHeight="false" outlineLevel="0" collapsed="false">
      <c r="B143" s="256" t="s">
        <v>50</v>
      </c>
      <c r="C143" s="256" t="s">
        <v>11</v>
      </c>
      <c r="D143" s="247" t="s">
        <v>824</v>
      </c>
      <c r="E143" s="256" t="s">
        <v>20</v>
      </c>
      <c r="F143" s="256" t="s">
        <v>43</v>
      </c>
      <c r="G143" s="256" t="s">
        <v>15</v>
      </c>
      <c r="H143" s="256" t="s">
        <v>52</v>
      </c>
      <c r="I143" s="256" t="s">
        <v>53</v>
      </c>
      <c r="J143" s="320" t="s">
        <v>18</v>
      </c>
    </row>
    <row r="144" customFormat="false" ht="12.75" hidden="false" customHeight="false" outlineLevel="0" collapsed="false">
      <c r="B144" s="256" t="s">
        <v>50</v>
      </c>
      <c r="C144" s="256" t="s">
        <v>11</v>
      </c>
      <c r="D144" s="247" t="s">
        <v>51</v>
      </c>
      <c r="E144" s="256" t="s">
        <v>20</v>
      </c>
      <c r="F144" s="256" t="s">
        <v>43</v>
      </c>
      <c r="G144" s="256" t="s">
        <v>15</v>
      </c>
      <c r="H144" s="256" t="s">
        <v>52</v>
      </c>
      <c r="I144" s="256" t="s">
        <v>53</v>
      </c>
      <c r="J144" s="320" t="s">
        <v>18</v>
      </c>
    </row>
    <row r="145" customFormat="false" ht="12.75" hidden="false" customHeight="false" outlineLevel="0" collapsed="false">
      <c r="B145" s="256" t="s">
        <v>50</v>
      </c>
      <c r="C145" s="256" t="s">
        <v>11</v>
      </c>
      <c r="D145" s="247" t="s">
        <v>60</v>
      </c>
      <c r="E145" s="256" t="s">
        <v>20</v>
      </c>
      <c r="F145" s="256" t="s">
        <v>43</v>
      </c>
      <c r="G145" s="256" t="s">
        <v>15</v>
      </c>
      <c r="H145" s="256" t="s">
        <v>52</v>
      </c>
      <c r="I145" s="256" t="s">
        <v>338</v>
      </c>
      <c r="J145" s="320" t="s">
        <v>62</v>
      </c>
    </row>
    <row r="146" customFormat="false" ht="12.75" hidden="false" customHeight="false" outlineLevel="0" collapsed="false">
      <c r="B146" s="256" t="s">
        <v>50</v>
      </c>
      <c r="C146" s="256" t="s">
        <v>11</v>
      </c>
      <c r="D146" s="247" t="s">
        <v>63</v>
      </c>
      <c r="E146" s="256" t="s">
        <v>20</v>
      </c>
      <c r="F146" s="256" t="s">
        <v>43</v>
      </c>
      <c r="G146" s="256" t="s">
        <v>15</v>
      </c>
      <c r="H146" s="256" t="s">
        <v>52</v>
      </c>
      <c r="I146" s="256" t="s">
        <v>338</v>
      </c>
      <c r="J146" s="320" t="s">
        <v>62</v>
      </c>
    </row>
    <row r="147" customFormat="false" ht="12.75" hidden="false" customHeight="false" outlineLevel="0" collapsed="false">
      <c r="B147" s="256" t="s">
        <v>50</v>
      </c>
      <c r="C147" s="256" t="s">
        <v>11</v>
      </c>
      <c r="D147" s="247" t="s">
        <v>64</v>
      </c>
      <c r="E147" s="256" t="s">
        <v>20</v>
      </c>
      <c r="F147" s="256" t="s">
        <v>43</v>
      </c>
      <c r="G147" s="256" t="s">
        <v>15</v>
      </c>
      <c r="H147" s="256" t="s">
        <v>52</v>
      </c>
      <c r="I147" s="256" t="s">
        <v>338</v>
      </c>
      <c r="J147" s="320" t="s">
        <v>62</v>
      </c>
    </row>
    <row r="148" customFormat="false" ht="12.75" hidden="false" customHeight="false" outlineLevel="0" collapsed="false">
      <c r="B148" s="256" t="s">
        <v>50</v>
      </c>
      <c r="C148" s="256" t="s">
        <v>11</v>
      </c>
      <c r="D148" s="247" t="s">
        <v>65</v>
      </c>
      <c r="E148" s="256" t="s">
        <v>20</v>
      </c>
      <c r="F148" s="256" t="s">
        <v>43</v>
      </c>
      <c r="G148" s="256" t="s">
        <v>15</v>
      </c>
      <c r="H148" s="256" t="s">
        <v>52</v>
      </c>
      <c r="I148" s="256" t="s">
        <v>338</v>
      </c>
      <c r="J148" s="320" t="s">
        <v>62</v>
      </c>
    </row>
    <row r="149" customFormat="false" ht="12.75" hidden="false" customHeight="false" outlineLevel="0" collapsed="false">
      <c r="B149" s="256" t="s">
        <v>50</v>
      </c>
      <c r="C149" s="256" t="s">
        <v>11</v>
      </c>
      <c r="D149" s="247" t="s">
        <v>824</v>
      </c>
      <c r="E149" s="256" t="s">
        <v>20</v>
      </c>
      <c r="F149" s="256" t="s">
        <v>43</v>
      </c>
      <c r="G149" s="256" t="s">
        <v>15</v>
      </c>
      <c r="H149" s="256" t="s">
        <v>52</v>
      </c>
      <c r="I149" s="256" t="s">
        <v>338</v>
      </c>
      <c r="J149" s="320" t="s">
        <v>18</v>
      </c>
    </row>
    <row r="150" customFormat="false" ht="12.75" hidden="false" customHeight="false" outlineLevel="0" collapsed="false">
      <c r="B150" s="256" t="s">
        <v>50</v>
      </c>
      <c r="C150" s="256" t="s">
        <v>11</v>
      </c>
      <c r="D150" s="247" t="s">
        <v>51</v>
      </c>
      <c r="E150" s="256" t="s">
        <v>20</v>
      </c>
      <c r="F150" s="256" t="s">
        <v>43</v>
      </c>
      <c r="G150" s="256" t="s">
        <v>15</v>
      </c>
      <c r="H150" s="256" t="s">
        <v>52</v>
      </c>
      <c r="I150" s="256" t="s">
        <v>338</v>
      </c>
      <c r="J150" s="320" t="s">
        <v>18</v>
      </c>
    </row>
    <row r="151" customFormat="false" ht="12.75" hidden="false" customHeight="false" outlineLevel="0" collapsed="false">
      <c r="B151" s="256" t="s">
        <v>50</v>
      </c>
      <c r="C151" s="256" t="s">
        <v>11</v>
      </c>
      <c r="D151" s="247" t="s">
        <v>60</v>
      </c>
      <c r="E151" s="256" t="s">
        <v>20</v>
      </c>
      <c r="F151" s="256" t="s">
        <v>43</v>
      </c>
      <c r="G151" s="256" t="s">
        <v>15</v>
      </c>
      <c r="H151" s="256" t="s">
        <v>52</v>
      </c>
      <c r="I151" s="256" t="s">
        <v>341</v>
      </c>
      <c r="J151" s="320" t="s">
        <v>62</v>
      </c>
    </row>
    <row r="152" customFormat="false" ht="12.75" hidden="false" customHeight="false" outlineLevel="0" collapsed="false">
      <c r="B152" s="256" t="s">
        <v>50</v>
      </c>
      <c r="C152" s="256" t="s">
        <v>11</v>
      </c>
      <c r="D152" s="247" t="s">
        <v>63</v>
      </c>
      <c r="E152" s="256" t="s">
        <v>20</v>
      </c>
      <c r="F152" s="256" t="s">
        <v>43</v>
      </c>
      <c r="G152" s="256" t="s">
        <v>15</v>
      </c>
      <c r="H152" s="256" t="s">
        <v>52</v>
      </c>
      <c r="I152" s="256" t="s">
        <v>341</v>
      </c>
      <c r="J152" s="320" t="s">
        <v>62</v>
      </c>
    </row>
    <row r="153" customFormat="false" ht="12.75" hidden="false" customHeight="false" outlineLevel="0" collapsed="false">
      <c r="B153" s="256" t="s">
        <v>50</v>
      </c>
      <c r="C153" s="256" t="s">
        <v>11</v>
      </c>
      <c r="D153" s="247" t="s">
        <v>64</v>
      </c>
      <c r="E153" s="256" t="s">
        <v>20</v>
      </c>
      <c r="F153" s="256" t="s">
        <v>43</v>
      </c>
      <c r="G153" s="256" t="s">
        <v>15</v>
      </c>
      <c r="H153" s="256" t="s">
        <v>52</v>
      </c>
      <c r="I153" s="256" t="s">
        <v>341</v>
      </c>
      <c r="J153" s="320" t="s">
        <v>62</v>
      </c>
    </row>
    <row r="154" customFormat="false" ht="12.75" hidden="false" customHeight="false" outlineLevel="0" collapsed="false">
      <c r="B154" s="256" t="s">
        <v>50</v>
      </c>
      <c r="C154" s="256" t="s">
        <v>11</v>
      </c>
      <c r="D154" s="247" t="s">
        <v>65</v>
      </c>
      <c r="E154" s="256" t="s">
        <v>20</v>
      </c>
      <c r="F154" s="256" t="s">
        <v>43</v>
      </c>
      <c r="G154" s="256" t="s">
        <v>15</v>
      </c>
      <c r="H154" s="256" t="s">
        <v>52</v>
      </c>
      <c r="I154" s="256" t="s">
        <v>341</v>
      </c>
      <c r="J154" s="320" t="s">
        <v>62</v>
      </c>
    </row>
    <row r="155" customFormat="false" ht="12.75" hidden="false" customHeight="false" outlineLevel="0" collapsed="false">
      <c r="B155" s="256" t="s">
        <v>50</v>
      </c>
      <c r="C155" s="256" t="s">
        <v>11</v>
      </c>
      <c r="D155" s="247" t="s">
        <v>824</v>
      </c>
      <c r="E155" s="256" t="s">
        <v>20</v>
      </c>
      <c r="F155" s="256" t="s">
        <v>43</v>
      </c>
      <c r="G155" s="256" t="s">
        <v>15</v>
      </c>
      <c r="H155" s="256" t="s">
        <v>52</v>
      </c>
      <c r="I155" s="256" t="s">
        <v>341</v>
      </c>
      <c r="J155" s="320" t="s">
        <v>18</v>
      </c>
    </row>
    <row r="156" customFormat="false" ht="12.75" hidden="false" customHeight="false" outlineLevel="0" collapsed="false">
      <c r="B156" s="256" t="s">
        <v>50</v>
      </c>
      <c r="C156" s="256" t="s">
        <v>11</v>
      </c>
      <c r="D156" s="247" t="s">
        <v>51</v>
      </c>
      <c r="E156" s="256" t="s">
        <v>20</v>
      </c>
      <c r="F156" s="256" t="s">
        <v>43</v>
      </c>
      <c r="G156" s="256" t="s">
        <v>15</v>
      </c>
      <c r="H156" s="256" t="s">
        <v>52</v>
      </c>
      <c r="I156" s="256" t="s">
        <v>341</v>
      </c>
      <c r="J156" s="320" t="s">
        <v>18</v>
      </c>
    </row>
    <row r="157" customFormat="false" ht="12.75" hidden="false" customHeight="false" outlineLevel="0" collapsed="false">
      <c r="B157" s="256" t="s">
        <v>50</v>
      </c>
      <c r="C157" s="256" t="s">
        <v>11</v>
      </c>
      <c r="D157" s="247" t="s">
        <v>60</v>
      </c>
      <c r="E157" s="256" t="s">
        <v>20</v>
      </c>
      <c r="F157" s="256" t="s">
        <v>43</v>
      </c>
      <c r="G157" s="256" t="s">
        <v>15</v>
      </c>
      <c r="H157" s="256" t="s">
        <v>52</v>
      </c>
      <c r="I157" s="256" t="s">
        <v>342</v>
      </c>
      <c r="J157" s="320" t="s">
        <v>62</v>
      </c>
    </row>
    <row r="158" customFormat="false" ht="12.75" hidden="false" customHeight="false" outlineLevel="0" collapsed="false">
      <c r="B158" s="256" t="s">
        <v>50</v>
      </c>
      <c r="C158" s="256" t="s">
        <v>11</v>
      </c>
      <c r="D158" s="247" t="s">
        <v>63</v>
      </c>
      <c r="E158" s="256" t="s">
        <v>20</v>
      </c>
      <c r="F158" s="256" t="s">
        <v>43</v>
      </c>
      <c r="G158" s="256" t="s">
        <v>15</v>
      </c>
      <c r="H158" s="256" t="s">
        <v>52</v>
      </c>
      <c r="I158" s="256" t="s">
        <v>342</v>
      </c>
      <c r="J158" s="320" t="s">
        <v>62</v>
      </c>
    </row>
    <row r="159" customFormat="false" ht="12.75" hidden="false" customHeight="false" outlineLevel="0" collapsed="false">
      <c r="B159" s="256" t="s">
        <v>50</v>
      </c>
      <c r="C159" s="256" t="s">
        <v>11</v>
      </c>
      <c r="D159" s="247" t="s">
        <v>64</v>
      </c>
      <c r="E159" s="256" t="s">
        <v>20</v>
      </c>
      <c r="F159" s="256" t="s">
        <v>43</v>
      </c>
      <c r="G159" s="256" t="s">
        <v>15</v>
      </c>
      <c r="H159" s="256" t="s">
        <v>52</v>
      </c>
      <c r="I159" s="256" t="s">
        <v>342</v>
      </c>
      <c r="J159" s="320" t="s">
        <v>62</v>
      </c>
    </row>
    <row r="160" customFormat="false" ht="12.75" hidden="false" customHeight="false" outlineLevel="0" collapsed="false">
      <c r="B160" s="256" t="s">
        <v>50</v>
      </c>
      <c r="C160" s="256" t="s">
        <v>11</v>
      </c>
      <c r="D160" s="247" t="s">
        <v>65</v>
      </c>
      <c r="E160" s="256" t="s">
        <v>20</v>
      </c>
      <c r="F160" s="256" t="s">
        <v>43</v>
      </c>
      <c r="G160" s="256" t="s">
        <v>15</v>
      </c>
      <c r="H160" s="256" t="s">
        <v>52</v>
      </c>
      <c r="I160" s="256" t="s">
        <v>342</v>
      </c>
      <c r="J160" s="320" t="s">
        <v>62</v>
      </c>
    </row>
    <row r="161" customFormat="false" ht="12.75" hidden="false" customHeight="false" outlineLevel="0" collapsed="false">
      <c r="B161" s="256" t="s">
        <v>50</v>
      </c>
      <c r="C161" s="256" t="s">
        <v>11</v>
      </c>
      <c r="D161" s="247" t="s">
        <v>824</v>
      </c>
      <c r="E161" s="256" t="s">
        <v>20</v>
      </c>
      <c r="F161" s="256" t="s">
        <v>43</v>
      </c>
      <c r="G161" s="256" t="s">
        <v>15</v>
      </c>
      <c r="H161" s="256" t="s">
        <v>52</v>
      </c>
      <c r="I161" s="256" t="s">
        <v>342</v>
      </c>
      <c r="J161" s="320" t="s">
        <v>18</v>
      </c>
    </row>
    <row r="162" customFormat="false" ht="12.75" hidden="false" customHeight="false" outlineLevel="0" collapsed="false">
      <c r="B162" s="256" t="s">
        <v>50</v>
      </c>
      <c r="C162" s="256" t="s">
        <v>11</v>
      </c>
      <c r="D162" s="247" t="s">
        <v>51</v>
      </c>
      <c r="E162" s="256" t="s">
        <v>20</v>
      </c>
      <c r="F162" s="256" t="s">
        <v>43</v>
      </c>
      <c r="G162" s="256" t="s">
        <v>15</v>
      </c>
      <c r="H162" s="256" t="s">
        <v>52</v>
      </c>
      <c r="I162" s="256" t="s">
        <v>342</v>
      </c>
      <c r="J162" s="320" t="s">
        <v>18</v>
      </c>
    </row>
    <row r="163" customFormat="false" ht="12.75" hidden="false" customHeight="false" outlineLevel="0" collapsed="false">
      <c r="B163" s="256" t="s">
        <v>50</v>
      </c>
      <c r="C163" s="256" t="s">
        <v>11</v>
      </c>
      <c r="D163" s="247" t="s">
        <v>60</v>
      </c>
      <c r="E163" s="256" t="s">
        <v>20</v>
      </c>
      <c r="F163" s="256" t="s">
        <v>43</v>
      </c>
      <c r="G163" s="256" t="s">
        <v>15</v>
      </c>
      <c r="H163" s="256" t="s">
        <v>52</v>
      </c>
      <c r="I163" s="256" t="s">
        <v>99</v>
      </c>
      <c r="J163" s="320" t="s">
        <v>62</v>
      </c>
    </row>
    <row r="164" customFormat="false" ht="12.75" hidden="false" customHeight="false" outlineLevel="0" collapsed="false">
      <c r="B164" s="256" t="s">
        <v>50</v>
      </c>
      <c r="C164" s="256" t="s">
        <v>11</v>
      </c>
      <c r="D164" s="247" t="s">
        <v>63</v>
      </c>
      <c r="E164" s="256" t="s">
        <v>20</v>
      </c>
      <c r="F164" s="256" t="s">
        <v>43</v>
      </c>
      <c r="G164" s="256" t="s">
        <v>15</v>
      </c>
      <c r="H164" s="256" t="s">
        <v>52</v>
      </c>
      <c r="I164" s="256" t="s">
        <v>99</v>
      </c>
      <c r="J164" s="320" t="s">
        <v>62</v>
      </c>
    </row>
    <row r="165" customFormat="false" ht="12.75" hidden="false" customHeight="false" outlineLevel="0" collapsed="false">
      <c r="B165" s="256" t="s">
        <v>50</v>
      </c>
      <c r="C165" s="256" t="s">
        <v>11</v>
      </c>
      <c r="D165" s="247" t="s">
        <v>64</v>
      </c>
      <c r="E165" s="256" t="s">
        <v>20</v>
      </c>
      <c r="F165" s="256" t="s">
        <v>43</v>
      </c>
      <c r="G165" s="256" t="s">
        <v>15</v>
      </c>
      <c r="H165" s="256" t="s">
        <v>52</v>
      </c>
      <c r="I165" s="256" t="s">
        <v>99</v>
      </c>
      <c r="J165" s="320" t="s">
        <v>62</v>
      </c>
    </row>
    <row r="166" customFormat="false" ht="12.75" hidden="false" customHeight="false" outlineLevel="0" collapsed="false">
      <c r="B166" s="256" t="s">
        <v>50</v>
      </c>
      <c r="C166" s="256" t="s">
        <v>11</v>
      </c>
      <c r="D166" s="247" t="s">
        <v>65</v>
      </c>
      <c r="E166" s="256" t="s">
        <v>20</v>
      </c>
      <c r="F166" s="256" t="s">
        <v>43</v>
      </c>
      <c r="G166" s="256" t="s">
        <v>15</v>
      </c>
      <c r="H166" s="256" t="s">
        <v>52</v>
      </c>
      <c r="I166" s="256" t="s">
        <v>99</v>
      </c>
      <c r="J166" s="320" t="s">
        <v>62</v>
      </c>
    </row>
    <row r="167" customFormat="false" ht="12.75" hidden="false" customHeight="false" outlineLevel="0" collapsed="false">
      <c r="B167" s="256" t="s">
        <v>50</v>
      </c>
      <c r="C167" s="256" t="s">
        <v>11</v>
      </c>
      <c r="D167" s="247" t="s">
        <v>824</v>
      </c>
      <c r="E167" s="256" t="s">
        <v>20</v>
      </c>
      <c r="F167" s="256" t="s">
        <v>43</v>
      </c>
      <c r="G167" s="256" t="s">
        <v>15</v>
      </c>
      <c r="H167" s="256" t="s">
        <v>52</v>
      </c>
      <c r="I167" s="256" t="s">
        <v>99</v>
      </c>
      <c r="J167" s="320" t="s">
        <v>18</v>
      </c>
    </row>
    <row r="168" customFormat="false" ht="12.75" hidden="false" customHeight="false" outlineLevel="0" collapsed="false">
      <c r="B168" s="256" t="s">
        <v>50</v>
      </c>
      <c r="C168" s="256" t="s">
        <v>11</v>
      </c>
      <c r="D168" s="247" t="s">
        <v>51</v>
      </c>
      <c r="E168" s="256" t="s">
        <v>20</v>
      </c>
      <c r="F168" s="256" t="s">
        <v>43</v>
      </c>
      <c r="G168" s="256" t="s">
        <v>15</v>
      </c>
      <c r="H168" s="256" t="s">
        <v>52</v>
      </c>
      <c r="I168" s="256" t="s">
        <v>99</v>
      </c>
      <c r="J168" s="320" t="s">
        <v>18</v>
      </c>
    </row>
    <row r="169" customFormat="false" ht="12.75" hidden="false" customHeight="false" outlineLevel="0" collapsed="false">
      <c r="B169" s="256" t="s">
        <v>50</v>
      </c>
      <c r="C169" s="256" t="s">
        <v>11</v>
      </c>
      <c r="D169" s="247" t="s">
        <v>60</v>
      </c>
      <c r="E169" s="256" t="s">
        <v>20</v>
      </c>
      <c r="F169" s="256" t="s">
        <v>43</v>
      </c>
      <c r="G169" s="256" t="s">
        <v>15</v>
      </c>
      <c r="H169" s="256" t="s">
        <v>52</v>
      </c>
      <c r="I169" s="256" t="s">
        <v>96</v>
      </c>
      <c r="J169" s="320" t="s">
        <v>62</v>
      </c>
    </row>
    <row r="170" customFormat="false" ht="12.75" hidden="false" customHeight="false" outlineLevel="0" collapsed="false">
      <c r="B170" s="256" t="s">
        <v>50</v>
      </c>
      <c r="C170" s="256" t="s">
        <v>11</v>
      </c>
      <c r="D170" s="247" t="s">
        <v>63</v>
      </c>
      <c r="E170" s="256" t="s">
        <v>20</v>
      </c>
      <c r="F170" s="256" t="s">
        <v>43</v>
      </c>
      <c r="G170" s="256" t="s">
        <v>15</v>
      </c>
      <c r="H170" s="256" t="s">
        <v>52</v>
      </c>
      <c r="I170" s="256" t="s">
        <v>96</v>
      </c>
      <c r="J170" s="320" t="s">
        <v>62</v>
      </c>
    </row>
    <row r="171" customFormat="false" ht="12.75" hidden="false" customHeight="false" outlineLevel="0" collapsed="false">
      <c r="B171" s="256" t="s">
        <v>50</v>
      </c>
      <c r="C171" s="256" t="s">
        <v>11</v>
      </c>
      <c r="D171" s="247" t="s">
        <v>64</v>
      </c>
      <c r="E171" s="256" t="s">
        <v>20</v>
      </c>
      <c r="F171" s="256" t="s">
        <v>43</v>
      </c>
      <c r="G171" s="256" t="s">
        <v>15</v>
      </c>
      <c r="H171" s="256" t="s">
        <v>52</v>
      </c>
      <c r="I171" s="256" t="s">
        <v>96</v>
      </c>
      <c r="J171" s="320" t="s">
        <v>62</v>
      </c>
    </row>
    <row r="172" customFormat="false" ht="12.75" hidden="false" customHeight="false" outlineLevel="0" collapsed="false">
      <c r="B172" s="256" t="s">
        <v>50</v>
      </c>
      <c r="C172" s="256" t="s">
        <v>11</v>
      </c>
      <c r="D172" s="247" t="s">
        <v>65</v>
      </c>
      <c r="E172" s="256" t="s">
        <v>20</v>
      </c>
      <c r="F172" s="256" t="s">
        <v>43</v>
      </c>
      <c r="G172" s="256" t="s">
        <v>15</v>
      </c>
      <c r="H172" s="256" t="s">
        <v>52</v>
      </c>
      <c r="I172" s="256" t="s">
        <v>96</v>
      </c>
      <c r="J172" s="320" t="s">
        <v>62</v>
      </c>
    </row>
    <row r="173" customFormat="false" ht="12.75" hidden="false" customHeight="false" outlineLevel="0" collapsed="false">
      <c r="B173" s="256" t="s">
        <v>50</v>
      </c>
      <c r="C173" s="256" t="s">
        <v>11</v>
      </c>
      <c r="D173" s="247" t="s">
        <v>824</v>
      </c>
      <c r="E173" s="256" t="s">
        <v>20</v>
      </c>
      <c r="F173" s="256" t="s">
        <v>43</v>
      </c>
      <c r="G173" s="256" t="s">
        <v>15</v>
      </c>
      <c r="H173" s="256" t="s">
        <v>52</v>
      </c>
      <c r="I173" s="256" t="s">
        <v>96</v>
      </c>
      <c r="J173" s="320" t="s">
        <v>18</v>
      </c>
    </row>
    <row r="174" customFormat="false" ht="13.5" hidden="false" customHeight="false" outlineLevel="0" collapsed="false">
      <c r="A174" s="316"/>
      <c r="B174" s="317" t="s">
        <v>50</v>
      </c>
      <c r="C174" s="317" t="s">
        <v>11</v>
      </c>
      <c r="D174" s="325" t="s">
        <v>51</v>
      </c>
      <c r="E174" s="317" t="s">
        <v>20</v>
      </c>
      <c r="F174" s="317" t="s">
        <v>43</v>
      </c>
      <c r="G174" s="317" t="s">
        <v>15</v>
      </c>
      <c r="H174" s="317" t="s">
        <v>52</v>
      </c>
      <c r="I174" s="317" t="s">
        <v>96</v>
      </c>
      <c r="J174" s="321" t="s">
        <v>18</v>
      </c>
    </row>
    <row r="175" customFormat="false" ht="12.75" hidden="false" customHeight="false" outlineLevel="0" collapsed="false">
      <c r="B175" s="0" t="s">
        <v>70</v>
      </c>
      <c r="C175" s="0" t="s">
        <v>71</v>
      </c>
      <c r="D175" s="0" t="s">
        <v>27</v>
      </c>
      <c r="E175" s="0" t="s">
        <v>13</v>
      </c>
      <c r="F175" s="0" t="s">
        <v>14</v>
      </c>
      <c r="G175" s="0" t="s">
        <v>15</v>
      </c>
      <c r="H175" s="0" t="s">
        <v>825</v>
      </c>
      <c r="I175" s="0" t="s">
        <v>619</v>
      </c>
      <c r="J175" s="326" t="s">
        <v>73</v>
      </c>
    </row>
    <row r="176" customFormat="false" ht="12.75" hidden="false" customHeight="false" outlineLevel="0" collapsed="false">
      <c r="B176" s="0" t="s">
        <v>70</v>
      </c>
      <c r="C176" s="0" t="s">
        <v>71</v>
      </c>
      <c r="D176" s="0" t="s">
        <v>27</v>
      </c>
      <c r="E176" s="0" t="s">
        <v>13</v>
      </c>
      <c r="F176" s="0" t="s">
        <v>14</v>
      </c>
      <c r="G176" s="0" t="s">
        <v>15</v>
      </c>
      <c r="H176" s="0" t="s">
        <v>825</v>
      </c>
      <c r="I176" s="0" t="s">
        <v>620</v>
      </c>
      <c r="J176" s="327" t="s">
        <v>73</v>
      </c>
    </row>
    <row r="177" customFormat="false" ht="12.75" hidden="false" customHeight="false" outlineLevel="0" collapsed="false">
      <c r="B177" s="0" t="s">
        <v>70</v>
      </c>
      <c r="C177" s="0" t="s">
        <v>71</v>
      </c>
      <c r="D177" s="0" t="s">
        <v>27</v>
      </c>
      <c r="E177" s="0" t="s">
        <v>13</v>
      </c>
      <c r="F177" s="0" t="s">
        <v>14</v>
      </c>
      <c r="G177" s="0" t="s">
        <v>15</v>
      </c>
      <c r="H177" s="0" t="s">
        <v>825</v>
      </c>
      <c r="I177" s="0" t="s">
        <v>705</v>
      </c>
      <c r="J177" s="327" t="s">
        <v>73</v>
      </c>
    </row>
    <row r="178" customFormat="false" ht="12.75" hidden="false" customHeight="false" outlineLevel="0" collapsed="false">
      <c r="B178" s="0" t="s">
        <v>70</v>
      </c>
      <c r="C178" s="0" t="s">
        <v>71</v>
      </c>
      <c r="D178" s="0" t="s">
        <v>27</v>
      </c>
      <c r="E178" s="0" t="s">
        <v>13</v>
      </c>
      <c r="F178" s="0" t="s">
        <v>14</v>
      </c>
      <c r="G178" s="0" t="s">
        <v>15</v>
      </c>
      <c r="H178" s="0" t="s">
        <v>825</v>
      </c>
      <c r="I178" s="0" t="s">
        <v>96</v>
      </c>
      <c r="J178" s="327" t="s">
        <v>73</v>
      </c>
    </row>
    <row r="179" customFormat="false" ht="12.75" hidden="false" customHeight="false" outlineLevel="0" collapsed="false">
      <c r="B179" s="0" t="s">
        <v>70</v>
      </c>
      <c r="C179" s="0" t="s">
        <v>71</v>
      </c>
      <c r="D179" s="0" t="s">
        <v>27</v>
      </c>
      <c r="E179" s="0" t="s">
        <v>13</v>
      </c>
      <c r="F179" s="0" t="s">
        <v>14</v>
      </c>
      <c r="G179" s="0" t="s">
        <v>15</v>
      </c>
      <c r="H179" s="0" t="s">
        <v>825</v>
      </c>
      <c r="I179" s="63" t="s">
        <v>53</v>
      </c>
      <c r="J179" s="327" t="s">
        <v>73</v>
      </c>
    </row>
    <row r="180" customFormat="false" ht="12.75" hidden="false" customHeight="false" outlineLevel="0" collapsed="false">
      <c r="B180" s="0" t="s">
        <v>70</v>
      </c>
      <c r="C180" s="0" t="s">
        <v>71</v>
      </c>
      <c r="D180" s="0" t="s">
        <v>27</v>
      </c>
      <c r="E180" s="0" t="s">
        <v>13</v>
      </c>
      <c r="F180" s="0" t="s">
        <v>14</v>
      </c>
      <c r="G180" s="0" t="s">
        <v>15</v>
      </c>
      <c r="H180" s="0" t="s">
        <v>825</v>
      </c>
      <c r="I180" s="63" t="s">
        <v>99</v>
      </c>
      <c r="J180" s="327" t="s">
        <v>73</v>
      </c>
    </row>
    <row r="181" customFormat="false" ht="12.75" hidden="false" customHeight="false" outlineLevel="0" collapsed="false">
      <c r="B181" s="0" t="s">
        <v>70</v>
      </c>
      <c r="C181" s="0" t="s">
        <v>71</v>
      </c>
      <c r="D181" s="0" t="s">
        <v>27</v>
      </c>
      <c r="E181" s="0" t="s">
        <v>13</v>
      </c>
      <c r="F181" s="0" t="s">
        <v>19</v>
      </c>
      <c r="G181" s="0" t="s">
        <v>15</v>
      </c>
      <c r="H181" s="0" t="s">
        <v>825</v>
      </c>
      <c r="I181" s="0" t="s">
        <v>619</v>
      </c>
      <c r="J181" s="327" t="s">
        <v>73</v>
      </c>
    </row>
    <row r="182" customFormat="false" ht="12.75" hidden="false" customHeight="false" outlineLevel="0" collapsed="false">
      <c r="B182" s="0" t="s">
        <v>70</v>
      </c>
      <c r="C182" s="0" t="s">
        <v>71</v>
      </c>
      <c r="D182" s="0" t="s">
        <v>27</v>
      </c>
      <c r="E182" s="0" t="s">
        <v>13</v>
      </c>
      <c r="F182" s="0" t="s">
        <v>19</v>
      </c>
      <c r="G182" s="0" t="s">
        <v>15</v>
      </c>
      <c r="H182" s="0" t="s">
        <v>825</v>
      </c>
      <c r="I182" s="0" t="s">
        <v>620</v>
      </c>
      <c r="J182" s="327" t="s">
        <v>73</v>
      </c>
    </row>
    <row r="183" customFormat="false" ht="12.75" hidden="false" customHeight="false" outlineLevel="0" collapsed="false">
      <c r="B183" s="0" t="s">
        <v>70</v>
      </c>
      <c r="C183" s="0" t="s">
        <v>71</v>
      </c>
      <c r="D183" s="0" t="s">
        <v>27</v>
      </c>
      <c r="E183" s="0" t="s">
        <v>13</v>
      </c>
      <c r="F183" s="0" t="s">
        <v>19</v>
      </c>
      <c r="G183" s="0" t="s">
        <v>15</v>
      </c>
      <c r="H183" s="0" t="s">
        <v>825</v>
      </c>
      <c r="I183" s="0" t="s">
        <v>705</v>
      </c>
      <c r="J183" s="327" t="s">
        <v>73</v>
      </c>
    </row>
    <row r="184" customFormat="false" ht="12.75" hidden="false" customHeight="false" outlineLevel="0" collapsed="false">
      <c r="B184" s="0" t="s">
        <v>70</v>
      </c>
      <c r="C184" s="0" t="s">
        <v>71</v>
      </c>
      <c r="D184" s="0" t="s">
        <v>27</v>
      </c>
      <c r="E184" s="0" t="s">
        <v>13</v>
      </c>
      <c r="F184" s="0" t="s">
        <v>19</v>
      </c>
      <c r="G184" s="0" t="s">
        <v>15</v>
      </c>
      <c r="H184" s="0" t="s">
        <v>825</v>
      </c>
      <c r="I184" s="0" t="s">
        <v>96</v>
      </c>
      <c r="J184" s="327" t="s">
        <v>73</v>
      </c>
    </row>
    <row r="185" customFormat="false" ht="12.75" hidden="false" customHeight="false" outlineLevel="0" collapsed="false">
      <c r="B185" s="0" t="s">
        <v>70</v>
      </c>
      <c r="C185" s="0" t="s">
        <v>71</v>
      </c>
      <c r="D185" s="0" t="s">
        <v>27</v>
      </c>
      <c r="E185" s="0" t="s">
        <v>13</v>
      </c>
      <c r="F185" s="0" t="s">
        <v>19</v>
      </c>
      <c r="G185" s="0" t="s">
        <v>15</v>
      </c>
      <c r="H185" s="0" t="s">
        <v>825</v>
      </c>
      <c r="I185" s="63" t="s">
        <v>53</v>
      </c>
      <c r="J185" s="327" t="s">
        <v>73</v>
      </c>
    </row>
    <row r="186" customFormat="false" ht="12.75" hidden="false" customHeight="false" outlineLevel="0" collapsed="false">
      <c r="B186" s="0" t="s">
        <v>70</v>
      </c>
      <c r="C186" s="0" t="s">
        <v>71</v>
      </c>
      <c r="D186" s="0" t="s">
        <v>27</v>
      </c>
      <c r="E186" s="0" t="s">
        <v>13</v>
      </c>
      <c r="F186" s="0" t="s">
        <v>19</v>
      </c>
      <c r="G186" s="0" t="s">
        <v>15</v>
      </c>
      <c r="H186" s="0" t="s">
        <v>825</v>
      </c>
      <c r="I186" s="63" t="s">
        <v>99</v>
      </c>
      <c r="J186" s="327" t="s">
        <v>73</v>
      </c>
    </row>
    <row r="187" customFormat="false" ht="12.75" hidden="false" customHeight="false" outlineLevel="0" collapsed="false">
      <c r="B187" s="0" t="s">
        <v>70</v>
      </c>
      <c r="C187" s="0" t="s">
        <v>71</v>
      </c>
      <c r="D187" s="0" t="s">
        <v>27</v>
      </c>
      <c r="E187" s="0" t="s">
        <v>13</v>
      </c>
      <c r="F187" s="0" t="s">
        <v>38</v>
      </c>
      <c r="G187" s="0" t="s">
        <v>15</v>
      </c>
      <c r="H187" s="0" t="s">
        <v>825</v>
      </c>
      <c r="I187" s="0" t="s">
        <v>619</v>
      </c>
      <c r="J187" s="327" t="s">
        <v>73</v>
      </c>
    </row>
    <row r="188" customFormat="false" ht="12.75" hidden="false" customHeight="false" outlineLevel="0" collapsed="false">
      <c r="B188" s="0" t="s">
        <v>70</v>
      </c>
      <c r="C188" s="0" t="s">
        <v>71</v>
      </c>
      <c r="D188" s="0" t="s">
        <v>27</v>
      </c>
      <c r="E188" s="0" t="s">
        <v>13</v>
      </c>
      <c r="F188" s="0" t="s">
        <v>38</v>
      </c>
      <c r="G188" s="0" t="s">
        <v>15</v>
      </c>
      <c r="H188" s="0" t="s">
        <v>825</v>
      </c>
      <c r="I188" s="0" t="s">
        <v>620</v>
      </c>
      <c r="J188" s="327" t="s">
        <v>73</v>
      </c>
    </row>
    <row r="189" customFormat="false" ht="12.75" hidden="false" customHeight="false" outlineLevel="0" collapsed="false">
      <c r="B189" s="0" t="s">
        <v>70</v>
      </c>
      <c r="C189" s="0" t="s">
        <v>71</v>
      </c>
      <c r="D189" s="0" t="s">
        <v>27</v>
      </c>
      <c r="E189" s="0" t="s">
        <v>13</v>
      </c>
      <c r="F189" s="0" t="s">
        <v>38</v>
      </c>
      <c r="G189" s="0" t="s">
        <v>15</v>
      </c>
      <c r="H189" s="0" t="s">
        <v>825</v>
      </c>
      <c r="I189" s="0" t="s">
        <v>705</v>
      </c>
      <c r="J189" s="327" t="s">
        <v>73</v>
      </c>
    </row>
    <row r="190" customFormat="false" ht="12.75" hidden="false" customHeight="false" outlineLevel="0" collapsed="false">
      <c r="B190" s="0" t="s">
        <v>70</v>
      </c>
      <c r="C190" s="0" t="s">
        <v>71</v>
      </c>
      <c r="D190" s="0" t="s">
        <v>27</v>
      </c>
      <c r="E190" s="0" t="s">
        <v>13</v>
      </c>
      <c r="F190" s="0" t="s">
        <v>38</v>
      </c>
      <c r="G190" s="0" t="s">
        <v>15</v>
      </c>
      <c r="H190" s="0" t="s">
        <v>825</v>
      </c>
      <c r="I190" s="0" t="s">
        <v>96</v>
      </c>
      <c r="J190" s="327" t="s">
        <v>73</v>
      </c>
    </row>
    <row r="191" customFormat="false" ht="12.75" hidden="false" customHeight="false" outlineLevel="0" collapsed="false">
      <c r="B191" s="0" t="s">
        <v>70</v>
      </c>
      <c r="C191" s="0" t="s">
        <v>71</v>
      </c>
      <c r="D191" s="0" t="s">
        <v>27</v>
      </c>
      <c r="E191" s="0" t="s">
        <v>13</v>
      </c>
      <c r="F191" s="0" t="s">
        <v>38</v>
      </c>
      <c r="G191" s="0" t="s">
        <v>15</v>
      </c>
      <c r="H191" s="0" t="s">
        <v>825</v>
      </c>
      <c r="I191" s="63" t="s">
        <v>53</v>
      </c>
      <c r="J191" s="327" t="s">
        <v>73</v>
      </c>
    </row>
    <row r="192" customFormat="false" ht="13.5" hidden="false" customHeight="false" outlineLevel="0" collapsed="false">
      <c r="A192" s="316"/>
      <c r="B192" s="316" t="s">
        <v>70</v>
      </c>
      <c r="C192" s="316" t="s">
        <v>71</v>
      </c>
      <c r="D192" s="316" t="s">
        <v>27</v>
      </c>
      <c r="E192" s="316" t="s">
        <v>13</v>
      </c>
      <c r="F192" s="316" t="s">
        <v>38</v>
      </c>
      <c r="G192" s="316" t="s">
        <v>15</v>
      </c>
      <c r="H192" s="316" t="s">
        <v>825</v>
      </c>
      <c r="I192" s="313" t="s">
        <v>99</v>
      </c>
      <c r="J192" s="328" t="s">
        <v>73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95"/>
  <sheetViews>
    <sheetView showFormulas="false" showGridLines="true" showRowColHeaders="true" showZeros="true" rightToLeft="false" tabSelected="false" showOutlineSymbols="true" defaultGridColor="true" view="normal" topLeftCell="A42" colorId="64" zoomScale="100" zoomScaleNormal="100" zoomScalePageLayoutView="100" workbookViewId="0">
      <selection pane="topLeft" activeCell="B54" activeCellId="0" sqref="B54"/>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8.85"/>
    <col collapsed="false" customWidth="true" hidden="false" outlineLevel="0" max="3" min="3" style="0" width="9.85"/>
    <col collapsed="false" customWidth="true" hidden="false" outlineLevel="0" max="4" min="4" style="0" width="7.85"/>
    <col collapsed="false" customWidth="true" hidden="false" outlineLevel="0" max="5" min="5" style="0" width="10.85"/>
    <col collapsed="false" customWidth="true" hidden="false" outlineLevel="0" max="6" min="6" style="0" width="9.56"/>
    <col collapsed="false" customWidth="true" hidden="false" outlineLevel="0" max="7" min="7" style="0" width="9.85"/>
    <col collapsed="false" customWidth="true" hidden="false" outlineLevel="0" max="8" min="8" style="0" width="7.28"/>
    <col collapsed="false" customWidth="true" hidden="false" outlineLevel="0" max="9" min="9" style="0" width="9.99"/>
    <col collapsed="false" customWidth="true" hidden="false" outlineLevel="0" max="10" min="10" style="0" width="7.42"/>
    <col collapsed="false" customWidth="true" hidden="false" outlineLevel="0" max="11" min="11" style="0" width="11.56"/>
    <col collapsed="false" customWidth="true" hidden="false" outlineLevel="0" max="12" min="12" style="0" width="9.41"/>
    <col collapsed="false" customWidth="true" hidden="false" outlineLevel="0" max="13" min="13" style="0" width="9.99"/>
    <col collapsed="false" customWidth="true" hidden="false" outlineLevel="0" max="14" min="14" style="0" width="8.56"/>
    <col collapsed="false" customWidth="true" hidden="false" outlineLevel="0" max="17" min="17" style="0" width="10.41"/>
    <col collapsed="false" customWidth="true" hidden="false" outlineLevel="0" max="18" min="18" style="0" width="7.99"/>
    <col collapsed="false" customWidth="true" hidden="false" outlineLevel="0" max="19" min="19" style="0" width="10.85"/>
  </cols>
  <sheetData>
    <row r="1" customFormat="false" ht="12.75" hidden="false" customHeight="false" outlineLevel="0" collapsed="false">
      <c r="A1" s="46" t="s">
        <v>10</v>
      </c>
    </row>
    <row r="2" customFormat="false" ht="18.75" hidden="false" customHeight="false" outlineLevel="0" collapsed="false">
      <c r="A2" s="3" t="s">
        <v>74</v>
      </c>
      <c r="B2" s="47"/>
    </row>
    <row r="3" customFormat="false" ht="18.75" hidden="false" customHeight="false" outlineLevel="0" collapsed="false">
      <c r="A3" s="3"/>
      <c r="B3" s="47"/>
      <c r="O3" s="48"/>
      <c r="P3" s="49"/>
      <c r="Q3" s="50" t="s">
        <v>75</v>
      </c>
      <c r="R3" s="49"/>
      <c r="S3" s="51"/>
    </row>
    <row r="4" customFormat="false" ht="13.5" hidden="false" customHeight="false" outlineLevel="0" collapsed="false"/>
    <row r="5" customFormat="false" ht="34.5" hidden="false" customHeight="true" outlineLevel="0" collapsed="false">
      <c r="A5" s="52" t="s">
        <v>13</v>
      </c>
      <c r="B5" s="53"/>
      <c r="C5" s="54" t="s">
        <v>76</v>
      </c>
      <c r="D5" s="55"/>
      <c r="E5" s="54" t="s">
        <v>77</v>
      </c>
      <c r="F5" s="56"/>
      <c r="G5" s="54" t="s">
        <v>78</v>
      </c>
      <c r="H5" s="55"/>
      <c r="I5" s="57" t="s">
        <v>79</v>
      </c>
      <c r="J5" s="58"/>
      <c r="K5" s="54" t="s">
        <v>8</v>
      </c>
      <c r="L5" s="55"/>
      <c r="M5" s="57" t="s">
        <v>80</v>
      </c>
      <c r="N5" s="55"/>
      <c r="O5" s="59" t="s">
        <v>81</v>
      </c>
      <c r="P5" s="58"/>
      <c r="Q5" s="59" t="s">
        <v>82</v>
      </c>
      <c r="R5" s="58"/>
      <c r="S5" s="59" t="s">
        <v>83</v>
      </c>
    </row>
    <row r="6" customFormat="false" ht="12.75" hidden="false" customHeight="false" outlineLevel="0" collapsed="false">
      <c r="A6" s="0" t="s">
        <v>14</v>
      </c>
      <c r="C6" s="0" t="s">
        <v>84</v>
      </c>
      <c r="E6" s="60" t="s">
        <v>85</v>
      </c>
      <c r="F6" s="61"/>
      <c r="G6" s="62" t="n">
        <v>1999</v>
      </c>
      <c r="I6" s="63" t="s">
        <v>86</v>
      </c>
      <c r="J6" s="63"/>
      <c r="K6" s="63" t="s">
        <v>53</v>
      </c>
      <c r="L6" s="63"/>
      <c r="M6" s="63" t="s">
        <v>87</v>
      </c>
      <c r="O6" s="63" t="s">
        <v>88</v>
      </c>
      <c r="P6" s="63"/>
      <c r="Q6" s="63" t="s">
        <v>89</v>
      </c>
      <c r="R6" s="63"/>
    </row>
    <row r="7" customFormat="false" ht="12.75" hidden="false" customHeight="false" outlineLevel="0" collapsed="false">
      <c r="A7" s="0" t="s">
        <v>19</v>
      </c>
      <c r="E7" s="60" t="s">
        <v>90</v>
      </c>
      <c r="F7" s="61"/>
      <c r="G7" s="62" t="n">
        <v>2000</v>
      </c>
      <c r="I7" s="63" t="s">
        <v>91</v>
      </c>
      <c r="J7" s="63"/>
      <c r="K7" s="63" t="s">
        <v>92</v>
      </c>
      <c r="L7" s="63"/>
      <c r="M7" s="63" t="s">
        <v>93</v>
      </c>
      <c r="O7" s="63" t="s">
        <v>94</v>
      </c>
      <c r="P7" s="63"/>
      <c r="Q7" s="63"/>
      <c r="R7" s="63"/>
    </row>
    <row r="8" customFormat="false" ht="12.75" hidden="false" customHeight="false" outlineLevel="0" collapsed="false">
      <c r="E8" s="60" t="s">
        <v>95</v>
      </c>
      <c r="F8" s="64"/>
      <c r="G8" s="62" t="n">
        <v>2001</v>
      </c>
      <c r="K8" s="0" t="s">
        <v>96</v>
      </c>
      <c r="M8" s="0" t="s">
        <v>97</v>
      </c>
      <c r="O8" s="63"/>
      <c r="P8" s="63"/>
      <c r="Q8" s="63"/>
      <c r="R8" s="63"/>
      <c r="S8" s="63"/>
    </row>
    <row r="9" customFormat="false" ht="12.75" hidden="false" customHeight="false" outlineLevel="0" collapsed="false">
      <c r="E9" s="64" t="s">
        <v>98</v>
      </c>
      <c r="F9" s="64"/>
      <c r="G9" s="64"/>
      <c r="K9" s="0" t="s">
        <v>99</v>
      </c>
      <c r="M9" s="0" t="s">
        <v>100</v>
      </c>
      <c r="O9" s="63"/>
      <c r="P9" s="63"/>
      <c r="Q9" s="63"/>
      <c r="R9" s="63"/>
      <c r="S9" s="63"/>
    </row>
    <row r="10" customFormat="false" ht="13.5" hidden="false" customHeight="false" outlineLevel="0" collapsed="false"/>
    <row r="11" customFormat="false" ht="33.75" hidden="false" customHeight="true" outlineLevel="0" collapsed="false">
      <c r="A11" s="52" t="s">
        <v>20</v>
      </c>
      <c r="B11" s="53"/>
      <c r="C11" s="54" t="s">
        <v>76</v>
      </c>
      <c r="D11" s="55"/>
      <c r="E11" s="54" t="s">
        <v>77</v>
      </c>
      <c r="F11" s="56"/>
      <c r="G11" s="54" t="s">
        <v>78</v>
      </c>
      <c r="H11" s="55"/>
      <c r="K11" s="54" t="s">
        <v>8</v>
      </c>
      <c r="L11" s="55"/>
      <c r="M11" s="57" t="s">
        <v>80</v>
      </c>
      <c r="O11" s="59" t="s">
        <v>101</v>
      </c>
      <c r="P11" s="55"/>
      <c r="Q11" s="59" t="s">
        <v>81</v>
      </c>
      <c r="R11" s="58"/>
      <c r="S11" s="59" t="s">
        <v>82</v>
      </c>
      <c r="U11" s="59" t="s">
        <v>83</v>
      </c>
    </row>
    <row r="12" customFormat="false" ht="12.75" hidden="false" customHeight="false" outlineLevel="0" collapsed="false">
      <c r="A12" s="0" t="s">
        <v>102</v>
      </c>
      <c r="C12" s="0" t="s">
        <v>84</v>
      </c>
      <c r="E12" s="64" t="s">
        <v>103</v>
      </c>
      <c r="F12" s="64"/>
      <c r="G12" s="62" t="n">
        <v>1999</v>
      </c>
      <c r="K12" s="63" t="s">
        <v>53</v>
      </c>
      <c r="L12" s="63"/>
      <c r="M12" s="63" t="s">
        <v>87</v>
      </c>
      <c r="O12" s="0" t="s">
        <v>104</v>
      </c>
      <c r="Q12" s="63" t="s">
        <v>105</v>
      </c>
      <c r="R12" s="63"/>
      <c r="S12" s="63" t="n">
        <v>12</v>
      </c>
    </row>
    <row r="13" customFormat="false" ht="12.75" hidden="false" customHeight="false" outlineLevel="0" collapsed="false">
      <c r="A13" s="0" t="s">
        <v>19</v>
      </c>
      <c r="C13" s="0" t="s">
        <v>106</v>
      </c>
      <c r="E13" s="64" t="s">
        <v>107</v>
      </c>
      <c r="F13" s="64"/>
      <c r="G13" s="62" t="n">
        <v>2000</v>
      </c>
      <c r="K13" s="63" t="s">
        <v>99</v>
      </c>
      <c r="L13" s="63"/>
      <c r="M13" s="63" t="s">
        <v>93</v>
      </c>
      <c r="Q13" s="63" t="s">
        <v>108</v>
      </c>
      <c r="R13" s="63"/>
      <c r="S13" s="63"/>
    </row>
    <row r="14" customFormat="false" ht="12.75" hidden="false" customHeight="false" outlineLevel="0" collapsed="false">
      <c r="A14" s="0" t="s">
        <v>109</v>
      </c>
      <c r="C14" s="0" t="s">
        <v>110</v>
      </c>
      <c r="E14" s="64" t="s">
        <v>111</v>
      </c>
      <c r="F14" s="64"/>
      <c r="G14" s="62" t="n">
        <v>2001</v>
      </c>
      <c r="I14" s="63"/>
      <c r="J14" s="63"/>
      <c r="K14" s="0" t="s">
        <v>96</v>
      </c>
      <c r="M14" s="0" t="s">
        <v>97</v>
      </c>
      <c r="N14" s="63"/>
      <c r="O14" s="63"/>
      <c r="P14" s="63"/>
      <c r="Q14" s="63"/>
    </row>
    <row r="15" customFormat="false" ht="12.75" hidden="false" customHeight="false" outlineLevel="0" collapsed="false">
      <c r="A15" s="0" t="s">
        <v>25</v>
      </c>
      <c r="C15" s="0" t="s">
        <v>112</v>
      </c>
      <c r="E15" s="64" t="s">
        <v>113</v>
      </c>
      <c r="F15" s="64"/>
      <c r="G15" s="64"/>
      <c r="I15" s="63"/>
      <c r="J15" s="63"/>
      <c r="M15" s="0" t="s">
        <v>100</v>
      </c>
      <c r="N15" s="63"/>
      <c r="Q15" s="63"/>
    </row>
    <row r="16" customFormat="false" ht="12.75" hidden="false" customHeight="false" outlineLevel="0" collapsed="false">
      <c r="E16" s="60" t="s">
        <v>85</v>
      </c>
      <c r="F16" s="61"/>
      <c r="G16" s="61"/>
    </row>
    <row r="17" customFormat="false" ht="12.75" hidden="false" customHeight="false" outlineLevel="0" collapsed="false">
      <c r="E17" s="60" t="s">
        <v>90</v>
      </c>
      <c r="F17" s="61"/>
      <c r="G17" s="61"/>
    </row>
    <row r="18" customFormat="false" ht="12.75" hidden="false" customHeight="false" outlineLevel="0" collapsed="false">
      <c r="E18" s="64" t="s">
        <v>114</v>
      </c>
      <c r="F18" s="64"/>
      <c r="G18" s="64"/>
    </row>
    <row r="19" customFormat="false" ht="12.75" hidden="false" customHeight="false" outlineLevel="0" collapsed="false">
      <c r="E19" s="64" t="s">
        <v>115</v>
      </c>
      <c r="F19" s="64"/>
      <c r="G19" s="64"/>
    </row>
    <row r="20" customFormat="false" ht="12.75" hidden="false" customHeight="false" outlineLevel="0" collapsed="false">
      <c r="E20" s="60" t="s">
        <v>95</v>
      </c>
      <c r="F20" s="65"/>
      <c r="G20" s="65"/>
    </row>
    <row r="21" customFormat="false" ht="12.75" hidden="false" customHeight="false" outlineLevel="0" collapsed="false">
      <c r="E21" s="64" t="s">
        <v>98</v>
      </c>
      <c r="F21" s="65"/>
      <c r="G21" s="65"/>
    </row>
    <row r="23" customFormat="false" ht="12.75" hidden="false" customHeight="false" outlineLevel="0" collapsed="false">
      <c r="A23" s="66" t="s">
        <v>116</v>
      </c>
      <c r="B23" s="67" t="s">
        <v>117</v>
      </c>
    </row>
    <row r="25" customFormat="false" ht="18.75" hidden="false" customHeight="false" outlineLevel="0" collapsed="false">
      <c r="A25" s="3" t="s">
        <v>118</v>
      </c>
    </row>
    <row r="27" customFormat="false" ht="27" hidden="false" customHeight="true" outlineLevel="0" collapsed="false">
      <c r="A27" s="68" t="s">
        <v>76</v>
      </c>
      <c r="B27" s="69" t="s">
        <v>84</v>
      </c>
      <c r="C27" s="70"/>
      <c r="D27" s="71" t="s">
        <v>119</v>
      </c>
      <c r="E27" s="71"/>
      <c r="F27" s="71"/>
      <c r="G27" s="71"/>
      <c r="H27" s="71"/>
      <c r="I27" s="71"/>
      <c r="J27" s="71"/>
      <c r="K27" s="71"/>
      <c r="L27" s="71"/>
      <c r="M27" s="71"/>
      <c r="N27" s="71"/>
      <c r="O27" s="71"/>
      <c r="P27" s="71"/>
      <c r="Q27" s="71"/>
      <c r="R27" s="71"/>
      <c r="S27" s="70"/>
    </row>
    <row r="28" customFormat="false" ht="19.5" hidden="false" customHeight="true" outlineLevel="0" collapsed="false">
      <c r="A28" s="72"/>
      <c r="B28" s="73"/>
      <c r="C28" s="70"/>
      <c r="D28" s="70"/>
      <c r="E28" s="70"/>
      <c r="F28" s="70"/>
      <c r="G28" s="70"/>
      <c r="H28" s="70"/>
      <c r="I28" s="70"/>
      <c r="J28" s="63"/>
      <c r="K28" s="63"/>
      <c r="L28" s="63"/>
      <c r="M28" s="63"/>
      <c r="N28" s="70"/>
      <c r="O28" s="70"/>
      <c r="P28" s="70"/>
      <c r="Q28" s="70"/>
      <c r="R28" s="70"/>
      <c r="S28" s="70"/>
    </row>
    <row r="29" customFormat="false" ht="12.75" hidden="false" customHeight="false" outlineLevel="0" collapsed="false">
      <c r="A29" s="70"/>
      <c r="B29" s="73" t="s">
        <v>106</v>
      </c>
      <c r="C29" s="70"/>
      <c r="D29" s="74" t="s">
        <v>120</v>
      </c>
      <c r="E29" s="70"/>
      <c r="F29" s="70"/>
      <c r="G29" s="70"/>
      <c r="H29" s="70"/>
      <c r="I29" s="70"/>
      <c r="J29" s="70"/>
      <c r="K29" s="70"/>
      <c r="L29" s="70"/>
      <c r="M29" s="70"/>
      <c r="N29" s="70"/>
      <c r="O29" s="70"/>
      <c r="P29" s="70"/>
      <c r="Q29" s="70"/>
      <c r="R29" s="70"/>
      <c r="S29" s="70"/>
    </row>
    <row r="30" customFormat="false" ht="12.75" hidden="false" customHeight="false" outlineLevel="0" collapsed="false">
      <c r="A30" s="70"/>
      <c r="B30" s="73" t="s">
        <v>112</v>
      </c>
      <c r="C30" s="70"/>
      <c r="D30" s="74" t="s">
        <v>121</v>
      </c>
      <c r="E30" s="70"/>
      <c r="F30" s="70"/>
      <c r="G30" s="70"/>
      <c r="H30" s="70"/>
      <c r="I30" s="70"/>
      <c r="J30" s="63"/>
      <c r="K30" s="63"/>
      <c r="L30" s="63"/>
      <c r="M30" s="63"/>
      <c r="N30" s="70"/>
      <c r="O30" s="70"/>
      <c r="P30" s="70"/>
      <c r="Q30" s="70"/>
      <c r="R30" s="70"/>
      <c r="S30" s="70"/>
    </row>
    <row r="31" customFormat="false" ht="12.75" hidden="false" customHeight="false" outlineLevel="0" collapsed="false">
      <c r="A31" s="70"/>
      <c r="B31" s="73" t="s">
        <v>122</v>
      </c>
      <c r="C31" s="70"/>
      <c r="D31" s="74" t="s">
        <v>123</v>
      </c>
      <c r="E31" s="70"/>
      <c r="F31" s="70"/>
      <c r="G31" s="70"/>
      <c r="H31" s="70"/>
      <c r="I31" s="70"/>
      <c r="J31" s="70"/>
      <c r="K31" s="70"/>
      <c r="L31" s="70"/>
      <c r="M31" s="70"/>
      <c r="N31" s="70"/>
      <c r="O31" s="70"/>
      <c r="P31" s="70"/>
      <c r="Q31" s="70"/>
      <c r="R31" s="70"/>
      <c r="S31" s="70"/>
    </row>
    <row r="32" customFormat="false" ht="12.75" hidden="false" customHeight="false" outlineLevel="0" collapsed="false">
      <c r="A32" s="70"/>
      <c r="B32" s="73"/>
      <c r="C32" s="70"/>
      <c r="D32" s="74"/>
      <c r="E32" s="70"/>
      <c r="F32" s="70"/>
      <c r="G32" s="70"/>
      <c r="H32" s="70"/>
      <c r="I32" s="70"/>
      <c r="J32" s="70"/>
      <c r="K32" s="70"/>
      <c r="L32" s="70"/>
      <c r="M32" s="70"/>
      <c r="N32" s="70"/>
      <c r="O32" s="70"/>
      <c r="P32" s="70"/>
      <c r="Q32" s="70"/>
      <c r="R32" s="70"/>
      <c r="S32" s="70"/>
    </row>
    <row r="33" customFormat="false" ht="12.75" hidden="false" customHeight="false" outlineLevel="0" collapsed="false">
      <c r="A33" s="70"/>
      <c r="B33" s="73" t="s">
        <v>124</v>
      </c>
      <c r="C33" s="70"/>
      <c r="D33" s="74" t="s">
        <v>125</v>
      </c>
      <c r="E33" s="70"/>
      <c r="F33" s="70"/>
      <c r="G33" s="70"/>
      <c r="H33" s="70"/>
      <c r="I33" s="70"/>
      <c r="J33" s="63"/>
      <c r="K33" s="63"/>
      <c r="L33" s="63"/>
      <c r="M33" s="63"/>
      <c r="N33" s="70"/>
      <c r="O33" s="70"/>
      <c r="P33" s="70"/>
      <c r="Q33" s="70"/>
      <c r="R33" s="70"/>
      <c r="S33" s="70"/>
    </row>
    <row r="34" customFormat="false" ht="12.75" hidden="false" customHeight="false" outlineLevel="0" collapsed="false">
      <c r="A34" s="70"/>
      <c r="B34" s="73"/>
      <c r="C34" s="70"/>
      <c r="D34" s="74"/>
      <c r="E34" s="70"/>
      <c r="F34" s="70"/>
      <c r="G34" s="70"/>
      <c r="H34" s="70"/>
      <c r="I34" s="70"/>
      <c r="J34" s="63"/>
      <c r="K34" s="63"/>
      <c r="L34" s="63"/>
      <c r="M34" s="63"/>
      <c r="N34" s="70"/>
      <c r="O34" s="70"/>
      <c r="P34" s="70"/>
      <c r="Q34" s="70"/>
      <c r="R34" s="70"/>
      <c r="S34" s="70"/>
    </row>
    <row r="35" customFormat="false" ht="12.75" hidden="false" customHeight="false" outlineLevel="0" collapsed="false">
      <c r="A35" s="72" t="s">
        <v>77</v>
      </c>
      <c r="B35" s="70"/>
      <c r="C35" s="70"/>
      <c r="D35" s="70"/>
      <c r="E35" s="70"/>
      <c r="F35" s="70"/>
      <c r="G35" s="70"/>
      <c r="H35" s="70"/>
      <c r="I35" s="70"/>
      <c r="J35" s="70"/>
      <c r="K35" s="70"/>
      <c r="L35" s="70"/>
      <c r="M35" s="70"/>
      <c r="N35" s="70"/>
      <c r="O35" s="70"/>
      <c r="P35" s="70"/>
      <c r="Q35" s="70"/>
      <c r="R35" s="70"/>
      <c r="S35" s="70"/>
    </row>
    <row r="36" customFormat="false" ht="12.75" hidden="false" customHeight="false" outlineLevel="0" collapsed="false">
      <c r="A36" s="70"/>
      <c r="B36" s="75" t="s">
        <v>126</v>
      </c>
      <c r="C36" s="70"/>
      <c r="D36" s="70" t="s">
        <v>127</v>
      </c>
      <c r="E36" s="70"/>
      <c r="F36" s="70"/>
      <c r="G36" s="70"/>
      <c r="H36" s="70"/>
      <c r="I36" s="70"/>
      <c r="J36" s="63"/>
      <c r="K36" s="63"/>
      <c r="L36" s="63"/>
      <c r="M36" s="63"/>
      <c r="N36" s="70"/>
      <c r="O36" s="70"/>
      <c r="P36" s="70"/>
      <c r="Q36" s="70"/>
      <c r="R36" s="70"/>
      <c r="S36" s="70"/>
    </row>
    <row r="37" customFormat="false" ht="12.75" hidden="false" customHeight="false" outlineLevel="0" collapsed="false">
      <c r="A37" s="70"/>
      <c r="B37" s="75" t="s">
        <v>128</v>
      </c>
      <c r="C37" s="70"/>
      <c r="D37" s="70" t="s">
        <v>129</v>
      </c>
      <c r="E37" s="70"/>
      <c r="F37" s="70"/>
      <c r="G37" s="70"/>
      <c r="H37" s="70"/>
      <c r="I37" s="70"/>
      <c r="J37" s="63"/>
      <c r="K37" s="63"/>
      <c r="L37" s="63"/>
      <c r="M37" s="63"/>
      <c r="N37" s="70"/>
      <c r="O37" s="70"/>
      <c r="P37" s="70"/>
      <c r="Q37" s="70"/>
      <c r="R37" s="70"/>
      <c r="S37" s="70"/>
    </row>
    <row r="38" customFormat="false" ht="12.75" hidden="false" customHeight="false" outlineLevel="0" collapsed="false">
      <c r="A38" s="70"/>
      <c r="B38" s="75" t="s">
        <v>130</v>
      </c>
      <c r="C38" s="70"/>
      <c r="D38" s="70" t="s">
        <v>131</v>
      </c>
      <c r="E38" s="70"/>
      <c r="F38" s="70"/>
      <c r="G38" s="70"/>
      <c r="H38" s="70"/>
      <c r="I38" s="70"/>
      <c r="J38" s="70"/>
      <c r="K38" s="70"/>
      <c r="L38" s="70"/>
      <c r="M38" s="70"/>
      <c r="N38" s="70"/>
      <c r="O38" s="70"/>
      <c r="P38" s="70"/>
      <c r="Q38" s="70"/>
      <c r="R38" s="70"/>
      <c r="S38" s="70"/>
    </row>
    <row r="39" customFormat="false" ht="12.75" hidden="false" customHeight="false" outlineLevel="0" collapsed="false">
      <c r="A39" s="70"/>
      <c r="B39" s="75" t="s">
        <v>132</v>
      </c>
      <c r="C39" s="70"/>
      <c r="D39" s="70" t="s">
        <v>133</v>
      </c>
      <c r="E39" s="70"/>
      <c r="F39" s="70"/>
      <c r="G39" s="70"/>
      <c r="H39" s="70"/>
      <c r="I39" s="70"/>
      <c r="J39" s="70"/>
      <c r="K39" s="70"/>
      <c r="L39" s="70"/>
      <c r="M39" s="70"/>
      <c r="N39" s="70"/>
      <c r="O39" s="70"/>
      <c r="P39" s="70"/>
      <c r="Q39" s="70"/>
      <c r="R39" s="70"/>
      <c r="S39" s="70"/>
    </row>
    <row r="40" customFormat="false" ht="12.75" hidden="false" customHeight="false" outlineLevel="0" collapsed="false">
      <c r="A40" s="70"/>
      <c r="B40" s="75" t="s">
        <v>134</v>
      </c>
      <c r="C40" s="70"/>
      <c r="D40" s="70" t="s">
        <v>135</v>
      </c>
      <c r="E40" s="70"/>
      <c r="F40" s="70"/>
      <c r="G40" s="70"/>
      <c r="H40" s="70"/>
      <c r="I40" s="70"/>
      <c r="J40" s="70"/>
      <c r="K40" s="70"/>
      <c r="L40" s="70"/>
      <c r="M40" s="70"/>
      <c r="N40" s="70"/>
      <c r="O40" s="70"/>
      <c r="P40" s="70"/>
      <c r="Q40" s="70"/>
      <c r="R40" s="70"/>
      <c r="S40" s="70"/>
    </row>
    <row r="41" customFormat="false" ht="12.75" hidden="false" customHeight="false" outlineLevel="0" collapsed="false">
      <c r="A41" s="70"/>
      <c r="B41" s="76" t="s">
        <v>136</v>
      </c>
      <c r="C41" s="70"/>
      <c r="D41" s="70" t="s">
        <v>137</v>
      </c>
      <c r="E41" s="70"/>
      <c r="F41" s="70"/>
      <c r="G41" s="70"/>
      <c r="H41" s="70"/>
      <c r="I41" s="70"/>
      <c r="J41" s="70"/>
      <c r="K41" s="70"/>
      <c r="L41" s="70"/>
      <c r="M41" s="70"/>
      <c r="N41" s="70"/>
      <c r="O41" s="70"/>
      <c r="P41" s="70"/>
      <c r="Q41" s="70"/>
      <c r="R41" s="70"/>
      <c r="S41" s="70"/>
    </row>
    <row r="42" customFormat="false" ht="12.75" hidden="false" customHeight="false" outlineLevel="0" collapsed="false">
      <c r="A42" s="70"/>
      <c r="B42" s="76" t="s">
        <v>138</v>
      </c>
      <c r="C42" s="70"/>
      <c r="D42" s="70" t="s">
        <v>139</v>
      </c>
      <c r="E42" s="70"/>
      <c r="F42" s="70"/>
      <c r="G42" s="70"/>
      <c r="H42" s="70"/>
      <c r="I42" s="70"/>
      <c r="J42" s="70"/>
      <c r="K42" s="70"/>
      <c r="L42" s="70"/>
      <c r="M42" s="70"/>
      <c r="N42" s="70"/>
      <c r="O42" s="70"/>
      <c r="P42" s="70"/>
      <c r="Q42" s="70"/>
      <c r="R42" s="70"/>
      <c r="S42" s="70"/>
    </row>
    <row r="43" customFormat="false" ht="12.75" hidden="false" customHeight="false" outlineLevel="0" collapsed="false">
      <c r="A43" s="70"/>
      <c r="B43" s="76" t="s">
        <v>140</v>
      </c>
      <c r="C43" s="70"/>
      <c r="D43" s="70" t="s">
        <v>141</v>
      </c>
      <c r="E43" s="70"/>
      <c r="F43" s="70"/>
      <c r="G43" s="70"/>
      <c r="H43" s="70"/>
      <c r="I43" s="70"/>
      <c r="J43" s="70"/>
      <c r="K43" s="70"/>
      <c r="L43" s="70"/>
      <c r="M43" s="70"/>
      <c r="N43" s="70"/>
      <c r="O43" s="70"/>
      <c r="P43" s="70"/>
      <c r="Q43" s="70"/>
      <c r="R43" s="70"/>
      <c r="S43" s="70"/>
    </row>
    <row r="44" customFormat="false" ht="12.75" hidden="false" customHeight="false" outlineLevel="0" collapsed="false">
      <c r="A44" s="70"/>
      <c r="B44" s="76" t="s">
        <v>142</v>
      </c>
      <c r="C44" s="70"/>
      <c r="D44" s="70" t="s">
        <v>143</v>
      </c>
      <c r="E44" s="70"/>
      <c r="F44" s="70"/>
      <c r="G44" s="70"/>
      <c r="H44" s="70"/>
      <c r="I44" s="70"/>
      <c r="J44" s="70"/>
      <c r="K44" s="70"/>
      <c r="L44" s="70"/>
      <c r="M44" s="70"/>
      <c r="N44" s="70"/>
      <c r="O44" s="70"/>
      <c r="P44" s="70"/>
      <c r="Q44" s="70"/>
      <c r="R44" s="70"/>
      <c r="S44" s="70"/>
    </row>
    <row r="45" customFormat="false" ht="12.75" hidden="false" customHeight="false" outlineLevel="0" collapsed="false">
      <c r="A45" s="77"/>
      <c r="B45" s="76" t="s">
        <v>144</v>
      </c>
      <c r="C45" s="70"/>
      <c r="D45" s="70" t="s">
        <v>145</v>
      </c>
      <c r="E45" s="70"/>
      <c r="F45" s="70"/>
      <c r="G45" s="70"/>
      <c r="H45" s="70"/>
      <c r="I45" s="70"/>
      <c r="J45" s="70"/>
      <c r="K45" s="70"/>
      <c r="L45" s="70"/>
      <c r="M45" s="70"/>
      <c r="N45" s="70"/>
      <c r="O45" s="70"/>
      <c r="P45" s="70"/>
      <c r="Q45" s="70"/>
      <c r="R45" s="70"/>
      <c r="S45" s="70"/>
    </row>
    <row r="46" customFormat="false" ht="12.75" hidden="false" customHeight="false" outlineLevel="0" collapsed="false">
      <c r="A46" s="77"/>
      <c r="B46" s="76" t="s">
        <v>107</v>
      </c>
      <c r="C46" s="70"/>
      <c r="D46" s="70" t="s">
        <v>146</v>
      </c>
      <c r="E46" s="70"/>
      <c r="F46" s="70"/>
      <c r="G46" s="70"/>
      <c r="H46" s="70"/>
      <c r="I46" s="70"/>
      <c r="J46" s="70"/>
      <c r="K46" s="70"/>
      <c r="L46" s="70"/>
      <c r="M46" s="70"/>
      <c r="N46" s="70"/>
      <c r="O46" s="70"/>
      <c r="P46" s="70"/>
      <c r="Q46" s="70"/>
      <c r="R46" s="70"/>
      <c r="S46" s="70"/>
    </row>
    <row r="47" customFormat="false" ht="12.75" hidden="false" customHeight="false" outlineLevel="0" collapsed="false">
      <c r="A47" s="77"/>
      <c r="B47" s="76" t="s">
        <v>111</v>
      </c>
      <c r="C47" s="70"/>
      <c r="D47" s="70" t="s">
        <v>147</v>
      </c>
      <c r="E47" s="70"/>
      <c r="F47" s="70"/>
      <c r="G47" s="70"/>
      <c r="H47" s="70"/>
      <c r="I47" s="70"/>
      <c r="J47" s="70"/>
      <c r="K47" s="70"/>
      <c r="L47" s="70"/>
      <c r="M47" s="70"/>
      <c r="N47" s="70"/>
      <c r="O47" s="70"/>
      <c r="P47" s="70"/>
      <c r="Q47" s="70"/>
      <c r="R47" s="70"/>
      <c r="S47" s="70"/>
    </row>
    <row r="48" customFormat="false" ht="12.75" hidden="false" customHeight="false" outlineLevel="0" collapsed="false">
      <c r="A48" s="77"/>
      <c r="B48" s="76" t="s">
        <v>148</v>
      </c>
      <c r="C48" s="70"/>
      <c r="D48" s="70" t="s">
        <v>149</v>
      </c>
      <c r="E48" s="70"/>
      <c r="F48" s="70"/>
      <c r="G48" s="70"/>
      <c r="H48" s="70"/>
      <c r="I48" s="70"/>
      <c r="J48" s="70"/>
      <c r="K48" s="70"/>
      <c r="L48" s="70"/>
      <c r="M48" s="70"/>
      <c r="N48" s="70"/>
      <c r="O48" s="70"/>
      <c r="P48" s="70"/>
      <c r="Q48" s="70"/>
      <c r="R48" s="70"/>
      <c r="S48" s="70"/>
    </row>
    <row r="49" customFormat="false" ht="12.75" hidden="false" customHeight="false" outlineLevel="0" collapsed="false">
      <c r="A49" s="77"/>
      <c r="B49" s="76" t="s">
        <v>150</v>
      </c>
      <c r="C49" s="70"/>
      <c r="D49" s="70" t="s">
        <v>151</v>
      </c>
      <c r="E49" s="70"/>
      <c r="F49" s="70"/>
      <c r="G49" s="70"/>
      <c r="H49" s="70"/>
      <c r="I49" s="70"/>
      <c r="J49" s="70"/>
      <c r="K49" s="70"/>
      <c r="L49" s="70"/>
      <c r="M49" s="70"/>
      <c r="N49" s="70"/>
      <c r="O49" s="70"/>
      <c r="P49" s="70"/>
      <c r="Q49" s="70"/>
      <c r="R49" s="70"/>
      <c r="S49" s="70"/>
    </row>
    <row r="50" customFormat="false" ht="12.75" hidden="false" customHeight="false" outlineLevel="0" collapsed="false">
      <c r="A50" s="70"/>
      <c r="B50" s="76"/>
      <c r="C50" s="73"/>
      <c r="D50" s="70"/>
      <c r="E50" s="70"/>
      <c r="F50" s="70"/>
      <c r="G50" s="70"/>
      <c r="H50" s="70"/>
      <c r="I50" s="70"/>
      <c r="J50" s="70"/>
      <c r="K50" s="70"/>
      <c r="L50" s="70"/>
      <c r="M50" s="70"/>
      <c r="N50" s="70"/>
      <c r="O50" s="70"/>
      <c r="P50" s="70"/>
      <c r="Q50" s="70"/>
      <c r="R50" s="70"/>
      <c r="S50" s="70"/>
    </row>
    <row r="51" customFormat="false" ht="12.75" hidden="false" customHeight="false" outlineLevel="0" collapsed="false">
      <c r="A51" s="72" t="s">
        <v>79</v>
      </c>
      <c r="B51" s="73"/>
      <c r="C51" s="73"/>
      <c r="D51" s="70"/>
      <c r="E51" s="70"/>
      <c r="F51" s="70"/>
      <c r="G51" s="70"/>
      <c r="H51" s="70"/>
      <c r="I51" s="70"/>
      <c r="J51" s="70"/>
      <c r="K51" s="70"/>
      <c r="L51" s="70"/>
      <c r="M51" s="70"/>
      <c r="N51" s="70"/>
      <c r="O51" s="70"/>
      <c r="P51" s="70"/>
      <c r="Q51" s="70"/>
      <c r="R51" s="70"/>
      <c r="S51" s="70"/>
    </row>
    <row r="52" customFormat="false" ht="12.75" hidden="false" customHeight="false" outlineLevel="0" collapsed="false">
      <c r="A52" s="70"/>
      <c r="B52" s="73" t="s">
        <v>86</v>
      </c>
      <c r="C52" s="70"/>
      <c r="D52" s="70" t="s">
        <v>152</v>
      </c>
      <c r="E52" s="70"/>
      <c r="F52" s="70"/>
      <c r="G52" s="70"/>
      <c r="H52" s="70"/>
      <c r="I52" s="70"/>
      <c r="J52" s="70"/>
      <c r="K52" s="70"/>
      <c r="L52" s="70"/>
      <c r="M52" s="70"/>
      <c r="N52" s="70"/>
      <c r="O52" s="70"/>
      <c r="P52" s="70"/>
      <c r="Q52" s="70"/>
      <c r="R52" s="70"/>
      <c r="S52" s="70"/>
    </row>
    <row r="53" customFormat="false" ht="12.75" hidden="false" customHeight="false" outlineLevel="0" collapsed="false">
      <c r="A53" s="70"/>
      <c r="B53" s="73" t="s">
        <v>91</v>
      </c>
      <c r="C53" s="70"/>
      <c r="D53" s="70" t="s">
        <v>153</v>
      </c>
      <c r="E53" s="70"/>
      <c r="F53" s="70"/>
      <c r="G53" s="70"/>
      <c r="H53" s="70"/>
      <c r="I53" s="70"/>
      <c r="J53" s="70"/>
      <c r="K53" s="70"/>
      <c r="L53" s="70"/>
      <c r="M53" s="70"/>
      <c r="N53" s="70"/>
      <c r="O53" s="70"/>
      <c r="P53" s="70"/>
      <c r="Q53" s="70"/>
      <c r="R53" s="70"/>
      <c r="S53" s="70"/>
    </row>
    <row r="54" customFormat="false" ht="12.75" hidden="false" customHeight="false" outlineLevel="0" collapsed="false">
      <c r="A54" s="70"/>
      <c r="B54" s="70"/>
      <c r="C54" s="70"/>
      <c r="D54" s="70"/>
      <c r="E54" s="70"/>
      <c r="F54" s="70"/>
      <c r="G54" s="70"/>
      <c r="H54" s="70"/>
      <c r="I54" s="70"/>
      <c r="J54" s="70"/>
      <c r="K54" s="70"/>
      <c r="L54" s="70"/>
      <c r="M54" s="70"/>
      <c r="N54" s="70"/>
      <c r="O54" s="70"/>
      <c r="P54" s="70"/>
      <c r="Q54" s="70"/>
      <c r="R54" s="70"/>
      <c r="S54" s="70"/>
    </row>
    <row r="55" customFormat="false" ht="12.75" hidden="false" customHeight="false" outlineLevel="0" collapsed="false">
      <c r="A55" s="72" t="s">
        <v>154</v>
      </c>
      <c r="B55" s="70"/>
      <c r="C55" s="70"/>
      <c r="D55" s="70"/>
      <c r="E55" s="70"/>
      <c r="F55" s="70"/>
      <c r="G55" s="70"/>
      <c r="H55" s="70"/>
      <c r="I55" s="70"/>
      <c r="J55" s="70"/>
      <c r="K55" s="70"/>
      <c r="L55" s="70"/>
      <c r="M55" s="70"/>
      <c r="N55" s="70"/>
      <c r="O55" s="70"/>
      <c r="P55" s="70"/>
      <c r="Q55" s="70"/>
      <c r="R55" s="70"/>
      <c r="S55" s="70"/>
    </row>
    <row r="56" customFormat="false" ht="12.75" hidden="false" customHeight="false" outlineLevel="0" collapsed="false">
      <c r="A56" s="70"/>
      <c r="B56" s="73" t="s">
        <v>14</v>
      </c>
      <c r="C56" s="70"/>
      <c r="D56" s="70" t="s">
        <v>155</v>
      </c>
      <c r="E56" s="70"/>
      <c r="F56" s="70"/>
      <c r="G56" s="70"/>
      <c r="H56" s="70"/>
      <c r="I56" s="70"/>
      <c r="J56" s="70"/>
      <c r="K56" s="70"/>
      <c r="L56" s="70"/>
      <c r="M56" s="70"/>
      <c r="N56" s="70"/>
      <c r="O56" s="70"/>
      <c r="P56" s="70"/>
      <c r="Q56" s="70"/>
      <c r="R56" s="70"/>
      <c r="S56" s="70"/>
    </row>
    <row r="57" customFormat="false" ht="12.75" hidden="false" customHeight="false" outlineLevel="0" collapsed="false">
      <c r="A57" s="70"/>
      <c r="B57" s="73" t="s">
        <v>102</v>
      </c>
      <c r="C57" s="70"/>
      <c r="D57" s="70" t="s">
        <v>156</v>
      </c>
      <c r="E57" s="70"/>
      <c r="F57" s="70"/>
      <c r="G57" s="70"/>
      <c r="H57" s="70"/>
      <c r="I57" s="70"/>
      <c r="J57" s="70"/>
      <c r="K57" s="70"/>
      <c r="L57" s="70"/>
      <c r="M57" s="70"/>
      <c r="N57" s="70"/>
      <c r="O57" s="70"/>
      <c r="P57" s="70"/>
      <c r="Q57" s="70"/>
      <c r="R57" s="70"/>
      <c r="S57" s="70"/>
    </row>
    <row r="58" customFormat="false" ht="12.75" hidden="false" customHeight="false" outlineLevel="0" collapsed="false">
      <c r="A58" s="70"/>
      <c r="B58" s="73" t="s">
        <v>157</v>
      </c>
      <c r="C58" s="70"/>
      <c r="D58" s="74" t="s">
        <v>158</v>
      </c>
      <c r="E58" s="70"/>
      <c r="F58" s="70"/>
      <c r="G58" s="70"/>
      <c r="H58" s="70"/>
      <c r="I58" s="70"/>
      <c r="J58" s="70"/>
      <c r="K58" s="70"/>
      <c r="L58" s="70"/>
      <c r="M58" s="70"/>
      <c r="N58" s="70"/>
      <c r="O58" s="70"/>
      <c r="P58" s="70"/>
      <c r="Q58" s="70"/>
      <c r="R58" s="70"/>
      <c r="S58" s="70"/>
    </row>
    <row r="59" customFormat="false" ht="12.75" hidden="false" customHeight="false" outlineLevel="0" collapsed="false">
      <c r="A59" s="70"/>
      <c r="B59" s="73" t="s">
        <v>159</v>
      </c>
      <c r="C59" s="70"/>
      <c r="D59" s="74" t="s">
        <v>160</v>
      </c>
      <c r="E59" s="70"/>
      <c r="F59" s="70"/>
      <c r="G59" s="70"/>
      <c r="H59" s="70"/>
      <c r="I59" s="70"/>
      <c r="J59" s="70"/>
      <c r="K59" s="70"/>
      <c r="L59" s="70"/>
      <c r="M59" s="70"/>
      <c r="N59" s="70"/>
      <c r="O59" s="70"/>
      <c r="P59" s="70"/>
      <c r="Q59" s="70"/>
      <c r="R59" s="70"/>
      <c r="S59" s="70"/>
    </row>
    <row r="60" customFormat="false" ht="39.75" hidden="false" customHeight="true" outlineLevel="0" collapsed="false">
      <c r="A60" s="70"/>
      <c r="B60" s="69" t="s">
        <v>161</v>
      </c>
      <c r="C60" s="74"/>
      <c r="D60" s="71" t="s">
        <v>162</v>
      </c>
      <c r="E60" s="71"/>
      <c r="F60" s="71"/>
      <c r="G60" s="71"/>
      <c r="H60" s="71"/>
      <c r="I60" s="71"/>
      <c r="J60" s="71"/>
      <c r="K60" s="71"/>
      <c r="L60" s="71"/>
      <c r="M60" s="71"/>
      <c r="N60" s="71"/>
      <c r="O60" s="71"/>
      <c r="P60" s="71"/>
      <c r="Q60" s="70"/>
      <c r="R60" s="70"/>
      <c r="S60" s="70"/>
    </row>
    <row r="61" customFormat="false" ht="12.75" hidden="false" customHeight="false" outlineLevel="0" collapsed="false">
      <c r="A61" s="70"/>
      <c r="B61" s="73" t="s">
        <v>25</v>
      </c>
      <c r="C61" s="70"/>
      <c r="D61" s="70" t="s">
        <v>163</v>
      </c>
      <c r="E61" s="70"/>
      <c r="F61" s="70"/>
      <c r="G61" s="70"/>
      <c r="H61" s="70"/>
      <c r="I61" s="70"/>
      <c r="J61" s="70"/>
      <c r="K61" s="70"/>
      <c r="L61" s="70"/>
      <c r="M61" s="70"/>
      <c r="N61" s="70"/>
      <c r="O61" s="70"/>
      <c r="P61" s="70"/>
      <c r="Q61" s="70"/>
      <c r="R61" s="70"/>
      <c r="S61" s="70"/>
    </row>
    <row r="62" customFormat="false" ht="12.75" hidden="false" customHeight="false" outlineLevel="0" collapsed="false">
      <c r="A62" s="70"/>
      <c r="B62" s="73"/>
      <c r="C62" s="70"/>
      <c r="D62" s="70"/>
      <c r="E62" s="70"/>
      <c r="F62" s="70"/>
      <c r="G62" s="70"/>
      <c r="H62" s="70"/>
      <c r="I62" s="70"/>
      <c r="J62" s="70"/>
      <c r="K62" s="70"/>
      <c r="L62" s="70"/>
      <c r="M62" s="70"/>
      <c r="N62" s="70"/>
      <c r="O62" s="70"/>
      <c r="P62" s="70"/>
      <c r="Q62" s="70"/>
      <c r="R62" s="70"/>
      <c r="S62" s="70"/>
    </row>
    <row r="63" customFormat="false" ht="12.75" hidden="false" customHeight="false" outlineLevel="0" collapsed="false">
      <c r="A63" s="72" t="s">
        <v>80</v>
      </c>
      <c r="B63" s="70"/>
      <c r="C63" s="70"/>
      <c r="D63" s="70"/>
      <c r="E63" s="70"/>
      <c r="F63" s="70"/>
      <c r="G63" s="70"/>
      <c r="H63" s="70"/>
      <c r="I63" s="70"/>
      <c r="J63" s="70"/>
      <c r="K63" s="70"/>
      <c r="L63" s="70"/>
      <c r="M63" s="70"/>
      <c r="N63" s="70"/>
      <c r="O63" s="70"/>
      <c r="P63" s="70"/>
      <c r="Q63" s="70"/>
      <c r="R63" s="70"/>
      <c r="S63" s="70"/>
    </row>
    <row r="64" customFormat="false" ht="12.75" hidden="false" customHeight="false" outlineLevel="0" collapsed="false">
      <c r="A64" s="70"/>
      <c r="B64" s="78" t="s">
        <v>164</v>
      </c>
      <c r="C64" s="70"/>
      <c r="D64" s="70" t="s">
        <v>165</v>
      </c>
      <c r="E64" s="70"/>
      <c r="F64" s="70"/>
      <c r="G64" s="70"/>
      <c r="H64" s="70"/>
      <c r="I64" s="70"/>
      <c r="J64" s="70"/>
      <c r="K64" s="70"/>
      <c r="L64" s="70"/>
      <c r="M64" s="70"/>
      <c r="N64" s="70"/>
      <c r="O64" s="70"/>
      <c r="P64" s="70"/>
      <c r="Q64" s="70"/>
      <c r="R64" s="70"/>
      <c r="S64" s="70"/>
    </row>
    <row r="65" customFormat="false" ht="12.75" hidden="false" customHeight="false" outlineLevel="0" collapsed="false">
      <c r="A65" s="70"/>
      <c r="B65" s="78" t="s">
        <v>166</v>
      </c>
      <c r="C65" s="70"/>
      <c r="D65" s="70" t="s">
        <v>167</v>
      </c>
      <c r="E65" s="70"/>
      <c r="F65" s="70"/>
      <c r="G65" s="70"/>
      <c r="H65" s="70"/>
      <c r="I65" s="70"/>
      <c r="J65" s="70"/>
      <c r="K65" s="70"/>
      <c r="L65" s="70"/>
      <c r="M65" s="70"/>
      <c r="N65" s="70"/>
      <c r="O65" s="70"/>
      <c r="P65" s="70"/>
      <c r="Q65" s="70"/>
      <c r="R65" s="70"/>
      <c r="S65" s="70"/>
    </row>
    <row r="66" customFormat="false" ht="12.75" hidden="false" customHeight="false" outlineLevel="0" collapsed="false">
      <c r="A66" s="70"/>
      <c r="B66" s="78" t="s">
        <v>93</v>
      </c>
      <c r="C66" s="70"/>
      <c r="D66" s="70" t="s">
        <v>168</v>
      </c>
      <c r="E66" s="70"/>
      <c r="F66" s="70"/>
      <c r="G66" s="70"/>
      <c r="H66" s="70"/>
      <c r="I66" s="70"/>
      <c r="J66" s="70"/>
      <c r="K66" s="70"/>
      <c r="L66" s="70"/>
      <c r="M66" s="70"/>
      <c r="N66" s="70"/>
      <c r="O66" s="70"/>
      <c r="P66" s="70"/>
      <c r="Q66" s="70"/>
      <c r="R66" s="70"/>
      <c r="S66" s="70"/>
    </row>
    <row r="67" customFormat="false" ht="12.75" hidden="false" customHeight="false" outlineLevel="0" collapsed="false">
      <c r="A67" s="70"/>
      <c r="B67" s="73" t="s">
        <v>97</v>
      </c>
      <c r="C67" s="70"/>
      <c r="D67" s="70" t="s">
        <v>169</v>
      </c>
      <c r="E67" s="70"/>
      <c r="F67" s="70"/>
      <c r="G67" s="70"/>
      <c r="H67" s="70"/>
      <c r="I67" s="70"/>
      <c r="J67" s="70"/>
      <c r="K67" s="70"/>
      <c r="L67" s="70"/>
      <c r="M67" s="70"/>
      <c r="N67" s="70"/>
      <c r="O67" s="70"/>
      <c r="P67" s="70"/>
      <c r="Q67" s="70"/>
      <c r="R67" s="70"/>
      <c r="S67" s="70"/>
    </row>
    <row r="68" customFormat="false" ht="12.75" hidden="false" customHeight="false" outlineLevel="0" collapsed="false">
      <c r="A68" s="70"/>
      <c r="B68" s="73" t="s">
        <v>100</v>
      </c>
      <c r="C68" s="70"/>
      <c r="D68" s="70" t="s">
        <v>170</v>
      </c>
      <c r="E68" s="70"/>
      <c r="F68" s="70"/>
      <c r="G68" s="70"/>
      <c r="H68" s="70"/>
      <c r="I68" s="70"/>
      <c r="J68" s="70"/>
      <c r="K68" s="70"/>
      <c r="L68" s="70"/>
      <c r="M68" s="70"/>
      <c r="N68" s="70"/>
      <c r="O68" s="70"/>
      <c r="P68" s="70"/>
      <c r="Q68" s="70"/>
      <c r="R68" s="70"/>
      <c r="S68" s="70"/>
    </row>
    <row r="69" customFormat="false" ht="12.75" hidden="false" customHeight="false" outlineLevel="0" collapsed="false">
      <c r="B69" s="79"/>
    </row>
    <row r="70" customFormat="false" ht="12.75" hidden="false" customHeight="false" outlineLevel="0" collapsed="false">
      <c r="A70" s="80" t="s">
        <v>8</v>
      </c>
      <c r="B70" s="79" t="s">
        <v>53</v>
      </c>
      <c r="D70" s="0" t="s">
        <v>171</v>
      </c>
    </row>
    <row r="71" customFormat="false" ht="12.75" hidden="false" customHeight="false" outlineLevel="0" collapsed="false">
      <c r="B71" s="79" t="s">
        <v>99</v>
      </c>
      <c r="D71" s="0" t="s">
        <v>172</v>
      </c>
    </row>
    <row r="72" customFormat="false" ht="12.75" hidden="false" customHeight="false" outlineLevel="0" collapsed="false">
      <c r="B72" s="79" t="s">
        <v>96</v>
      </c>
      <c r="D72" s="0" t="s">
        <v>173</v>
      </c>
    </row>
    <row r="73" customFormat="false" ht="12.75" hidden="false" customHeight="false" outlineLevel="0" collapsed="false">
      <c r="B73" s="79" t="s">
        <v>92</v>
      </c>
      <c r="D73" s="0" t="s">
        <v>174</v>
      </c>
    </row>
    <row r="75" customFormat="false" ht="18.75" hidden="false" customHeight="false" outlineLevel="0" collapsed="false">
      <c r="A75" s="3" t="s">
        <v>175</v>
      </c>
    </row>
    <row r="76" customFormat="false" ht="13.5" hidden="false" customHeight="false" outlineLevel="0" collapsed="false"/>
    <row r="77" customFormat="false" ht="19.5" hidden="false" customHeight="true" outlineLevel="0" collapsed="false">
      <c r="A77" s="81" t="s">
        <v>176</v>
      </c>
      <c r="B77" s="82" t="s">
        <v>177</v>
      </c>
      <c r="C77" s="83"/>
      <c r="D77" s="83"/>
      <c r="E77" s="83"/>
      <c r="F77" s="83"/>
      <c r="G77" s="83"/>
      <c r="H77" s="83"/>
      <c r="I77" s="84"/>
    </row>
    <row r="78" customFormat="false" ht="12.75" hidden="false" customHeight="false" outlineLevel="0" collapsed="false">
      <c r="A78" s="81"/>
    </row>
    <row r="79" customFormat="false" ht="93" hidden="false" customHeight="true" outlineLevel="0" collapsed="false">
      <c r="A79" s="85" t="s">
        <v>178</v>
      </c>
      <c r="B79" s="86" t="str">
        <f aca="false">CONCATENATE($D$56," at ",$D$27,", for ",$D$36," and settled using ",$D$52,", quoted in ",$D$73," per ",$D$64)</f>
        <v>An agreement whereby a floating price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on the 1st day of the month to 06:00 hrs on the 1st day of the following month and settled using the arithmetic average of the daily official settlement prices for the prompt month natural gas contract on the International Petroleum Exchange (IPE), quoted in pence, equal to 1/100 of a Pound Sterling, per therm, being the imperial measurement for a quantity of gas, equivalent to 100,000 Btu</v>
      </c>
      <c r="C79" s="86"/>
      <c r="D79" s="86"/>
      <c r="E79" s="86"/>
      <c r="F79" s="86"/>
      <c r="G79" s="86"/>
      <c r="H79" s="86"/>
      <c r="I79" s="86"/>
      <c r="J79" s="86"/>
      <c r="K79" s="86"/>
    </row>
    <row r="80" customFormat="false" ht="13.5" hidden="false" customHeight="false" outlineLevel="0" collapsed="false">
      <c r="A80" s="81"/>
    </row>
    <row r="81" customFormat="false" ht="16.5" hidden="false" customHeight="true" outlineLevel="0" collapsed="false">
      <c r="A81" s="81" t="s">
        <v>176</v>
      </c>
      <c r="B81" s="82" t="s">
        <v>179</v>
      </c>
      <c r="C81" s="83"/>
      <c r="D81" s="83"/>
      <c r="E81" s="83"/>
      <c r="F81" s="83"/>
      <c r="G81" s="83"/>
      <c r="H81" s="83"/>
      <c r="I81" s="84"/>
    </row>
    <row r="82" customFormat="false" ht="12.75" hidden="false" customHeight="false" outlineLevel="0" collapsed="false">
      <c r="A82" s="81"/>
    </row>
    <row r="83" customFormat="false" ht="104.25" hidden="false" customHeight="true" outlineLevel="0" collapsed="false">
      <c r="A83" s="85" t="s">
        <v>178</v>
      </c>
      <c r="B83" s="86" t="str">
        <f aca="false">CONCATENATE($D$58," at ",$D$27,", for ",$D$36,", and settled using ",$D$52,", at a strike of ",$Q$6," quoted in ",$D$73," per ",$D$64,".")</f>
        <v>An agreement whereby the buyer (the holder) has the right but not the obligation to buy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on the 1st day of the month to 06:00 hrs on the 1st day of the following month, and settled using the arithmetic average of the daily official settlement prices for the prompt month natural gas contract on the International Petroleum Exchange (IPE), at a strike of XXX quoted in pence, equal to 1/100 of a Pound Sterling, per therm, being the imperial measurement for a quantity of gas, equivalent to 100,000 Btu.</v>
      </c>
      <c r="C83" s="86"/>
      <c r="D83" s="86"/>
      <c r="E83" s="86"/>
      <c r="F83" s="86"/>
      <c r="G83" s="86"/>
      <c r="H83" s="86"/>
      <c r="I83" s="86"/>
      <c r="J83" s="86"/>
      <c r="K83" s="86"/>
    </row>
    <row r="84" customFormat="false" ht="13.5" hidden="false" customHeight="false" outlineLevel="0" collapsed="false">
      <c r="A84" s="81"/>
    </row>
    <row r="85" customFormat="false" ht="16.5" hidden="false" customHeight="true" outlineLevel="0" collapsed="false">
      <c r="A85" s="81" t="s">
        <v>176</v>
      </c>
      <c r="B85" s="82" t="s">
        <v>180</v>
      </c>
      <c r="C85" s="83"/>
      <c r="D85" s="83"/>
      <c r="E85" s="83"/>
      <c r="F85" s="83"/>
      <c r="G85" s="83"/>
      <c r="H85" s="83"/>
      <c r="I85" s="84"/>
    </row>
    <row r="86" customFormat="false" ht="12.75" hidden="false" customHeight="false" outlineLevel="0" collapsed="false">
      <c r="A86" s="81"/>
      <c r="B86" s="87"/>
      <c r="C86" s="88"/>
      <c r="D86" s="88"/>
      <c r="E86" s="88"/>
      <c r="F86" s="88"/>
      <c r="G86" s="88"/>
      <c r="H86" s="88"/>
      <c r="I86" s="88"/>
    </row>
    <row r="87" customFormat="false" ht="48.75" hidden="false" customHeight="true" outlineLevel="0" collapsed="false">
      <c r="A87" s="85" t="s">
        <v>178</v>
      </c>
      <c r="B87" s="86" t="str">
        <f aca="false">CONCATENATE(D57," at ",D29,", for ",D45,", quoted in ",D71," per ",D66,".")</f>
        <v>An agreement whereby a physical volume is exchanged  for a fixed price over a specified period at the beach system entry point connecting the Bacton terminal to the NTS  (National Transmission System - the main pipeline system operated by Transco for Natural Gas), for a period from 06:00 hrs today to 06:00 hrs tomorrow, quoted in Pounds Sterling per million of British thermal units.</v>
      </c>
      <c r="C87" s="86"/>
      <c r="D87" s="86"/>
      <c r="E87" s="86"/>
      <c r="F87" s="86"/>
      <c r="G87" s="86"/>
      <c r="H87" s="86"/>
      <c r="I87" s="86"/>
      <c r="J87" s="86"/>
      <c r="K87" s="86"/>
    </row>
    <row r="88" customFormat="false" ht="13.5" hidden="false" customHeight="false" outlineLevel="0" collapsed="false">
      <c r="A88" s="81"/>
      <c r="B88" s="87"/>
      <c r="C88" s="88"/>
      <c r="D88" s="88"/>
      <c r="E88" s="88"/>
      <c r="F88" s="88"/>
      <c r="G88" s="88"/>
      <c r="H88" s="88"/>
      <c r="I88" s="88"/>
    </row>
    <row r="89" customFormat="false" ht="15" hidden="false" customHeight="true" outlineLevel="0" collapsed="false">
      <c r="A89" s="81" t="s">
        <v>176</v>
      </c>
      <c r="B89" s="82" t="s">
        <v>181</v>
      </c>
      <c r="C89" s="83"/>
      <c r="D89" s="83"/>
      <c r="E89" s="83"/>
      <c r="F89" s="83"/>
      <c r="G89" s="83"/>
      <c r="H89" s="83"/>
      <c r="I89" s="84"/>
    </row>
    <row r="90" customFormat="false" ht="12.75" hidden="false" customHeight="false" outlineLevel="0" collapsed="false">
      <c r="A90" s="81"/>
      <c r="C90" s="88"/>
      <c r="D90" s="88"/>
      <c r="E90" s="88"/>
      <c r="F90" s="88"/>
      <c r="G90" s="88"/>
      <c r="H90" s="88"/>
      <c r="I90" s="88"/>
    </row>
    <row r="91" customFormat="false" ht="115.5" hidden="false" customHeight="true" outlineLevel="0" collapsed="false">
      <c r="A91" s="85" t="s">
        <v>178</v>
      </c>
      <c r="B91" s="86" t="str">
        <f aca="false">CONCATENATE(D60,", or ",O12,", at ",D29,", for ",D48,", quoted in ",D73," per ",D64,".")</f>
        <v>An agreement whereby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or 140/90, at the beach system entry point connecting the Bacton terminal to the NTS  (National Transmission System - the main pipeline system operated by Transco for Natural Gas), for a period from 06:00 hrs of the 1st Day of the next Calendar Month to 06:00 hrs of the 1st Day of the following Calendar Month, quoted in pence, equal to 1/100 of a Pound Sterling, per therm, being the imperial measurement for a quantity of gas, equivalent to 100,000 Btu.</v>
      </c>
      <c r="C91" s="86"/>
      <c r="D91" s="86"/>
      <c r="E91" s="86"/>
      <c r="F91" s="86"/>
      <c r="G91" s="86"/>
      <c r="H91" s="86"/>
      <c r="I91" s="86"/>
      <c r="J91" s="86"/>
      <c r="K91" s="86"/>
    </row>
    <row r="92" customFormat="false" ht="13.5" hidden="false" customHeight="false" outlineLevel="0" collapsed="false">
      <c r="A92" s="81"/>
      <c r="B92" s="89"/>
      <c r="C92" s="88"/>
      <c r="D92" s="88"/>
      <c r="E92" s="88"/>
      <c r="F92" s="88"/>
      <c r="G92" s="88"/>
      <c r="H92" s="88"/>
      <c r="I92" s="88"/>
    </row>
    <row r="93" customFormat="false" ht="18" hidden="false" customHeight="true" outlineLevel="0" collapsed="false">
      <c r="A93" s="81" t="s">
        <v>176</v>
      </c>
      <c r="B93" s="82" t="s">
        <v>182</v>
      </c>
      <c r="C93" s="83"/>
      <c r="D93" s="83"/>
      <c r="E93" s="83"/>
      <c r="F93" s="83"/>
      <c r="G93" s="83"/>
      <c r="H93" s="83"/>
      <c r="I93" s="84"/>
    </row>
    <row r="94" customFormat="false" ht="12.75" hidden="false" customHeight="false" outlineLevel="0" collapsed="false">
      <c r="A94" s="81"/>
    </row>
    <row r="95" customFormat="false" ht="90.75" hidden="false" customHeight="true" outlineLevel="0" collapsed="false">
      <c r="A95" s="85" t="s">
        <v>178</v>
      </c>
      <c r="B95" s="86" t="str">
        <f aca="false">CONCATENATE(D59," at ",D27,", for ",D41,", at a strike of ",S12," quoted in ",D73," per ",D64)</f>
        <v>An agreement whereby the buyer (the holder) has the right but not the obligation to sell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1st October  to 06:00 hrs 1st October on the following year, at a strike of 12 quoted in pence, equal to 1/100 of a Pound Sterling, per therm, being the imperial measurement for a quantity of gas, equivalent to 100,000 Btu</v>
      </c>
      <c r="C95" s="86"/>
      <c r="D95" s="86"/>
      <c r="E95" s="86"/>
      <c r="F95" s="86"/>
      <c r="G95" s="86"/>
      <c r="H95" s="86"/>
      <c r="I95" s="86"/>
      <c r="J95" s="86"/>
      <c r="K95" s="86"/>
    </row>
  </sheetData>
  <mergeCells count="7">
    <mergeCell ref="D27:R27"/>
    <mergeCell ref="D60:P60"/>
    <mergeCell ref="B79:K79"/>
    <mergeCell ref="B83:K83"/>
    <mergeCell ref="B87:K87"/>
    <mergeCell ref="B91:K91"/>
    <mergeCell ref="B95:K95"/>
  </mergeCells>
  <printOptions headings="false" gridLines="false" gridLinesSet="true" horizontalCentered="false" verticalCentered="false"/>
  <pageMargins left="0.359722222222222" right="0.279861111111111" top="0.359722222222222" bottom="0.3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BM334" activePane="bottomLeft" state="frozen"/>
      <selection pane="topLeft" activeCell="A1" activeCellId="0" sqref="A1"/>
      <selection pane="bottomLeft" activeCell="G335" activeCellId="0" sqref="G335"/>
    </sheetView>
  </sheetViews>
  <sheetFormatPr defaultColWidth="9.13671875" defaultRowHeight="12.75" customHeight="true" zeroHeight="false" outlineLevelRow="0" outlineLevelCol="0"/>
  <cols>
    <col collapsed="false" customWidth="true" hidden="false" outlineLevel="0" max="1" min="1" style="90" width="13.7"/>
    <col collapsed="false" customWidth="true" hidden="false" outlineLevel="0" max="2" min="2" style="1" width="12.7"/>
    <col collapsed="false" customWidth="true" hidden="false" outlineLevel="0" max="3" min="3" style="1" width="10.41"/>
    <col collapsed="false" customWidth="true" hidden="false" outlineLevel="0" max="4" min="4" style="1" width="14.28"/>
    <col collapsed="false" customWidth="true" hidden="false" outlineLevel="0" max="5" min="5" style="1" width="10.28"/>
    <col collapsed="false" customWidth="true" hidden="false" outlineLevel="0" max="6" min="6" style="1" width="9.85"/>
    <col collapsed="false" customWidth="true" hidden="false" outlineLevel="0" max="7" min="7" style="1" width="18.85"/>
    <col collapsed="false" customWidth="true" hidden="false" outlineLevel="0" max="8" min="8" style="1" width="11.56"/>
    <col collapsed="false" customWidth="true" hidden="false" outlineLevel="0" max="9" min="9" style="1" width="10.71"/>
    <col collapsed="false" customWidth="true" hidden="false" outlineLevel="0" max="10" min="10" style="1" width="14.85"/>
    <col collapsed="false" customWidth="true" hidden="false" outlineLevel="0" max="11" min="11" style="1" width="14.41"/>
    <col collapsed="false" customWidth="false" hidden="false" outlineLevel="0" max="12" min="12" style="1" width="9.14"/>
    <col collapsed="false" customWidth="true" hidden="false" outlineLevel="0" max="13" min="13" style="2" width="112.56"/>
    <col collapsed="false" customWidth="false" hidden="false" outlineLevel="0" max="55" min="14" style="91" width="9.14"/>
    <col collapsed="false" customWidth="false" hidden="false" outlineLevel="0" max="257" min="56" style="1" width="9.14"/>
  </cols>
  <sheetData>
    <row r="1" customFormat="false" ht="18.75" hidden="false" customHeight="false" outlineLevel="0" collapsed="false">
      <c r="A1" s="92" t="s">
        <v>183</v>
      </c>
      <c r="B1" s="0"/>
      <c r="C1" s="0"/>
      <c r="D1" s="0"/>
      <c r="E1" s="0"/>
      <c r="F1" s="0"/>
      <c r="G1" s="0"/>
      <c r="H1" s="0"/>
      <c r="I1" s="0"/>
      <c r="J1" s="0"/>
      <c r="K1" s="0"/>
      <c r="L1" s="0"/>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28.5" hidden="false" customHeight="true" outlineLevel="0" collapsed="false">
      <c r="A2" s="93" t="s">
        <v>184</v>
      </c>
      <c r="B2" s="93" t="s">
        <v>3</v>
      </c>
      <c r="C2" s="94" t="s">
        <v>4</v>
      </c>
      <c r="D2" s="93" t="s">
        <v>5</v>
      </c>
      <c r="E2" s="95" t="s">
        <v>81</v>
      </c>
      <c r="F2" s="95" t="s">
        <v>185</v>
      </c>
      <c r="G2" s="95" t="s">
        <v>77</v>
      </c>
      <c r="H2" s="96" t="s">
        <v>186</v>
      </c>
      <c r="I2" s="95" t="s">
        <v>6</v>
      </c>
      <c r="J2" s="95" t="s">
        <v>187</v>
      </c>
      <c r="K2" s="97" t="s">
        <v>8</v>
      </c>
      <c r="L2" s="95" t="s">
        <v>80</v>
      </c>
      <c r="M2" s="95" t="s">
        <v>188</v>
      </c>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8"/>
      <c r="FK2" s="98"/>
      <c r="FL2" s="98"/>
      <c r="FM2" s="98"/>
      <c r="FN2" s="98"/>
      <c r="FO2" s="98"/>
      <c r="FP2" s="98"/>
      <c r="FQ2" s="98"/>
      <c r="FR2" s="98"/>
      <c r="FS2" s="98"/>
      <c r="FT2" s="98"/>
      <c r="FU2" s="98"/>
      <c r="FV2" s="98"/>
      <c r="FW2" s="98"/>
      <c r="FX2" s="98"/>
      <c r="FY2" s="98"/>
      <c r="FZ2" s="98"/>
      <c r="GA2" s="98"/>
      <c r="GB2" s="98"/>
      <c r="GC2" s="98"/>
      <c r="GD2" s="98"/>
      <c r="GE2" s="98"/>
      <c r="GF2" s="98"/>
      <c r="GG2" s="98"/>
      <c r="GH2" s="98"/>
      <c r="GI2" s="98"/>
      <c r="GJ2" s="98"/>
      <c r="GK2" s="98"/>
      <c r="GL2" s="98"/>
      <c r="GM2" s="98"/>
      <c r="GN2" s="98"/>
      <c r="GO2" s="98"/>
      <c r="GP2" s="98"/>
      <c r="GQ2" s="98"/>
      <c r="GR2" s="98"/>
      <c r="GS2" s="98"/>
      <c r="GT2" s="98"/>
      <c r="GU2" s="98"/>
      <c r="GV2" s="98"/>
      <c r="GW2" s="98"/>
      <c r="GX2" s="98"/>
      <c r="GY2" s="98"/>
      <c r="GZ2" s="98"/>
      <c r="HA2" s="98"/>
      <c r="HB2" s="98"/>
      <c r="HC2" s="98"/>
      <c r="HD2" s="98"/>
      <c r="HE2" s="98"/>
      <c r="HF2" s="98"/>
      <c r="HG2" s="98"/>
      <c r="HH2" s="98"/>
      <c r="HI2" s="98"/>
      <c r="HJ2" s="98"/>
      <c r="HK2" s="98"/>
      <c r="HL2" s="98"/>
      <c r="HM2" s="98"/>
      <c r="HN2" s="98"/>
      <c r="HO2" s="98"/>
      <c r="HP2" s="98"/>
      <c r="HQ2" s="98"/>
      <c r="HR2" s="98"/>
      <c r="HS2" s="98"/>
      <c r="HT2" s="98"/>
      <c r="HU2" s="98"/>
      <c r="HV2" s="98"/>
      <c r="HW2" s="98"/>
      <c r="HX2" s="98"/>
      <c r="HY2" s="98"/>
      <c r="HZ2" s="98"/>
      <c r="IA2" s="98"/>
      <c r="IB2" s="98"/>
      <c r="IC2" s="98"/>
      <c r="ID2" s="98"/>
      <c r="IE2" s="98"/>
      <c r="IF2" s="98"/>
      <c r="IG2" s="98"/>
      <c r="IH2" s="98"/>
      <c r="II2" s="98"/>
      <c r="IJ2" s="98"/>
      <c r="IK2" s="98"/>
      <c r="IL2" s="98"/>
      <c r="IM2" s="98"/>
      <c r="IN2" s="98"/>
      <c r="IO2" s="98"/>
      <c r="IP2" s="98"/>
      <c r="IQ2" s="98"/>
      <c r="IR2" s="98"/>
      <c r="IS2" s="98"/>
      <c r="IT2" s="98"/>
      <c r="IU2" s="98"/>
      <c r="IV2" s="98"/>
      <c r="IW2" s="98"/>
    </row>
    <row r="3" customFormat="false" ht="84.75" hidden="false" customHeight="true" outlineLevel="0" collapsed="false">
      <c r="A3" s="99" t="s">
        <v>189</v>
      </c>
      <c r="B3" s="12" t="s">
        <v>12</v>
      </c>
      <c r="C3" s="11" t="s">
        <v>13</v>
      </c>
      <c r="D3" s="100" t="s">
        <v>14</v>
      </c>
      <c r="E3" s="14" t="s">
        <v>15</v>
      </c>
      <c r="F3" s="17" t="s">
        <v>15</v>
      </c>
      <c r="G3" s="101" t="s">
        <v>190</v>
      </c>
      <c r="H3" s="13" t="s">
        <v>191</v>
      </c>
      <c r="I3" s="14" t="s">
        <v>15</v>
      </c>
      <c r="J3" s="14" t="s">
        <v>15</v>
      </c>
      <c r="K3" s="102" t="s">
        <v>192</v>
      </c>
      <c r="L3" s="103" t="s">
        <v>193</v>
      </c>
      <c r="M3" s="41" t="str">
        <f aca="false">CONCATENATE(UKGas!$D56," at ",UKGas!$D$27,", for ",UKGas!$D$36," and settled using ",UKGas!$D$52,", quoted in ",UKGas!$D$73," per ",UKGas!$D$64,".")</f>
        <v>An agreement whereby a floating price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on the 1st day of the month to 06:00 hrs on the 1st day of the following month and settled using the arithmetic average of the daily official settlement prices for the prompt month natural gas contract on the International Petroleum Exchange (IPE), quoted in pence, equal to 1/100 of a Pound Sterling, per therm, being the imperial measurement for a quantity of gas, equivalent to 100,000 Btu.</v>
      </c>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row>
    <row r="4" customFormat="false" ht="72.75" hidden="false" customHeight="true" outlineLevel="0" collapsed="false">
      <c r="A4" s="103" t="s">
        <v>189</v>
      </c>
      <c r="B4" s="14" t="s">
        <v>12</v>
      </c>
      <c r="C4" s="13" t="s">
        <v>13</v>
      </c>
      <c r="D4" s="102" t="s">
        <v>14</v>
      </c>
      <c r="E4" s="14" t="s">
        <v>15</v>
      </c>
      <c r="F4" s="17" t="s">
        <v>15</v>
      </c>
      <c r="G4" s="105" t="s">
        <v>194</v>
      </c>
      <c r="H4" s="13" t="s">
        <v>191</v>
      </c>
      <c r="I4" s="14" t="s">
        <v>15</v>
      </c>
      <c r="J4" s="14" t="s">
        <v>15</v>
      </c>
      <c r="K4" s="106" t="s">
        <v>195</v>
      </c>
      <c r="L4" s="14" t="s">
        <v>196</v>
      </c>
      <c r="M4" s="41" t="str">
        <f aca="false">CONCATENATE(UKGas!$D57," at ",UKGas!$D$27,", for ",UKGas!$D$37," and settled using ",UKGas!$D$52,", quoted in ",UKGas!$D$70,"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1st January to 06:00 hrs 1st April and settled using the arithmetic average of the daily official settlement prices for the prompt month natural gas contract on the International Petroleum Exchange (IPE), quoted in United States Dollars per million of British thermal units.</v>
      </c>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96.75" hidden="false" customHeight="true" outlineLevel="0" collapsed="false">
      <c r="A5" s="103" t="s">
        <v>189</v>
      </c>
      <c r="B5" s="14" t="s">
        <v>12</v>
      </c>
      <c r="C5" s="13" t="s">
        <v>13</v>
      </c>
      <c r="D5" s="102" t="s">
        <v>14</v>
      </c>
      <c r="E5" s="14" t="s">
        <v>15</v>
      </c>
      <c r="F5" s="17" t="s">
        <v>15</v>
      </c>
      <c r="G5" s="105" t="s">
        <v>197</v>
      </c>
      <c r="H5" s="13" t="s">
        <v>191</v>
      </c>
      <c r="I5" s="14" t="s">
        <v>15</v>
      </c>
      <c r="J5" s="14" t="s">
        <v>15</v>
      </c>
      <c r="K5" s="102" t="s">
        <v>198</v>
      </c>
      <c r="L5" s="14" t="s">
        <v>199</v>
      </c>
      <c r="M5" s="41" t="str">
        <f aca="false">CONCATENATE(UKGas!$D58," at ",UKGas!$D$27,", for ",UKGas!$D$41," and settled using ",UKGas!$D$52,", quoted in ",UKGas!$D$71," per ",UKGas!$D$67,".")</f>
        <v>An agreement whereby the buyer (the holder) has the right but not the obligation to buy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1st October  to 06:00 hrs 1st October on the following year and settled using the arithmetic average of the daily official settlement prices for the prompt month natural gas contract on the International Petroleum Exchange (IPE), quoted in Pounds Sterling per electric energy equivalent to the power of one kilowatt (1000 watts) operating for one hour.</v>
      </c>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83.25" hidden="false" customHeight="true" outlineLevel="0" collapsed="false">
      <c r="A6" s="107" t="s">
        <v>189</v>
      </c>
      <c r="B6" s="108" t="s">
        <v>12</v>
      </c>
      <c r="C6" s="109" t="s">
        <v>13</v>
      </c>
      <c r="D6" s="110" t="s">
        <v>14</v>
      </c>
      <c r="E6" s="108" t="s">
        <v>15</v>
      </c>
      <c r="F6" s="111" t="s">
        <v>15</v>
      </c>
      <c r="G6" s="112" t="s">
        <v>200</v>
      </c>
      <c r="H6" s="109" t="s">
        <v>191</v>
      </c>
      <c r="I6" s="108" t="s">
        <v>15</v>
      </c>
      <c r="J6" s="108" t="s">
        <v>15</v>
      </c>
      <c r="K6" s="110" t="s">
        <v>201</v>
      </c>
      <c r="L6" s="110" t="s">
        <v>202</v>
      </c>
      <c r="M6" s="113" t="str">
        <f aca="false">CONCATENATE(UKGas!$D59," at ",UKGas!$D$27,", for ",UKGas!$D$42," and settled using ",UKGas!$D$52,", quoted in ",UKGas!$D$72," per ",UKGas!$D$68,".")</f>
        <v>An agreement whereby the buyer (the holder) has the right but not the obligation to sell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1st January to 06:00 hrs 1st January on the following year and settled using the arithmetic average of the daily official settlement prices for the prompt month natural gas contract on the International Petroleum Exchange (IPE), quoted in EUROs per one billion joules, approximately equivalent to 948,000 Btu.</v>
      </c>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98.25" hidden="false" customHeight="true" outlineLevel="0" collapsed="false">
      <c r="A7" s="103" t="s">
        <v>189</v>
      </c>
      <c r="B7" s="14" t="s">
        <v>12</v>
      </c>
      <c r="C7" s="13" t="s">
        <v>13</v>
      </c>
      <c r="D7" s="14" t="s">
        <v>19</v>
      </c>
      <c r="E7" s="14" t="s">
        <v>203</v>
      </c>
      <c r="F7" s="17" t="s">
        <v>15</v>
      </c>
      <c r="G7" s="114" t="s">
        <v>190</v>
      </c>
      <c r="H7" s="13" t="s">
        <v>191</v>
      </c>
      <c r="I7" s="14" t="s">
        <v>15</v>
      </c>
      <c r="J7" s="14" t="s">
        <v>15</v>
      </c>
      <c r="K7" s="110" t="s">
        <v>192</v>
      </c>
      <c r="L7" s="115" t="s">
        <v>193</v>
      </c>
      <c r="M7" s="113" t="str">
        <f aca="false">CONCATENATE(UKGas!$D$58," at ",UKGas!$D$27,", for ",UKGas!$D$36,", and settled using ",UKGas!$D$52,", at a strike of ",UKGas!$Q$6," quoted in ",UKGas!$D$73," per ",UKGas!$D$64,".")</f>
        <v>An agreement whereby the buyer (the holder) has the right but not the obligation to buy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on the 1st day of the month to 06:00 hrs on the 1st day of the following month, and settled using the arithmetic average of the daily official settlement prices for the prompt month natural gas contract on the International Petroleum Exchange (IPE), at a strike of XXX quoted in pence, equal to 1/100 of a Pound Sterling, per therm, being the imperial measurement for a quantity of gas, equivalent to 100,000 Btu.</v>
      </c>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82.5" hidden="false" customHeight="true" outlineLevel="0" collapsed="false">
      <c r="A8" s="103" t="s">
        <v>189</v>
      </c>
      <c r="B8" s="14" t="s">
        <v>12</v>
      </c>
      <c r="C8" s="13" t="s">
        <v>13</v>
      </c>
      <c r="D8" s="14" t="s">
        <v>19</v>
      </c>
      <c r="E8" s="14" t="s">
        <v>94</v>
      </c>
      <c r="F8" s="17" t="s">
        <v>15</v>
      </c>
      <c r="G8" s="114" t="s">
        <v>190</v>
      </c>
      <c r="H8" s="13" t="s">
        <v>191</v>
      </c>
      <c r="I8" s="14" t="s">
        <v>15</v>
      </c>
      <c r="J8" s="14" t="s">
        <v>15</v>
      </c>
      <c r="K8" s="115" t="s">
        <v>195</v>
      </c>
      <c r="L8" s="110" t="s">
        <v>196</v>
      </c>
      <c r="M8" s="113" t="str">
        <f aca="false">CONCATENATE(UKGas!$D$59," at ",UKGas!$D$27,", for ",UKGas!$D$36,", and settled using ",UKGas!$D$52,", at a strike of ",UKGas!$Q$6," quoted in ",UKGas!$D$70," per ",UKGas!$D$66,".")</f>
        <v>An agreement whereby the buyer (the holder) has the right but not the obligation to sell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on the 1st day of the month to 06:00 hrs on the 1st day of the following month, and settled using the arithmetic average of the daily official settlement prices for the prompt month natural gas contract on the International Petroleum Exchange (IPE), at a strike of XXX quoted in United States Dollars per million of British thermal units.</v>
      </c>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96" hidden="false" customHeight="true" outlineLevel="0" collapsed="false">
      <c r="A9" s="103" t="s">
        <v>189</v>
      </c>
      <c r="B9" s="14" t="s">
        <v>12</v>
      </c>
      <c r="C9" s="13" t="s">
        <v>13</v>
      </c>
      <c r="D9" s="14" t="s">
        <v>19</v>
      </c>
      <c r="E9" s="14" t="s">
        <v>203</v>
      </c>
      <c r="F9" s="17" t="s">
        <v>15</v>
      </c>
      <c r="G9" s="114" t="s">
        <v>194</v>
      </c>
      <c r="H9" s="13" t="s">
        <v>191</v>
      </c>
      <c r="I9" s="14" t="s">
        <v>15</v>
      </c>
      <c r="J9" s="14" t="s">
        <v>15</v>
      </c>
      <c r="K9" s="110" t="s">
        <v>192</v>
      </c>
      <c r="L9" s="115" t="s">
        <v>193</v>
      </c>
      <c r="M9" s="113" t="str">
        <f aca="false">CONCATENATE(UKGas!$D$58," at ",UKGas!$D$27,", for ",UKGas!$D$37,", and settled using ",UKGas!$D$52,", at a strike of ",UKGas!$Q$6," quoted in ",UKGas!$D$73," per ",UKGas!$D$64,".")</f>
        <v>An agreement whereby the buyer (the holder) has the right but not the obligation to buy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1st January to 06:00 hrs 1st April, and settled using the arithmetic average of the daily official settlement prices for the prompt month natural gas contract on the International Petroleum Exchange (IPE), at a strike of XXX quoted in pence, equal to 1/100 of a Pound Sterling, per therm, being the imperial measurement for a quantity of gas, equivalent to 100,000 Btu.</v>
      </c>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81" hidden="false" customHeight="true" outlineLevel="0" collapsed="false">
      <c r="A10" s="107" t="s">
        <v>189</v>
      </c>
      <c r="B10" s="108" t="s">
        <v>12</v>
      </c>
      <c r="C10" s="109" t="s">
        <v>13</v>
      </c>
      <c r="D10" s="108" t="s">
        <v>19</v>
      </c>
      <c r="E10" s="108" t="s">
        <v>94</v>
      </c>
      <c r="F10" s="108" t="s">
        <v>15</v>
      </c>
      <c r="G10" s="116" t="s">
        <v>194</v>
      </c>
      <c r="H10" s="109" t="s">
        <v>191</v>
      </c>
      <c r="I10" s="108" t="s">
        <v>15</v>
      </c>
      <c r="J10" s="108" t="s">
        <v>15</v>
      </c>
      <c r="K10" s="115" t="s">
        <v>195</v>
      </c>
      <c r="L10" s="117" t="s">
        <v>196</v>
      </c>
      <c r="M10" s="113" t="str">
        <f aca="false">CONCATENATE(UKGas!$D$59," at ",UKGas!$D$27,", for ",UKGas!$D$37,", and settled using ",UKGas!$D$52,", at a strike of ",UKGas!$Q$6," quoted in ",UKGas!$D$70," per ",UKGas!$D$66,".")</f>
        <v>An agreement whereby the buyer (the holder) has the right but not the obligation to sell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1st January to 06:00 hrs 1st April, and settled using the arithmetic average of the daily official settlement prices for the prompt month natural gas contract on the International Petroleum Exchange (IPE), at a strike of XXX quoted in United States Dollars per million of British thermal units.</v>
      </c>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row>
    <row r="11" customFormat="false" ht="51" hidden="false" customHeight="false" outlineLevel="0" collapsed="false">
      <c r="A11" s="103" t="s">
        <v>10</v>
      </c>
      <c r="B11" s="14" t="s">
        <v>12</v>
      </c>
      <c r="C11" s="13" t="s">
        <v>20</v>
      </c>
      <c r="D11" s="14" t="s">
        <v>21</v>
      </c>
      <c r="E11" s="14" t="s">
        <v>15</v>
      </c>
      <c r="F11" s="17" t="s">
        <v>15</v>
      </c>
      <c r="G11" s="118" t="s">
        <v>103</v>
      </c>
      <c r="H11" s="119" t="s">
        <v>84</v>
      </c>
      <c r="I11" s="14" t="s">
        <v>22</v>
      </c>
      <c r="J11" s="14" t="s">
        <v>15</v>
      </c>
      <c r="K11" s="106" t="s">
        <v>204</v>
      </c>
      <c r="L11" s="14" t="s">
        <v>205</v>
      </c>
      <c r="M11" s="113" t="str">
        <f aca="false">CONCATENATE(UKGas!$D$57," at ",UKGas!$D$27,", for ",UKGas!$D$45,"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today to 06:00 hrs tomorrow quoted in Pounds Sterling per million of British thermal units.</v>
      </c>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row>
    <row r="12" customFormat="false" ht="51" hidden="false" customHeight="false" outlineLevel="0" collapsed="false">
      <c r="A12" s="103" t="s">
        <v>10</v>
      </c>
      <c r="B12" s="14" t="s">
        <v>12</v>
      </c>
      <c r="C12" s="13" t="s">
        <v>20</v>
      </c>
      <c r="D12" s="14" t="s">
        <v>21</v>
      </c>
      <c r="E12" s="14" t="s">
        <v>15</v>
      </c>
      <c r="F12" s="17" t="s">
        <v>15</v>
      </c>
      <c r="G12" s="118" t="s">
        <v>107</v>
      </c>
      <c r="H12" s="119" t="s">
        <v>84</v>
      </c>
      <c r="I12" s="14" t="s">
        <v>22</v>
      </c>
      <c r="J12" s="14" t="s">
        <v>15</v>
      </c>
      <c r="K12" s="106" t="s">
        <v>204</v>
      </c>
      <c r="L12" s="14" t="s">
        <v>205</v>
      </c>
      <c r="M12" s="113" t="str">
        <f aca="false">CONCATENATE(UKGas!$D$57," at ",UKGas!$D$27,", for ",UKGas!$D$46,"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tomorrow to 06:00 hrs the day after quoted in Pounds Sterling per million of British thermal units.</v>
      </c>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row>
    <row r="13" customFormat="false" ht="51" hidden="false" customHeight="false" outlineLevel="0" collapsed="false">
      <c r="A13" s="103" t="s">
        <v>10</v>
      </c>
      <c r="B13" s="14" t="s">
        <v>12</v>
      </c>
      <c r="C13" s="13" t="s">
        <v>20</v>
      </c>
      <c r="D13" s="14" t="s">
        <v>21</v>
      </c>
      <c r="E13" s="14" t="s">
        <v>15</v>
      </c>
      <c r="F13" s="17" t="s">
        <v>15</v>
      </c>
      <c r="G13" s="118" t="s">
        <v>111</v>
      </c>
      <c r="H13" s="119" t="s">
        <v>84</v>
      </c>
      <c r="I13" s="14" t="s">
        <v>22</v>
      </c>
      <c r="J13" s="14" t="s">
        <v>15</v>
      </c>
      <c r="K13" s="106" t="s">
        <v>204</v>
      </c>
      <c r="L13" s="14" t="s">
        <v>205</v>
      </c>
      <c r="M13" s="113" t="str">
        <f aca="false">CONCATENATE(UKGas!$D$57," at ",UKGas!$D$27,", for ",UKGas!$D$47,"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today to 06:00 hrs of the 1st Day of the next Calendar Month quoted in Pounds Sterling per million of British thermal units.</v>
      </c>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row>
    <row r="14" customFormat="false" ht="51" hidden="false" customHeight="false" outlineLevel="0" collapsed="false">
      <c r="A14" s="103" t="s">
        <v>10</v>
      </c>
      <c r="B14" s="14" t="s">
        <v>12</v>
      </c>
      <c r="C14" s="13" t="s">
        <v>20</v>
      </c>
      <c r="D14" s="14" t="s">
        <v>21</v>
      </c>
      <c r="E14" s="14" t="s">
        <v>15</v>
      </c>
      <c r="F14" s="17" t="s">
        <v>15</v>
      </c>
      <c r="G14" s="118" t="s">
        <v>113</v>
      </c>
      <c r="H14" s="119" t="s">
        <v>84</v>
      </c>
      <c r="I14" s="14" t="s">
        <v>22</v>
      </c>
      <c r="J14" s="14" t="s">
        <v>15</v>
      </c>
      <c r="K14" s="106" t="s">
        <v>204</v>
      </c>
      <c r="L14" s="14" t="s">
        <v>205</v>
      </c>
      <c r="M14" s="113" t="str">
        <f aca="false">CONCATENATE(UKGas!$D$57," at ",UKGas!$D$27,", for ",UKGas!$D$48,"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of the 1st Day of the next Calendar Month to 06:00 hrs of the 1st Day of the following Calendar Month quoted in Pounds Sterling per million of British thermal units.</v>
      </c>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row>
    <row r="15" customFormat="false" ht="51" hidden="false" customHeight="false" outlineLevel="0" collapsed="false">
      <c r="A15" s="107" t="s">
        <v>10</v>
      </c>
      <c r="B15" s="108" t="s">
        <v>12</v>
      </c>
      <c r="C15" s="109" t="s">
        <v>20</v>
      </c>
      <c r="D15" s="108" t="s">
        <v>21</v>
      </c>
      <c r="E15" s="108" t="s">
        <v>15</v>
      </c>
      <c r="F15" s="108" t="s">
        <v>15</v>
      </c>
      <c r="G15" s="116" t="s">
        <v>190</v>
      </c>
      <c r="H15" s="121" t="s">
        <v>84</v>
      </c>
      <c r="I15" s="108" t="s">
        <v>22</v>
      </c>
      <c r="J15" s="108" t="s">
        <v>15</v>
      </c>
      <c r="K15" s="115" t="s">
        <v>204</v>
      </c>
      <c r="L15" s="108" t="s">
        <v>205</v>
      </c>
      <c r="M15" s="113" t="str">
        <f aca="false">CONCATENATE(UKGas!$D$57," at ",UKGas!$D$27,", for ",UKGas!$D$36,"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on the 1st day of the month to 06:00 hrs on the 1st day of the following month quoted in Pounds Sterling per million of British thermal units.</v>
      </c>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row>
    <row r="16" customFormat="false" ht="51" hidden="false" customHeight="false" outlineLevel="0" collapsed="false">
      <c r="A16" s="103" t="s">
        <v>10</v>
      </c>
      <c r="B16" s="14" t="s">
        <v>12</v>
      </c>
      <c r="C16" s="13" t="s">
        <v>20</v>
      </c>
      <c r="D16" s="14" t="s">
        <v>21</v>
      </c>
      <c r="E16" s="14" t="s">
        <v>15</v>
      </c>
      <c r="F16" s="17" t="s">
        <v>15</v>
      </c>
      <c r="G16" s="118" t="s">
        <v>103</v>
      </c>
      <c r="H16" s="119" t="s">
        <v>106</v>
      </c>
      <c r="I16" s="14" t="s">
        <v>22</v>
      </c>
      <c r="J16" s="14" t="s">
        <v>15</v>
      </c>
      <c r="K16" s="106" t="s">
        <v>204</v>
      </c>
      <c r="L16" s="14" t="s">
        <v>205</v>
      </c>
      <c r="M16" s="113" t="str">
        <f aca="false">CONCATENATE(UKGas!$D$57," at ",UKGas!$D$29,", for ",UKGas!$D$45," quoted in ",UKGas!$D$71," per ",UKGas!$D$66,".")</f>
        <v>An agreement whereby a physical volume is exchanged  for a fixed price over a specified period at the beach system entry point connecting the Bacton terminal to the NTS  (National Transmission System - the main pipeline system operated by Transco for Natural Gas), for a period from 06:00 hrs today to 06:00 hrs tomorrow quoted in Pounds Sterling per million of British thermal units.</v>
      </c>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row>
    <row r="17" customFormat="false" ht="51" hidden="false" customHeight="false" outlineLevel="0" collapsed="false">
      <c r="A17" s="103" t="s">
        <v>10</v>
      </c>
      <c r="B17" s="14" t="s">
        <v>12</v>
      </c>
      <c r="C17" s="13" t="s">
        <v>20</v>
      </c>
      <c r="D17" s="14" t="s">
        <v>21</v>
      </c>
      <c r="E17" s="14" t="s">
        <v>15</v>
      </c>
      <c r="F17" s="17" t="s">
        <v>15</v>
      </c>
      <c r="G17" s="118" t="s">
        <v>107</v>
      </c>
      <c r="H17" s="119" t="s">
        <v>106</v>
      </c>
      <c r="I17" s="14" t="s">
        <v>22</v>
      </c>
      <c r="J17" s="14" t="s">
        <v>15</v>
      </c>
      <c r="K17" s="106" t="s">
        <v>204</v>
      </c>
      <c r="L17" s="14" t="s">
        <v>205</v>
      </c>
      <c r="M17" s="113" t="str">
        <f aca="false">CONCATENATE(UKGas!$D$57," at ",UKGas!$D$29,", for ",UKGas!$D$46," quoted in ",UKGas!$D$71," per ",UKGas!$D$66,".")</f>
        <v>An agreement whereby a physical volume is exchanged  for a fixed price over a specified period at the beach system entry point connecting the Bacton terminal to the NTS  (National Transmission System - the main pipeline system operated by Transco for Natural Gas), for a period from 06:00 hrs tomorrow to 06:00 hrs the day after quoted in Pounds Sterling per million of British thermal units.</v>
      </c>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row>
    <row r="18" customFormat="false" ht="51" hidden="false" customHeight="false" outlineLevel="0" collapsed="false">
      <c r="A18" s="103" t="s">
        <v>10</v>
      </c>
      <c r="B18" s="14" t="s">
        <v>12</v>
      </c>
      <c r="C18" s="13" t="s">
        <v>20</v>
      </c>
      <c r="D18" s="14" t="s">
        <v>21</v>
      </c>
      <c r="E18" s="14" t="s">
        <v>15</v>
      </c>
      <c r="F18" s="17" t="s">
        <v>15</v>
      </c>
      <c r="G18" s="118" t="s">
        <v>111</v>
      </c>
      <c r="H18" s="119" t="s">
        <v>106</v>
      </c>
      <c r="I18" s="14" t="s">
        <v>22</v>
      </c>
      <c r="J18" s="14" t="s">
        <v>15</v>
      </c>
      <c r="K18" s="106" t="s">
        <v>204</v>
      </c>
      <c r="L18" s="14" t="s">
        <v>205</v>
      </c>
      <c r="M18" s="113" t="str">
        <f aca="false">CONCATENATE(UKGas!$D$57," at ",UKGas!$D$29,", for ",UKGas!$D$47," quoted in ",UKGas!$D$71," per ",UKGas!$D$66,".")</f>
        <v>An agreement whereby a physical volume is exchanged  for a fixed price over a specified period at the beach system entry point connecting the Bacton terminal to the NTS  (National Transmission System - the main pipeline system operated by Transco for Natural Gas), for a period from 06:00 hrs today to 06:00 hrs of the 1st Day of the next Calendar Month quoted in Pounds Sterling per million of British thermal units.</v>
      </c>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row>
    <row r="19" customFormat="false" ht="51" hidden="false" customHeight="false" outlineLevel="0" collapsed="false">
      <c r="A19" s="103" t="s">
        <v>10</v>
      </c>
      <c r="B19" s="14" t="s">
        <v>12</v>
      </c>
      <c r="C19" s="13" t="s">
        <v>20</v>
      </c>
      <c r="D19" s="14" t="s">
        <v>21</v>
      </c>
      <c r="E19" s="14" t="s">
        <v>15</v>
      </c>
      <c r="F19" s="17" t="s">
        <v>15</v>
      </c>
      <c r="G19" s="118" t="s">
        <v>113</v>
      </c>
      <c r="H19" s="119" t="s">
        <v>106</v>
      </c>
      <c r="I19" s="14" t="s">
        <v>22</v>
      </c>
      <c r="J19" s="14" t="s">
        <v>15</v>
      </c>
      <c r="K19" s="106" t="s">
        <v>204</v>
      </c>
      <c r="L19" s="14" t="s">
        <v>205</v>
      </c>
      <c r="M19" s="113" t="str">
        <f aca="false">CONCATENATE(UKGas!$D$57," at ",UKGas!$D$27,", for ",UKGas!$D$48,"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of the 1st Day of the next Calendar Month to 06:00 hrs of the 1st Day of the following Calendar Month quoted in Pounds Sterling per million of British thermal units.</v>
      </c>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row>
    <row r="20" customFormat="false" ht="51" hidden="false" customHeight="false" outlineLevel="0" collapsed="false">
      <c r="A20" s="107" t="s">
        <v>10</v>
      </c>
      <c r="B20" s="108" t="s">
        <v>12</v>
      </c>
      <c r="C20" s="109" t="s">
        <v>20</v>
      </c>
      <c r="D20" s="108" t="s">
        <v>21</v>
      </c>
      <c r="E20" s="108" t="s">
        <v>15</v>
      </c>
      <c r="F20" s="108" t="s">
        <v>15</v>
      </c>
      <c r="G20" s="116" t="s">
        <v>190</v>
      </c>
      <c r="H20" s="121" t="s">
        <v>106</v>
      </c>
      <c r="I20" s="108" t="s">
        <v>22</v>
      </c>
      <c r="J20" s="108" t="s">
        <v>15</v>
      </c>
      <c r="K20" s="115" t="s">
        <v>204</v>
      </c>
      <c r="L20" s="108" t="s">
        <v>205</v>
      </c>
      <c r="M20" s="113" t="str">
        <f aca="false">CONCATENATE(UKGas!$D$57," at ",UKGas!$D$29,", for ",UKGas!$D$36," quoted in ",UKGas!$D$71," per ",UKGas!$D$66,".")</f>
        <v>An agreement whereby a physical volume is exchanged  for a fixed price over a specified period at the beach system entry point connecting the Bacton terminal to the NTS  (National Transmission System - the main pipeline system operated by Transco for Natural Gas), for a period from 06:00 hrs on the 1st day of the month to 06:00 hrs on the 1st day of the following month quoted in Pounds Sterling per million of British thermal units.</v>
      </c>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row>
    <row r="21" customFormat="false" ht="51" hidden="false" customHeight="false" outlineLevel="0" collapsed="false">
      <c r="A21" s="103" t="s">
        <v>10</v>
      </c>
      <c r="B21" s="14" t="s">
        <v>12</v>
      </c>
      <c r="C21" s="13" t="s">
        <v>20</v>
      </c>
      <c r="D21" s="14" t="s">
        <v>21</v>
      </c>
      <c r="E21" s="14" t="s">
        <v>15</v>
      </c>
      <c r="F21" s="17" t="s">
        <v>15</v>
      </c>
      <c r="G21" s="118" t="s">
        <v>103</v>
      </c>
      <c r="H21" s="119" t="s">
        <v>110</v>
      </c>
      <c r="I21" s="14" t="s">
        <v>22</v>
      </c>
      <c r="J21" s="14" t="s">
        <v>15</v>
      </c>
      <c r="K21" s="106" t="s">
        <v>204</v>
      </c>
      <c r="L21" s="14" t="s">
        <v>205</v>
      </c>
      <c r="M21" s="113" t="str">
        <f aca="false">CONCATENATE(UKGas!$D$57," at ",UKGas!$D$31,", for ",UKGas!$D$45," quoted in ",UKGas!$D$71," per ",UKGas!$D$66,".")</f>
        <v>An agreement whereby a physical volume is exchanged  for a fixed price over a specified period at the beach system entry point connecting the St. Fergus terminal to the NTS  (National Transmission System - the main pipeline system operated by Transco for Natural Gas), for a period from 06:00 hrs today to 06:00 hrs tomorrow quoted in Pounds Sterling per million of British thermal units.</v>
      </c>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row>
    <row r="22" customFormat="false" ht="51" hidden="false" customHeight="false" outlineLevel="0" collapsed="false">
      <c r="A22" s="103" t="s">
        <v>10</v>
      </c>
      <c r="B22" s="14" t="s">
        <v>12</v>
      </c>
      <c r="C22" s="13" t="s">
        <v>20</v>
      </c>
      <c r="D22" s="14" t="s">
        <v>21</v>
      </c>
      <c r="E22" s="14" t="s">
        <v>15</v>
      </c>
      <c r="F22" s="17" t="s">
        <v>15</v>
      </c>
      <c r="G22" s="118" t="s">
        <v>107</v>
      </c>
      <c r="H22" s="119" t="s">
        <v>110</v>
      </c>
      <c r="I22" s="14" t="s">
        <v>22</v>
      </c>
      <c r="J22" s="14" t="s">
        <v>15</v>
      </c>
      <c r="K22" s="106" t="s">
        <v>204</v>
      </c>
      <c r="L22" s="14" t="s">
        <v>205</v>
      </c>
      <c r="M22" s="113" t="str">
        <f aca="false">CONCATENATE(UKGas!$D$57," at ",UKGas!$D$31,", for ",UKGas!$D$46," quoted in ",UKGas!$D$71," per ",UKGas!$D$66,".")</f>
        <v>An agreement whereby a physical volume is exchanged  for a fixed price over a specified period at the beach system entry point connecting the St. Fergus terminal to the NTS  (National Transmission System - the main pipeline system operated by Transco for Natural Gas), for a period from 06:00 hrs tomorrow to 06:00 hrs the day after quoted in Pounds Sterling per million of British thermal units.</v>
      </c>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row>
    <row r="23" customFormat="false" ht="51" hidden="false" customHeight="false" outlineLevel="0" collapsed="false">
      <c r="A23" s="103" t="s">
        <v>10</v>
      </c>
      <c r="B23" s="14" t="s">
        <v>12</v>
      </c>
      <c r="C23" s="13" t="s">
        <v>20</v>
      </c>
      <c r="D23" s="14" t="s">
        <v>21</v>
      </c>
      <c r="E23" s="14" t="s">
        <v>15</v>
      </c>
      <c r="F23" s="17" t="s">
        <v>15</v>
      </c>
      <c r="G23" s="118" t="s">
        <v>111</v>
      </c>
      <c r="H23" s="119" t="s">
        <v>110</v>
      </c>
      <c r="I23" s="14" t="s">
        <v>22</v>
      </c>
      <c r="J23" s="14" t="s">
        <v>15</v>
      </c>
      <c r="K23" s="106" t="s">
        <v>204</v>
      </c>
      <c r="L23" s="14" t="s">
        <v>205</v>
      </c>
      <c r="M23" s="113" t="str">
        <f aca="false">CONCATENATE(UKGas!$D$57," at ",UKGas!$D$29,", for ",UKGas!$D$47," quoted in ",UKGas!$D$71," per ",UKGas!$D$66,".")</f>
        <v>An agreement whereby a physical volume is exchanged  for a fixed price over a specified period at the beach system entry point connecting the Bacton terminal to the NTS  (National Transmission System - the main pipeline system operated by Transco for Natural Gas), for a period from 06:00 hrs today to 06:00 hrs of the 1st Day of the next Calendar Month quoted in Pounds Sterling per million of British thermal units.</v>
      </c>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row>
    <row r="24" customFormat="false" ht="51" hidden="false" customHeight="false" outlineLevel="0" collapsed="false">
      <c r="A24" s="103" t="s">
        <v>10</v>
      </c>
      <c r="B24" s="14" t="s">
        <v>12</v>
      </c>
      <c r="C24" s="13" t="s">
        <v>20</v>
      </c>
      <c r="D24" s="14" t="s">
        <v>21</v>
      </c>
      <c r="E24" s="14" t="s">
        <v>15</v>
      </c>
      <c r="F24" s="17" t="s">
        <v>15</v>
      </c>
      <c r="G24" s="118" t="s">
        <v>113</v>
      </c>
      <c r="H24" s="119" t="s">
        <v>110</v>
      </c>
      <c r="I24" s="14" t="s">
        <v>22</v>
      </c>
      <c r="J24" s="14" t="s">
        <v>15</v>
      </c>
      <c r="K24" s="106" t="s">
        <v>204</v>
      </c>
      <c r="L24" s="14" t="s">
        <v>205</v>
      </c>
      <c r="M24" s="113" t="str">
        <f aca="false">CONCATENATE(UKGas!$D$57," at ",UKGas!$D$31,", for ",UKGas!$D$48," quoted in ",UKGas!$D$71," per ",UKGas!$D$66,".")</f>
        <v>An agreement whereby a physical volume is exchanged  for a fixed price over a specified period at the beach system entry point connecting the St. Fergus terminal to the NTS  (National Transmission System - the main pipeline system operated by Transco for Natural Gas), for a period from 06:00 hrs of the 1st Day of the next Calendar Month to 06:00 hrs of the 1st Day of the following Calendar Month quoted in Pounds Sterling per million of British thermal units.</v>
      </c>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row>
    <row r="25" customFormat="false" ht="51" hidden="false" customHeight="false" outlineLevel="0" collapsed="false">
      <c r="A25" s="107" t="s">
        <v>10</v>
      </c>
      <c r="B25" s="108" t="s">
        <v>12</v>
      </c>
      <c r="C25" s="109" t="s">
        <v>20</v>
      </c>
      <c r="D25" s="108" t="s">
        <v>21</v>
      </c>
      <c r="E25" s="108" t="s">
        <v>15</v>
      </c>
      <c r="F25" s="108" t="s">
        <v>15</v>
      </c>
      <c r="G25" s="116" t="s">
        <v>190</v>
      </c>
      <c r="H25" s="121" t="s">
        <v>110</v>
      </c>
      <c r="I25" s="108" t="s">
        <v>22</v>
      </c>
      <c r="J25" s="108" t="s">
        <v>15</v>
      </c>
      <c r="K25" s="115" t="s">
        <v>204</v>
      </c>
      <c r="L25" s="108" t="s">
        <v>205</v>
      </c>
      <c r="M25" s="113" t="str">
        <f aca="false">CONCATENATE(UKGas!$D$57," at ",UKGas!$D$29,", for ",UKGas!$D$36," quoted in ",UKGas!$D$71," per ",UKGas!$D$66,".")</f>
        <v>An agreement whereby a physical volume is exchanged  for a fixed price over a specified period at the beach system entry point connecting the Bacton terminal to the NTS  (National Transmission System - the main pipeline system operated by Transco for Natural Gas), for a period from 06:00 hrs on the 1st day of the month to 06:00 hrs on the 1st day of the following month quoted in Pounds Sterling per million of British thermal units.</v>
      </c>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row>
    <row r="26" customFormat="false" ht="51" hidden="false" customHeight="false" outlineLevel="0" collapsed="false">
      <c r="A26" s="103" t="s">
        <v>10</v>
      </c>
      <c r="B26" s="14" t="s">
        <v>12</v>
      </c>
      <c r="C26" s="13" t="s">
        <v>20</v>
      </c>
      <c r="D26" s="14" t="s">
        <v>21</v>
      </c>
      <c r="E26" s="14" t="s">
        <v>15</v>
      </c>
      <c r="F26" s="17" t="s">
        <v>15</v>
      </c>
      <c r="G26" s="118" t="s">
        <v>103</v>
      </c>
      <c r="H26" s="119" t="s">
        <v>112</v>
      </c>
      <c r="I26" s="14" t="s">
        <v>22</v>
      </c>
      <c r="J26" s="14" t="s">
        <v>15</v>
      </c>
      <c r="K26" s="106" t="s">
        <v>204</v>
      </c>
      <c r="L26" s="14" t="s">
        <v>205</v>
      </c>
      <c r="M26" s="113" t="str">
        <f aca="false">CONCATENATE(UKGas!$D$57," at ",UKGas!$D$30,", for ",UKGas!$D$45," quoted in ",UKGas!$D$71," per ",UKGas!$D$66,".")</f>
        <v>An agreement whereby a physical volume is exchanged  for a fixed price over a specified period at the beach system entry point connecting the Teesside terminal to the NTS  (National Transmission System - the main pipeline system operated by Transco for Natural Gas), for a period from 06:00 hrs today to 06:00 hrs tomorrow quoted in Pounds Sterling per million of British thermal units.</v>
      </c>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row>
    <row r="27" customFormat="false" ht="51" hidden="false" customHeight="false" outlineLevel="0" collapsed="false">
      <c r="A27" s="103" t="s">
        <v>10</v>
      </c>
      <c r="B27" s="14" t="s">
        <v>12</v>
      </c>
      <c r="C27" s="13" t="s">
        <v>20</v>
      </c>
      <c r="D27" s="14" t="s">
        <v>21</v>
      </c>
      <c r="E27" s="14" t="s">
        <v>15</v>
      </c>
      <c r="F27" s="17" t="s">
        <v>15</v>
      </c>
      <c r="G27" s="118" t="s">
        <v>107</v>
      </c>
      <c r="H27" s="119" t="s">
        <v>112</v>
      </c>
      <c r="I27" s="14" t="s">
        <v>22</v>
      </c>
      <c r="J27" s="14" t="s">
        <v>15</v>
      </c>
      <c r="K27" s="106" t="s">
        <v>204</v>
      </c>
      <c r="L27" s="14" t="s">
        <v>205</v>
      </c>
      <c r="M27" s="113" t="str">
        <f aca="false">CONCATENATE(UKGas!$D$57," at ",UKGas!$D$31,", for ",UKGas!$D$46," quoted in ",UKGas!$D$71," per ",UKGas!$D$66,".")</f>
        <v>An agreement whereby a physical volume is exchanged  for a fixed price over a specified period at the beach system entry point connecting the St. Fergus terminal to the NTS  (National Transmission System - the main pipeline system operated by Transco for Natural Gas), for a period from 06:00 hrs tomorrow to 06:00 hrs the day after quoted in Pounds Sterling per million of British thermal units.</v>
      </c>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row>
    <row r="28" customFormat="false" ht="51" hidden="false" customHeight="false" outlineLevel="0" collapsed="false">
      <c r="A28" s="103" t="s">
        <v>10</v>
      </c>
      <c r="B28" s="14" t="s">
        <v>12</v>
      </c>
      <c r="C28" s="13" t="s">
        <v>20</v>
      </c>
      <c r="D28" s="14" t="s">
        <v>21</v>
      </c>
      <c r="E28" s="14" t="s">
        <v>15</v>
      </c>
      <c r="F28" s="17" t="s">
        <v>15</v>
      </c>
      <c r="G28" s="118" t="s">
        <v>111</v>
      </c>
      <c r="H28" s="119" t="s">
        <v>112</v>
      </c>
      <c r="I28" s="14" t="s">
        <v>22</v>
      </c>
      <c r="J28" s="14" t="s">
        <v>15</v>
      </c>
      <c r="K28" s="106" t="s">
        <v>204</v>
      </c>
      <c r="L28" s="14" t="s">
        <v>205</v>
      </c>
      <c r="M28" s="113" t="str">
        <f aca="false">CONCATENATE(UKGas!$D$57," at ",UKGas!$D$30,", for ",UKGas!$D$47," quoted in ",UKGas!$D$71," per ",UKGas!$D$66,".")</f>
        <v>An agreement whereby a physical volume is exchanged  for a fixed price over a specified period at the beach system entry point connecting the Teesside terminal to the NTS  (National Transmission System - the main pipeline system operated by Transco for Natural Gas), for a period from 06:00 hrs today to 06:00 hrs of the 1st Day of the next Calendar Month quoted in Pounds Sterling per million of British thermal units.</v>
      </c>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row>
    <row r="29" customFormat="false" ht="51" hidden="false" customHeight="false" outlineLevel="0" collapsed="false">
      <c r="A29" s="103" t="s">
        <v>10</v>
      </c>
      <c r="B29" s="14" t="s">
        <v>12</v>
      </c>
      <c r="C29" s="13" t="s">
        <v>20</v>
      </c>
      <c r="D29" s="14" t="s">
        <v>21</v>
      </c>
      <c r="E29" s="14" t="s">
        <v>15</v>
      </c>
      <c r="F29" s="17" t="s">
        <v>15</v>
      </c>
      <c r="G29" s="118" t="s">
        <v>113</v>
      </c>
      <c r="H29" s="119" t="s">
        <v>112</v>
      </c>
      <c r="I29" s="14" t="s">
        <v>22</v>
      </c>
      <c r="J29" s="14" t="s">
        <v>15</v>
      </c>
      <c r="K29" s="106" t="s">
        <v>204</v>
      </c>
      <c r="L29" s="14" t="s">
        <v>205</v>
      </c>
      <c r="M29" s="113" t="str">
        <f aca="false">CONCATENATE(UKGas!$D$57," at ",UKGas!$D$30,", for ",UKGas!$D$48," quoted in ",UKGas!$D$71," per ",UKGas!$D$66,".")</f>
        <v>An agreement whereby a physical volume is exchanged  for a fixed price over a specified period at the beach system entry point connecting the Teesside terminal to the NTS  (National Transmission System - the main pipeline system operated by Transco for Natural Gas), for a period from 06:00 hrs of the 1st Day of the next Calendar Month to 06:00 hrs of the 1st Day of the following Calendar Month quoted in Pounds Sterling per million of British thermal units.</v>
      </c>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row>
    <row r="30" customFormat="false" ht="51" hidden="false" customHeight="false" outlineLevel="0" collapsed="false">
      <c r="A30" s="107" t="s">
        <v>10</v>
      </c>
      <c r="B30" s="108" t="s">
        <v>12</v>
      </c>
      <c r="C30" s="109" t="s">
        <v>20</v>
      </c>
      <c r="D30" s="108" t="s">
        <v>21</v>
      </c>
      <c r="E30" s="108" t="s">
        <v>15</v>
      </c>
      <c r="F30" s="108" t="s">
        <v>15</v>
      </c>
      <c r="G30" s="116" t="s">
        <v>190</v>
      </c>
      <c r="H30" s="121" t="s">
        <v>112</v>
      </c>
      <c r="I30" s="108" t="s">
        <v>22</v>
      </c>
      <c r="J30" s="108" t="s">
        <v>15</v>
      </c>
      <c r="K30" s="115" t="s">
        <v>204</v>
      </c>
      <c r="L30" s="108" t="s">
        <v>205</v>
      </c>
      <c r="M30" s="113" t="str">
        <f aca="false">CONCATENATE(UKGas!$D$57," at ",UKGas!$D$29,", for ",UKGas!$D$36," quoted in ",UKGas!$D$71," per ",UKGas!$D$66,".")</f>
        <v>An agreement whereby a physical volume is exchanged  for a fixed price over a specified period at the beach system entry point connecting the Bacton terminal to the NTS  (National Transmission System - the main pipeline system operated by Transco for Natural Gas), for a period from 06:00 hrs on the 1st day of the month to 06:00 hrs on the 1st day of the following month quoted in Pounds Sterling per million of British thermal units.</v>
      </c>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row>
    <row r="31" customFormat="false" ht="51" hidden="false" customHeight="false" outlineLevel="0" collapsed="false">
      <c r="A31" s="99" t="s">
        <v>10</v>
      </c>
      <c r="B31" s="14" t="s">
        <v>12</v>
      </c>
      <c r="C31" s="13" t="s">
        <v>20</v>
      </c>
      <c r="D31" s="14" t="s">
        <v>21</v>
      </c>
      <c r="E31" s="14" t="s">
        <v>15</v>
      </c>
      <c r="F31" s="17" t="s">
        <v>15</v>
      </c>
      <c r="G31" s="114" t="s">
        <v>194</v>
      </c>
      <c r="H31" s="119" t="s">
        <v>84</v>
      </c>
      <c r="I31" s="14" t="s">
        <v>22</v>
      </c>
      <c r="J31" s="102" t="s">
        <v>15</v>
      </c>
      <c r="K31" s="106" t="s">
        <v>204</v>
      </c>
      <c r="L31" s="14" t="s">
        <v>205</v>
      </c>
      <c r="M31" s="113" t="str">
        <f aca="false">CONCATENATE(UKGas!$D$57," at ",UKGas!$D$27,", for ",UKGas!$D$38,"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1st April to 06:00 hrs 1st July quoted in Pounds Sterling per million of British thermal units.</v>
      </c>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row>
    <row r="32" customFormat="false" ht="51" hidden="false" customHeight="false" outlineLevel="0" collapsed="false">
      <c r="A32" s="103" t="s">
        <v>10</v>
      </c>
      <c r="B32" s="14" t="s">
        <v>12</v>
      </c>
      <c r="C32" s="13" t="s">
        <v>20</v>
      </c>
      <c r="D32" s="14" t="s">
        <v>21</v>
      </c>
      <c r="E32" s="14" t="s">
        <v>15</v>
      </c>
      <c r="F32" s="17" t="s">
        <v>15</v>
      </c>
      <c r="G32" s="114" t="s">
        <v>197</v>
      </c>
      <c r="H32" s="13" t="s">
        <v>84</v>
      </c>
      <c r="I32" s="14" t="s">
        <v>22</v>
      </c>
      <c r="J32" s="14" t="s">
        <v>15</v>
      </c>
      <c r="K32" s="106" t="s">
        <v>204</v>
      </c>
      <c r="L32" s="14" t="s">
        <v>205</v>
      </c>
      <c r="M32" s="113" t="str">
        <f aca="false">CONCATENATE(UKGas!$D$57," at ",UKGas!$D$27,", for ",UKGas!$D$41,"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1st October  to 06:00 hrs 1st October on the following year quoted in Pounds Sterling per million of British thermal units.</v>
      </c>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row>
    <row r="33" customFormat="false" ht="51" hidden="false" customHeight="false" outlineLevel="0" collapsed="false">
      <c r="A33" s="103" t="s">
        <v>10</v>
      </c>
      <c r="B33" s="14" t="s">
        <v>12</v>
      </c>
      <c r="C33" s="13" t="s">
        <v>20</v>
      </c>
      <c r="D33" s="14" t="s">
        <v>21</v>
      </c>
      <c r="E33" s="14" t="s">
        <v>15</v>
      </c>
      <c r="F33" s="17" t="s">
        <v>15</v>
      </c>
      <c r="G33" s="114" t="s">
        <v>200</v>
      </c>
      <c r="H33" s="13" t="s">
        <v>84</v>
      </c>
      <c r="I33" s="14" t="s">
        <v>22</v>
      </c>
      <c r="J33" s="14" t="s">
        <v>15</v>
      </c>
      <c r="K33" s="106" t="s">
        <v>204</v>
      </c>
      <c r="L33" s="14" t="s">
        <v>205</v>
      </c>
      <c r="M33" s="113" t="str">
        <f aca="false">CONCATENATE(UKGas!$D$57," at ",UKGas!$D$27,", for ",UKGas!$D$42,"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1st January to 06:00 hrs 1st January on the following year quoted in Pounds Sterling per million of British thermal units.</v>
      </c>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row>
    <row r="34" customFormat="false" ht="51" hidden="false" customHeight="false" outlineLevel="0" collapsed="false">
      <c r="A34" s="107" t="s">
        <v>10</v>
      </c>
      <c r="B34" s="108" t="s">
        <v>12</v>
      </c>
      <c r="C34" s="109" t="s">
        <v>20</v>
      </c>
      <c r="D34" s="108" t="s">
        <v>21</v>
      </c>
      <c r="E34" s="108" t="s">
        <v>15</v>
      </c>
      <c r="F34" s="108" t="s">
        <v>15</v>
      </c>
      <c r="G34" s="116" t="s">
        <v>206</v>
      </c>
      <c r="H34" s="109" t="s">
        <v>84</v>
      </c>
      <c r="I34" s="108" t="s">
        <v>22</v>
      </c>
      <c r="J34" s="108" t="s">
        <v>15</v>
      </c>
      <c r="K34" s="115" t="s">
        <v>204</v>
      </c>
      <c r="L34" s="108" t="s">
        <v>205</v>
      </c>
      <c r="M34" s="113" t="str">
        <f aca="false">CONCATENATE(UKGas!$D$57," at ",UKGas!$D$27,", for ",UKGas!$D$49," quoted in ",UKGas!$D$71," per ",UKGas!$D$66,".")</f>
        <v>An agreement whereby a physical volume is exchanged  for a fixed price over a specified period at the National Balancing Point, being a conceptual point on the NTS (National Transmission System - the main pipeline system operated by Transco for Natural Gas) for Trade Nominations as defined under the Network Code section C6, for a period from 06:00 hrs on the Starting Date  to 06:00 hrs on the day next after the Ending Date of the period quoted in Pounds Sterling per million of British thermal units.</v>
      </c>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row>
    <row r="35" customFormat="false" ht="63.75" hidden="false" customHeight="false" outlineLevel="0" collapsed="false">
      <c r="A35" s="103" t="s">
        <v>10</v>
      </c>
      <c r="B35" s="14" t="s">
        <v>12</v>
      </c>
      <c r="C35" s="13" t="s">
        <v>20</v>
      </c>
      <c r="D35" s="14" t="s">
        <v>19</v>
      </c>
      <c r="E35" s="14" t="s">
        <v>203</v>
      </c>
      <c r="F35" s="17" t="s">
        <v>15</v>
      </c>
      <c r="G35" s="118" t="s">
        <v>113</v>
      </c>
      <c r="H35" s="119" t="s">
        <v>84</v>
      </c>
      <c r="I35" s="14" t="s">
        <v>22</v>
      </c>
      <c r="J35" s="14" t="s">
        <v>15</v>
      </c>
      <c r="K35" s="102" t="s">
        <v>207</v>
      </c>
      <c r="L35" s="102" t="s">
        <v>205</v>
      </c>
      <c r="M35" s="113" t="str">
        <f aca="false">CONCATENATE(UKGas!$D$58," at ",UKGas!$D$27,", for ",UKGas!$D$48,", at a strike of ",UKGas!$Q$6," quoted in ",UKGas!$D$71," per ",UKGas!$D$66,".")</f>
        <v>An agreement whereby the buyer (the holder) has the right but not the obligation to buy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of the 1st Day of the next Calendar Month to 06:00 hrs of the 1st Day of the following Calendar Month, at a strike of XXX quoted in Pounds Sterling per million of British thermal units.</v>
      </c>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row>
    <row r="36" customFormat="false" ht="63.75" hidden="false" customHeight="false" outlineLevel="0" collapsed="false">
      <c r="A36" s="103" t="s">
        <v>10</v>
      </c>
      <c r="B36" s="14" t="s">
        <v>12</v>
      </c>
      <c r="C36" s="13" t="s">
        <v>20</v>
      </c>
      <c r="D36" s="14" t="s">
        <v>19</v>
      </c>
      <c r="E36" s="14" t="s">
        <v>94</v>
      </c>
      <c r="F36" s="17" t="s">
        <v>15</v>
      </c>
      <c r="G36" s="118" t="s">
        <v>113</v>
      </c>
      <c r="H36" s="119" t="s">
        <v>84</v>
      </c>
      <c r="I36" s="14" t="s">
        <v>22</v>
      </c>
      <c r="J36" s="14" t="s">
        <v>15</v>
      </c>
      <c r="K36" s="102" t="s">
        <v>207</v>
      </c>
      <c r="L36" s="102" t="s">
        <v>205</v>
      </c>
      <c r="M36" s="113" t="str">
        <f aca="false">CONCATENATE(UKGas!$D$59," at ",UKGas!$D$27,", for ",UKGas!$D$48,", at a strike of ",UKGas!$Q$6," quoted in ",UKGas!$D$71," per ",UKGas!$D$66,".")</f>
        <v>An agreement whereby the buyer (the holder) has the right but not the obligation to sell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of the 1st Day of the next Calendar Month to 06:00 hrs of the 1st Day of the following Calendar Month, at a strike of XXX quoted in Pounds Sterling per million of British thermal units.</v>
      </c>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row>
    <row r="37" customFormat="false" ht="63.75" hidden="false" customHeight="false" outlineLevel="0" collapsed="false">
      <c r="A37" s="103" t="s">
        <v>10</v>
      </c>
      <c r="B37" s="14" t="s">
        <v>12</v>
      </c>
      <c r="C37" s="13" t="s">
        <v>20</v>
      </c>
      <c r="D37" s="14" t="s">
        <v>19</v>
      </c>
      <c r="E37" s="14" t="s">
        <v>203</v>
      </c>
      <c r="F37" s="17" t="s">
        <v>15</v>
      </c>
      <c r="G37" s="114" t="s">
        <v>190</v>
      </c>
      <c r="H37" s="119" t="s">
        <v>84</v>
      </c>
      <c r="I37" s="14" t="s">
        <v>22</v>
      </c>
      <c r="J37" s="14" t="s">
        <v>15</v>
      </c>
      <c r="K37" s="102" t="s">
        <v>207</v>
      </c>
      <c r="L37" s="102" t="s">
        <v>205</v>
      </c>
      <c r="M37" s="113" t="str">
        <f aca="false">CONCATENATE(UKGas!$D$58," at ",UKGas!$D$27,", for ",UKGas!$D$36,", at a strike of ",UKGas!$Q$6," quoted in ",UKGas!$D$71," per ",UKGas!$D$66,".")</f>
        <v>An agreement whereby the buyer (the holder) has the right but not the obligation to buy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on the 1st day of the month to 06:00 hrs on the 1st day of the following month, at a strike of XXX quoted in Pounds Sterling per million of British thermal units.</v>
      </c>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row>
    <row r="38" customFormat="false" ht="63.75" hidden="false" customHeight="false" outlineLevel="0" collapsed="false">
      <c r="A38" s="103" t="s">
        <v>10</v>
      </c>
      <c r="B38" s="14" t="s">
        <v>12</v>
      </c>
      <c r="C38" s="13" t="s">
        <v>20</v>
      </c>
      <c r="D38" s="14" t="s">
        <v>19</v>
      </c>
      <c r="E38" s="14" t="s">
        <v>94</v>
      </c>
      <c r="F38" s="17" t="s">
        <v>15</v>
      </c>
      <c r="G38" s="114" t="s">
        <v>190</v>
      </c>
      <c r="H38" s="119" t="s">
        <v>84</v>
      </c>
      <c r="I38" s="14" t="s">
        <v>22</v>
      </c>
      <c r="J38" s="14" t="s">
        <v>15</v>
      </c>
      <c r="K38" s="102" t="s">
        <v>207</v>
      </c>
      <c r="L38" s="102" t="s">
        <v>205</v>
      </c>
      <c r="M38" s="113" t="str">
        <f aca="false">CONCATENATE(UKGas!$D$59," at ",UKGas!$D$27,", for ",UKGas!$D$36,", at a strike of ",UKGas!$Q$6," quoted in ",UKGas!$D$71," per ",UKGas!$D$66,".")</f>
        <v>An agreement whereby the buyer (the holder) has the right but not the obligation to sell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on the 1st day of the month to 06:00 hrs on the 1st day of the following month, at a strike of XXX quoted in Pounds Sterling per million of British thermal units.</v>
      </c>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row>
    <row r="39" customFormat="false" ht="63.75" hidden="false" customHeight="false" outlineLevel="0" collapsed="false">
      <c r="A39" s="103" t="s">
        <v>10</v>
      </c>
      <c r="B39" s="14" t="s">
        <v>12</v>
      </c>
      <c r="C39" s="13" t="s">
        <v>20</v>
      </c>
      <c r="D39" s="14" t="s">
        <v>19</v>
      </c>
      <c r="E39" s="14" t="s">
        <v>203</v>
      </c>
      <c r="F39" s="17" t="s">
        <v>15</v>
      </c>
      <c r="G39" s="114" t="s">
        <v>194</v>
      </c>
      <c r="H39" s="119" t="s">
        <v>84</v>
      </c>
      <c r="I39" s="14" t="s">
        <v>22</v>
      </c>
      <c r="J39" s="14" t="s">
        <v>15</v>
      </c>
      <c r="K39" s="102" t="s">
        <v>207</v>
      </c>
      <c r="L39" s="102" t="s">
        <v>205</v>
      </c>
      <c r="M39" s="113" t="str">
        <f aca="false">CONCATENATE(UKGas!$D$58," at ",UKGas!$D$27,", for ",UKGas!$D$38,", at a strike of ",UKGas!$Q$6," quoted in ",UKGas!$D$71," per ",UKGas!$D$66,".")</f>
        <v>An agreement whereby the buyer (the holder) has the right but not the obligation to buy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1st April to 06:00 hrs 1st July, at a strike of XXX quoted in Pounds Sterling per million of British thermal units.</v>
      </c>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row>
    <row r="40" customFormat="false" ht="63.75" hidden="false" customHeight="false" outlineLevel="0" collapsed="false">
      <c r="A40" s="103" t="s">
        <v>10</v>
      </c>
      <c r="B40" s="14" t="s">
        <v>12</v>
      </c>
      <c r="C40" s="13" t="s">
        <v>20</v>
      </c>
      <c r="D40" s="14" t="s">
        <v>19</v>
      </c>
      <c r="E40" s="14" t="s">
        <v>94</v>
      </c>
      <c r="F40" s="17" t="s">
        <v>15</v>
      </c>
      <c r="G40" s="114" t="s">
        <v>194</v>
      </c>
      <c r="H40" s="119" t="s">
        <v>84</v>
      </c>
      <c r="I40" s="14" t="s">
        <v>22</v>
      </c>
      <c r="J40" s="14" t="s">
        <v>15</v>
      </c>
      <c r="K40" s="102" t="s">
        <v>207</v>
      </c>
      <c r="L40" s="102" t="s">
        <v>205</v>
      </c>
      <c r="M40" s="113" t="str">
        <f aca="false">CONCATENATE(UKGas!$D$59," at ",UKGas!$D$27,", for ",UKGas!$D$38,", at a strike of ",UKGas!$Q$6," quoted in ",UKGas!$D$71," per ",UKGas!$D$66,".")</f>
        <v>An agreement whereby the buyer (the holder) has the right but not the obligation to sell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1st April to 06:00 hrs 1st July, at a strike of XXX quoted in Pounds Sterling per million of British thermal units.</v>
      </c>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row>
    <row r="41" customFormat="false" ht="63.75" hidden="false" customHeight="false" outlineLevel="0" collapsed="false">
      <c r="A41" s="103" t="s">
        <v>10</v>
      </c>
      <c r="B41" s="14" t="s">
        <v>12</v>
      </c>
      <c r="C41" s="13" t="s">
        <v>20</v>
      </c>
      <c r="D41" s="14" t="s">
        <v>19</v>
      </c>
      <c r="E41" s="14" t="s">
        <v>203</v>
      </c>
      <c r="F41" s="17" t="s">
        <v>15</v>
      </c>
      <c r="G41" s="114" t="s">
        <v>206</v>
      </c>
      <c r="H41" s="119" t="s">
        <v>84</v>
      </c>
      <c r="I41" s="14" t="s">
        <v>22</v>
      </c>
      <c r="J41" s="14" t="s">
        <v>15</v>
      </c>
      <c r="K41" s="102" t="s">
        <v>207</v>
      </c>
      <c r="L41" s="102" t="s">
        <v>205</v>
      </c>
      <c r="M41" s="113" t="str">
        <f aca="false">CONCATENATE(UKGas!$D$58," at ",UKGas!$D$27,", for ",UKGas!$D$49,", at a strike of ",UKGas!$Q$6," quoted in ",UKGas!$D$71," per ",UKGas!$D$66,".")</f>
        <v>An agreement whereby the buyer (the holder) has the right but not the obligation to buy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on the Starting Date  to 06:00 hrs on the day next after the Ending Date of the period, at a strike of XXX quoted in Pounds Sterling per million of British thermal units.</v>
      </c>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row>
    <row r="42" customFormat="false" ht="63.75" hidden="false" customHeight="false" outlineLevel="0" collapsed="false">
      <c r="A42" s="107" t="s">
        <v>10</v>
      </c>
      <c r="B42" s="108" t="s">
        <v>12</v>
      </c>
      <c r="C42" s="109" t="s">
        <v>20</v>
      </c>
      <c r="D42" s="108" t="s">
        <v>19</v>
      </c>
      <c r="E42" s="108" t="s">
        <v>94</v>
      </c>
      <c r="F42" s="108" t="s">
        <v>15</v>
      </c>
      <c r="G42" s="116" t="s">
        <v>206</v>
      </c>
      <c r="H42" s="122" t="s">
        <v>84</v>
      </c>
      <c r="I42" s="108" t="s">
        <v>22</v>
      </c>
      <c r="J42" s="108" t="s">
        <v>15</v>
      </c>
      <c r="K42" s="110" t="s">
        <v>207</v>
      </c>
      <c r="L42" s="108" t="s">
        <v>205</v>
      </c>
      <c r="M42" s="113" t="str">
        <f aca="false">CONCATENATE(UKGas!$D$59," at ",UKGas!$D$27,", for ",UKGas!$D$49,", at a strike of ",UKGas!$Q$6," quoted in ",UKGas!$D$71," per ",UKGas!$D$66,".")</f>
        <v>An agreement whereby the buyer (the holder) has the right but not the obligation to sell Natural Gas for a specified price on a specified exercise date in exchange for a premium payment at the National Balancing Point, being a conceptual point on the NTS (National Transmission System - the main pipeline system operated by Transco for Natural Gas) for Trade Nominations as defined under the Network Code section C6, for a period from 06:00 hrs on the Starting Date  to 06:00 hrs on the day next after the Ending Date of the period, at a strike of XXX quoted in Pounds Sterling per million of British thermal units.</v>
      </c>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c r="IW42" s="18"/>
    </row>
    <row r="43" customFormat="false" ht="89.25" hidden="false" customHeight="false" outlineLevel="0" collapsed="false">
      <c r="A43" s="99" t="s">
        <v>10</v>
      </c>
      <c r="B43" s="14" t="s">
        <v>12</v>
      </c>
      <c r="C43" s="13" t="s">
        <v>20</v>
      </c>
      <c r="D43" s="14" t="s">
        <v>24</v>
      </c>
      <c r="E43" s="14" t="s">
        <v>15</v>
      </c>
      <c r="F43" s="17" t="s">
        <v>15</v>
      </c>
      <c r="G43" s="114" t="s">
        <v>194</v>
      </c>
      <c r="H43" s="119" t="s">
        <v>84</v>
      </c>
      <c r="I43" s="14" t="s">
        <v>15</v>
      </c>
      <c r="J43" s="14" t="s">
        <v>15</v>
      </c>
      <c r="K43" s="102" t="s">
        <v>207</v>
      </c>
      <c r="L43" s="102" t="s">
        <v>205</v>
      </c>
      <c r="M43" s="113" t="str">
        <f aca="false">CONCATENATE(UKGas!$D$60," at ",UKGas!$D$27,", for ",UKGas!$D$40," quoted in ",UKGas!$D$71," per ",UKGas!$D$66,".")</f>
        <v>An agreement whereby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the National Balancing Point, being a conceptual point on the NTS (National Transmission System - the main pipeline system operated by Transco for Natural Gas) for Trade Nominations as defined under the Network Code section C6, for a period from 06:00 hrs 1st October to 06:00 hrs 1st January quoted in Pounds Sterling per million of British thermal units.</v>
      </c>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c r="IW43" s="18"/>
    </row>
    <row r="44" customFormat="false" ht="89.25" hidden="false" customHeight="false" outlineLevel="0" collapsed="false">
      <c r="A44" s="103" t="s">
        <v>10</v>
      </c>
      <c r="B44" s="14" t="s">
        <v>12</v>
      </c>
      <c r="C44" s="13" t="s">
        <v>20</v>
      </c>
      <c r="D44" s="14" t="s">
        <v>24</v>
      </c>
      <c r="E44" s="14" t="s">
        <v>15</v>
      </c>
      <c r="F44" s="17" t="s">
        <v>15</v>
      </c>
      <c r="G44" s="114" t="s">
        <v>197</v>
      </c>
      <c r="H44" s="119" t="s">
        <v>84</v>
      </c>
      <c r="I44" s="14" t="s">
        <v>15</v>
      </c>
      <c r="J44" s="14" t="s">
        <v>15</v>
      </c>
      <c r="K44" s="102" t="s">
        <v>207</v>
      </c>
      <c r="L44" s="102" t="s">
        <v>205</v>
      </c>
      <c r="M44" s="113" t="str">
        <f aca="false">CONCATENATE(UKGas!$D$60," at ",UKGas!$D$27,", for ",UKGas!$D$41," quoted in ",UKGas!$D$71," per ",UKGas!$D$66,".")</f>
        <v>An agreement whereby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the National Balancing Point, being a conceptual point on the NTS (National Transmission System - the main pipeline system operated by Transco for Natural Gas) for Trade Nominations as defined under the Network Code section C6, for a period from 06:00 hrs 1st October  to 06:00 hrs 1st October on the following year quoted in Pounds Sterling per million of British thermal units.</v>
      </c>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c r="IT44" s="18"/>
      <c r="IU44" s="18"/>
      <c r="IV44" s="18"/>
      <c r="IW44" s="18"/>
    </row>
    <row r="45" customFormat="false" ht="89.25" hidden="false" customHeight="false" outlineLevel="0" collapsed="false">
      <c r="A45" s="107" t="s">
        <v>10</v>
      </c>
      <c r="B45" s="108" t="s">
        <v>12</v>
      </c>
      <c r="C45" s="109" t="s">
        <v>20</v>
      </c>
      <c r="D45" s="108" t="s">
        <v>24</v>
      </c>
      <c r="E45" s="108" t="s">
        <v>15</v>
      </c>
      <c r="F45" s="108" t="s">
        <v>15</v>
      </c>
      <c r="G45" s="116" t="s">
        <v>200</v>
      </c>
      <c r="H45" s="123" t="s">
        <v>84</v>
      </c>
      <c r="I45" s="108" t="s">
        <v>15</v>
      </c>
      <c r="J45" s="108" t="s">
        <v>15</v>
      </c>
      <c r="K45" s="110" t="s">
        <v>207</v>
      </c>
      <c r="L45" s="108" t="s">
        <v>205</v>
      </c>
      <c r="M45" s="113" t="str">
        <f aca="false">CONCATENATE(UKGas!$D$60," at ",UKGas!$D$27,", for ",UKGas!$D$42," quoted in ",UKGas!$D$71," per ",UKGas!$D$66,".")</f>
        <v>An agreement whereby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the National Balancing Point, being a conceptual point on the NTS (National Transmission System - the main pipeline system operated by Transco for Natural Gas) for Trade Nominations as defined under the Network Code section C6, for a period from 06:00 hrs 1st January to 06:00 hrs 1st January on the following year quoted in Pounds Sterling per million of British thermal units.</v>
      </c>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c r="IS45" s="18"/>
      <c r="IT45" s="18"/>
      <c r="IU45" s="18"/>
      <c r="IV45" s="18"/>
      <c r="IW45" s="18"/>
    </row>
    <row r="46" customFormat="false" ht="51" hidden="false" customHeight="false" outlineLevel="0" collapsed="false">
      <c r="A46" s="103" t="s">
        <v>10</v>
      </c>
      <c r="B46" s="14" t="s">
        <v>12</v>
      </c>
      <c r="C46" s="13" t="s">
        <v>20</v>
      </c>
      <c r="D46" s="14" t="s">
        <v>25</v>
      </c>
      <c r="E46" s="14" t="s">
        <v>15</v>
      </c>
      <c r="F46" s="17" t="s">
        <v>15</v>
      </c>
      <c r="G46" s="118" t="s">
        <v>111</v>
      </c>
      <c r="H46" s="119" t="s">
        <v>84</v>
      </c>
      <c r="I46" s="14" t="s">
        <v>22</v>
      </c>
      <c r="J46" s="14" t="s">
        <v>15</v>
      </c>
      <c r="K46" s="102" t="s">
        <v>207</v>
      </c>
      <c r="L46" s="102" t="s">
        <v>205</v>
      </c>
      <c r="M46" s="113" t="str">
        <f aca="false">CONCATENATE(UKGas!$D$61," at ",UKGas!$D$27,", for ",UKGas!$D$47," quoted in ",UKGas!$D$71," per ",UKGas!$D$66,".")</f>
        <v>NTS system entry capacity as defined under the network code section 1.2.3.(a) at the National Balancing Point, being a conceptual point on the NTS (National Transmission System - the main pipeline system operated by Transco for Natural Gas) for Trade Nominations as defined under the Network Code section C6, for a period from 06:00 hrs today to 06:00 hrs of the 1st Day of the next Calendar Month quoted in Pounds Sterling per million of British thermal units.</v>
      </c>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c r="IT46" s="18"/>
      <c r="IU46" s="18"/>
      <c r="IV46" s="18"/>
      <c r="IW46" s="18"/>
    </row>
    <row r="47" customFormat="false" ht="51" hidden="false" customHeight="false" outlineLevel="0" collapsed="false">
      <c r="A47" s="103" t="s">
        <v>10</v>
      </c>
      <c r="B47" s="14" t="s">
        <v>12</v>
      </c>
      <c r="C47" s="13" t="s">
        <v>20</v>
      </c>
      <c r="D47" s="14" t="s">
        <v>25</v>
      </c>
      <c r="E47" s="14" t="s">
        <v>15</v>
      </c>
      <c r="F47" s="17" t="s">
        <v>15</v>
      </c>
      <c r="G47" s="118" t="s">
        <v>113</v>
      </c>
      <c r="H47" s="119" t="s">
        <v>84</v>
      </c>
      <c r="I47" s="14" t="s">
        <v>22</v>
      </c>
      <c r="J47" s="14" t="s">
        <v>15</v>
      </c>
      <c r="K47" s="102" t="s">
        <v>207</v>
      </c>
      <c r="L47" s="102" t="s">
        <v>205</v>
      </c>
      <c r="M47" s="113" t="str">
        <f aca="false">CONCATENATE(UKGas!$D$61," at ",UKGas!$D$27,", for ",UKGas!$D$48," quoted in ",UKGas!$D$71," per ",UKGas!$D$66,".")</f>
        <v>NTS system entry capacity as defined under the network code section 1.2.3.(a) at the National Balancing Point, being a conceptual point on the NTS (National Transmission System - the main pipeline system operated by Transco for Natural Gas) for Trade Nominations as defined under the Network Code section C6, for a period from 06:00 hrs of the 1st Day of the next Calendar Month to 06:00 hrs of the 1st Day of the following Calendar Month quoted in Pounds Sterling per million of British thermal units.</v>
      </c>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c r="IG47" s="18"/>
      <c r="IH47" s="18"/>
      <c r="II47" s="18"/>
      <c r="IJ47" s="18"/>
      <c r="IK47" s="18"/>
      <c r="IL47" s="18"/>
      <c r="IM47" s="18"/>
      <c r="IN47" s="18"/>
      <c r="IO47" s="18"/>
      <c r="IP47" s="18"/>
      <c r="IQ47" s="18"/>
      <c r="IR47" s="18"/>
      <c r="IS47" s="18"/>
      <c r="IT47" s="18"/>
      <c r="IU47" s="18"/>
      <c r="IV47" s="18"/>
      <c r="IW47" s="18"/>
    </row>
    <row r="48" customFormat="false" ht="51" hidden="false" customHeight="false" outlineLevel="0" collapsed="false">
      <c r="A48" s="103" t="s">
        <v>10</v>
      </c>
      <c r="B48" s="14" t="s">
        <v>12</v>
      </c>
      <c r="C48" s="13" t="s">
        <v>20</v>
      </c>
      <c r="D48" s="14" t="s">
        <v>25</v>
      </c>
      <c r="E48" s="14" t="s">
        <v>15</v>
      </c>
      <c r="F48" s="17" t="s">
        <v>15</v>
      </c>
      <c r="G48" s="114" t="s">
        <v>190</v>
      </c>
      <c r="H48" s="119" t="s">
        <v>84</v>
      </c>
      <c r="I48" s="14" t="s">
        <v>22</v>
      </c>
      <c r="J48" s="14" t="s">
        <v>15</v>
      </c>
      <c r="K48" s="102" t="s">
        <v>207</v>
      </c>
      <c r="L48" s="102" t="s">
        <v>205</v>
      </c>
      <c r="M48" s="113" t="str">
        <f aca="false">CONCATENATE(UKGas!$D$61," at ",UKGas!$D$27,", for ",UKGas!$D$36," quoted in ",UKGas!$D$71," per ",UKGas!$D$66,".")</f>
        <v>NTS system entry capacity as defined under the network code section 1.2.3.(a) at the National Balancing Point, being a conceptual point on the NTS (National Transmission System - the main pipeline system operated by Transco for Natural Gas) for Trade Nominations as defined under the Network Code section C6, for a period from 06:00 hrs on the 1st day of the month to 06:00 hrs on the 1st day of the following month quoted in Pounds Sterling per million of British thermal units.</v>
      </c>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c r="IG48" s="18"/>
      <c r="IH48" s="18"/>
      <c r="II48" s="18"/>
      <c r="IJ48" s="18"/>
      <c r="IK48" s="18"/>
      <c r="IL48" s="18"/>
      <c r="IM48" s="18"/>
      <c r="IN48" s="18"/>
      <c r="IO48" s="18"/>
      <c r="IP48" s="18"/>
      <c r="IQ48" s="18"/>
      <c r="IR48" s="18"/>
      <c r="IS48" s="18"/>
      <c r="IT48" s="18"/>
      <c r="IU48" s="18"/>
      <c r="IV48" s="18"/>
      <c r="IW48" s="18"/>
    </row>
    <row r="49" customFormat="false" ht="51.75" hidden="false" customHeight="false" outlineLevel="0" collapsed="false">
      <c r="A49" s="124" t="s">
        <v>10</v>
      </c>
      <c r="B49" s="21" t="s">
        <v>12</v>
      </c>
      <c r="C49" s="20" t="s">
        <v>20</v>
      </c>
      <c r="D49" s="21" t="s">
        <v>25</v>
      </c>
      <c r="E49" s="21" t="s">
        <v>15</v>
      </c>
      <c r="F49" s="21" t="s">
        <v>15</v>
      </c>
      <c r="G49" s="125" t="s">
        <v>206</v>
      </c>
      <c r="H49" s="126" t="s">
        <v>84</v>
      </c>
      <c r="I49" s="21" t="s">
        <v>22</v>
      </c>
      <c r="J49" s="21" t="s">
        <v>15</v>
      </c>
      <c r="K49" s="127" t="s">
        <v>207</v>
      </c>
      <c r="L49" s="21" t="s">
        <v>205</v>
      </c>
      <c r="M49" s="113" t="str">
        <f aca="false">CONCATENATE(UKGas!$D$61," at ",UKGas!$D$27,", for ",UKGas!$D$47," quoted in ",UKGas!$D$71," per ",UKGas!$D$66,".")</f>
        <v>NTS system entry capacity as defined under the network code section 1.2.3.(a) at the National Balancing Point, being a conceptual point on the NTS (National Transmission System - the main pipeline system operated by Transco for Natural Gas) for Trade Nominations as defined under the Network Code section C6, for a period from 06:00 hrs today to 06:00 hrs of the 1st Day of the next Calendar Month quoted in Pounds Sterling per million of British thermal units.</v>
      </c>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c r="IG49" s="18"/>
      <c r="IH49" s="18"/>
      <c r="II49" s="18"/>
      <c r="IJ49" s="18"/>
      <c r="IK49" s="18"/>
      <c r="IL49" s="18"/>
      <c r="IM49" s="18"/>
      <c r="IN49" s="18"/>
      <c r="IO49" s="18"/>
      <c r="IP49" s="18"/>
      <c r="IQ49" s="18"/>
      <c r="IR49" s="18"/>
      <c r="IS49" s="18"/>
      <c r="IT49" s="18"/>
      <c r="IU49" s="18"/>
      <c r="IV49" s="18"/>
      <c r="IW49" s="18"/>
    </row>
    <row r="50" customFormat="false" ht="51" hidden="false" customHeight="false" outlineLevel="0" collapsed="false">
      <c r="A50" s="128" t="s">
        <v>39</v>
      </c>
      <c r="B50" s="129" t="s">
        <v>12</v>
      </c>
      <c r="C50" s="130" t="s">
        <v>20</v>
      </c>
      <c r="D50" s="129" t="s">
        <v>21</v>
      </c>
      <c r="E50" s="129" t="s">
        <v>15</v>
      </c>
      <c r="F50" s="131" t="s">
        <v>15</v>
      </c>
      <c r="G50" s="132" t="s">
        <v>103</v>
      </c>
      <c r="H50" s="133" t="s">
        <v>208</v>
      </c>
      <c r="I50" s="129" t="s">
        <v>22</v>
      </c>
      <c r="J50" s="129" t="s">
        <v>15</v>
      </c>
      <c r="K50" s="134" t="s">
        <v>207</v>
      </c>
      <c r="L50" s="134" t="s">
        <v>205</v>
      </c>
      <c r="M50" s="135" t="str">
        <f aca="false">CONCATENATE(ContGas!$C$27," at ",ContGas!$C$30,", for ",ContGas!$C$40,"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today to 06:00 (CET - Central European Time) tomorrow quoted in Pounds Sterling per million of British thermal units.</v>
      </c>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c r="CN50" s="137"/>
      <c r="CO50" s="137"/>
      <c r="CP50" s="137"/>
      <c r="CQ50" s="137"/>
      <c r="CR50" s="137"/>
      <c r="CS50" s="137"/>
      <c r="CT50" s="137"/>
      <c r="CU50" s="137"/>
      <c r="CV50" s="137"/>
      <c r="CW50" s="137"/>
      <c r="CX50" s="137"/>
      <c r="CY50" s="137"/>
      <c r="CZ50" s="137"/>
      <c r="DA50" s="137"/>
      <c r="DB50" s="137"/>
      <c r="DC50" s="137"/>
      <c r="DD50" s="137"/>
      <c r="DE50" s="137"/>
      <c r="DF50" s="137"/>
      <c r="DG50" s="137"/>
      <c r="DH50" s="137"/>
      <c r="DI50" s="137"/>
      <c r="DJ50" s="137"/>
      <c r="DK50" s="137"/>
      <c r="DL50" s="137"/>
      <c r="DM50" s="137"/>
      <c r="DN50" s="137"/>
      <c r="DO50" s="137"/>
      <c r="DP50" s="137"/>
      <c r="DQ50" s="137"/>
      <c r="DR50" s="137"/>
      <c r="DS50" s="137"/>
      <c r="DT50" s="137"/>
      <c r="DU50" s="137"/>
      <c r="DV50" s="137"/>
      <c r="DW50" s="137"/>
      <c r="DX50" s="137"/>
      <c r="DY50" s="137"/>
      <c r="DZ50" s="137"/>
      <c r="EA50" s="137"/>
      <c r="EB50" s="137"/>
      <c r="EC50" s="137"/>
      <c r="ED50" s="137"/>
      <c r="EE50" s="137"/>
      <c r="EF50" s="137"/>
      <c r="EG50" s="137"/>
      <c r="EH50" s="137"/>
      <c r="EI50" s="137"/>
      <c r="EJ50" s="137"/>
      <c r="EK50" s="137"/>
      <c r="EL50" s="137"/>
      <c r="EM50" s="137"/>
      <c r="EN50" s="137"/>
      <c r="EO50" s="137"/>
      <c r="EP50" s="137"/>
      <c r="EQ50" s="137"/>
      <c r="ER50" s="137"/>
      <c r="ES50" s="137"/>
      <c r="ET50" s="137"/>
      <c r="EU50" s="137"/>
      <c r="EV50" s="137"/>
      <c r="EW50" s="137"/>
      <c r="EX50" s="137"/>
      <c r="EY50" s="137"/>
      <c r="EZ50" s="137"/>
      <c r="FA50" s="137"/>
      <c r="FB50" s="137"/>
      <c r="FC50" s="137"/>
      <c r="FD50" s="137"/>
      <c r="FE50" s="137"/>
      <c r="FF50" s="137"/>
      <c r="FG50" s="137"/>
      <c r="FH50" s="137"/>
      <c r="FI50" s="137"/>
      <c r="FJ50" s="137"/>
      <c r="FK50" s="137"/>
      <c r="FL50" s="137"/>
      <c r="FM50" s="137"/>
      <c r="FN50" s="137"/>
      <c r="FO50" s="137"/>
      <c r="FP50" s="137"/>
      <c r="FQ50" s="137"/>
      <c r="FR50" s="137"/>
      <c r="FS50" s="137"/>
      <c r="FT50" s="137"/>
      <c r="FU50" s="137"/>
      <c r="FV50" s="137"/>
      <c r="FW50" s="137"/>
      <c r="FX50" s="137"/>
      <c r="FY50" s="137"/>
      <c r="FZ50" s="137"/>
      <c r="GA50" s="137"/>
      <c r="GB50" s="137"/>
      <c r="GC50" s="137"/>
      <c r="GD50" s="137"/>
      <c r="GE50" s="137"/>
      <c r="GF50" s="137"/>
      <c r="GG50" s="137"/>
      <c r="GH50" s="137"/>
      <c r="GI50" s="137"/>
      <c r="GJ50" s="137"/>
      <c r="GK50" s="137"/>
      <c r="GL50" s="137"/>
      <c r="GM50" s="137"/>
      <c r="GN50" s="137"/>
      <c r="GO50" s="137"/>
      <c r="GP50" s="137"/>
      <c r="GQ50" s="137"/>
      <c r="GR50" s="137"/>
      <c r="GS50" s="137"/>
      <c r="GT50" s="137"/>
      <c r="GU50" s="137"/>
      <c r="GV50" s="137"/>
      <c r="GW50" s="137"/>
      <c r="GX50" s="137"/>
      <c r="GY50" s="137"/>
      <c r="GZ50" s="137"/>
      <c r="HA50" s="137"/>
      <c r="HB50" s="137"/>
      <c r="HC50" s="137"/>
      <c r="HD50" s="137"/>
      <c r="HE50" s="137"/>
      <c r="HF50" s="137"/>
      <c r="HG50" s="137"/>
      <c r="HH50" s="137"/>
      <c r="HI50" s="137"/>
      <c r="HJ50" s="137"/>
      <c r="HK50" s="137"/>
      <c r="HL50" s="137"/>
      <c r="HM50" s="137"/>
      <c r="HN50" s="137"/>
      <c r="HO50" s="137"/>
      <c r="HP50" s="137"/>
      <c r="HQ50" s="137"/>
      <c r="HR50" s="137"/>
      <c r="HS50" s="137"/>
      <c r="HT50" s="137"/>
      <c r="HU50" s="137"/>
      <c r="HV50" s="137"/>
      <c r="HW50" s="137"/>
      <c r="HX50" s="137"/>
      <c r="HY50" s="137"/>
      <c r="HZ50" s="137"/>
      <c r="IA50" s="137"/>
      <c r="IB50" s="137"/>
      <c r="IC50" s="137"/>
      <c r="ID50" s="137"/>
      <c r="IE50" s="137"/>
      <c r="IF50" s="137"/>
      <c r="IG50" s="137"/>
      <c r="IH50" s="137"/>
      <c r="II50" s="137"/>
      <c r="IJ50" s="137"/>
      <c r="IK50" s="137"/>
      <c r="IL50" s="137"/>
      <c r="IM50" s="137"/>
      <c r="IN50" s="137"/>
      <c r="IO50" s="137"/>
      <c r="IP50" s="137"/>
      <c r="IQ50" s="137"/>
      <c r="IR50" s="137"/>
      <c r="IS50" s="137"/>
      <c r="IT50" s="137"/>
      <c r="IU50" s="137"/>
      <c r="IV50" s="137"/>
      <c r="IW50" s="137"/>
    </row>
    <row r="51" customFormat="false" ht="51" hidden="false" customHeight="false" outlineLevel="0" collapsed="false">
      <c r="A51" s="128" t="s">
        <v>39</v>
      </c>
      <c r="B51" s="129" t="s">
        <v>12</v>
      </c>
      <c r="C51" s="130" t="s">
        <v>20</v>
      </c>
      <c r="D51" s="129" t="s">
        <v>21</v>
      </c>
      <c r="E51" s="129" t="s">
        <v>15</v>
      </c>
      <c r="F51" s="131" t="s">
        <v>15</v>
      </c>
      <c r="G51" s="132" t="s">
        <v>107</v>
      </c>
      <c r="H51" s="133" t="s">
        <v>208</v>
      </c>
      <c r="I51" s="129" t="s">
        <v>22</v>
      </c>
      <c r="J51" s="129" t="s">
        <v>15</v>
      </c>
      <c r="K51" s="134" t="s">
        <v>207</v>
      </c>
      <c r="L51" s="134" t="s">
        <v>205</v>
      </c>
      <c r="M51" s="135" t="str">
        <f aca="false">CONCATENATE(ContGas!$C$27," at ",ContGas!$C$30,", for ",ContGas!$C$41,"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tomorrow to 06:00 (CET - Central European Time) the day after quoted in Pounds Sterling per million of British thermal units.</v>
      </c>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c r="CN51" s="137"/>
      <c r="CO51" s="137"/>
      <c r="CP51" s="137"/>
      <c r="CQ51" s="137"/>
      <c r="CR51" s="137"/>
      <c r="CS51" s="137"/>
      <c r="CT51" s="137"/>
      <c r="CU51" s="137"/>
      <c r="CV51" s="137"/>
      <c r="CW51" s="137"/>
      <c r="CX51" s="137"/>
      <c r="CY51" s="137"/>
      <c r="CZ51" s="137"/>
      <c r="DA51" s="137"/>
      <c r="DB51" s="137"/>
      <c r="DC51" s="137"/>
      <c r="DD51" s="137"/>
      <c r="DE51" s="137"/>
      <c r="DF51" s="137"/>
      <c r="DG51" s="137"/>
      <c r="DH51" s="137"/>
      <c r="DI51" s="137"/>
      <c r="DJ51" s="137"/>
      <c r="DK51" s="137"/>
      <c r="DL51" s="137"/>
      <c r="DM51" s="137"/>
      <c r="DN51" s="137"/>
      <c r="DO51" s="137"/>
      <c r="DP51" s="137"/>
      <c r="DQ51" s="137"/>
      <c r="DR51" s="137"/>
      <c r="DS51" s="137"/>
      <c r="DT51" s="137"/>
      <c r="DU51" s="137"/>
      <c r="DV51" s="137"/>
      <c r="DW51" s="137"/>
      <c r="DX51" s="137"/>
      <c r="DY51" s="137"/>
      <c r="DZ51" s="137"/>
      <c r="EA51" s="137"/>
      <c r="EB51" s="137"/>
      <c r="EC51" s="137"/>
      <c r="ED51" s="137"/>
      <c r="EE51" s="137"/>
      <c r="EF51" s="137"/>
      <c r="EG51" s="137"/>
      <c r="EH51" s="137"/>
      <c r="EI51" s="137"/>
      <c r="EJ51" s="137"/>
      <c r="EK51" s="137"/>
      <c r="EL51" s="137"/>
      <c r="EM51" s="137"/>
      <c r="EN51" s="137"/>
      <c r="EO51" s="137"/>
      <c r="EP51" s="137"/>
      <c r="EQ51" s="137"/>
      <c r="ER51" s="137"/>
      <c r="ES51" s="137"/>
      <c r="ET51" s="137"/>
      <c r="EU51" s="137"/>
      <c r="EV51" s="137"/>
      <c r="EW51" s="137"/>
      <c r="EX51" s="137"/>
      <c r="EY51" s="137"/>
      <c r="EZ51" s="137"/>
      <c r="FA51" s="137"/>
      <c r="FB51" s="137"/>
      <c r="FC51" s="137"/>
      <c r="FD51" s="137"/>
      <c r="FE51" s="137"/>
      <c r="FF51" s="137"/>
      <c r="FG51" s="137"/>
      <c r="FH51" s="137"/>
      <c r="FI51" s="137"/>
      <c r="FJ51" s="137"/>
      <c r="FK51" s="137"/>
      <c r="FL51" s="137"/>
      <c r="FM51" s="137"/>
      <c r="FN51" s="137"/>
      <c r="FO51" s="137"/>
      <c r="FP51" s="137"/>
      <c r="FQ51" s="137"/>
      <c r="FR51" s="137"/>
      <c r="FS51" s="137"/>
      <c r="FT51" s="137"/>
      <c r="FU51" s="137"/>
      <c r="FV51" s="137"/>
      <c r="FW51" s="137"/>
      <c r="FX51" s="137"/>
      <c r="FY51" s="137"/>
      <c r="FZ51" s="137"/>
      <c r="GA51" s="137"/>
      <c r="GB51" s="137"/>
      <c r="GC51" s="137"/>
      <c r="GD51" s="137"/>
      <c r="GE51" s="137"/>
      <c r="GF51" s="137"/>
      <c r="GG51" s="137"/>
      <c r="GH51" s="137"/>
      <c r="GI51" s="137"/>
      <c r="GJ51" s="137"/>
      <c r="GK51" s="137"/>
      <c r="GL51" s="137"/>
      <c r="GM51" s="137"/>
      <c r="GN51" s="137"/>
      <c r="GO51" s="137"/>
      <c r="GP51" s="137"/>
      <c r="GQ51" s="137"/>
      <c r="GR51" s="137"/>
      <c r="GS51" s="137"/>
      <c r="GT51" s="137"/>
      <c r="GU51" s="137"/>
      <c r="GV51" s="137"/>
      <c r="GW51" s="137"/>
      <c r="GX51" s="137"/>
      <c r="GY51" s="137"/>
      <c r="GZ51" s="137"/>
      <c r="HA51" s="137"/>
      <c r="HB51" s="137"/>
      <c r="HC51" s="137"/>
      <c r="HD51" s="137"/>
      <c r="HE51" s="137"/>
      <c r="HF51" s="137"/>
      <c r="HG51" s="137"/>
      <c r="HH51" s="137"/>
      <c r="HI51" s="137"/>
      <c r="HJ51" s="137"/>
      <c r="HK51" s="137"/>
      <c r="HL51" s="137"/>
      <c r="HM51" s="137"/>
      <c r="HN51" s="137"/>
      <c r="HO51" s="137"/>
      <c r="HP51" s="137"/>
      <c r="HQ51" s="137"/>
      <c r="HR51" s="137"/>
      <c r="HS51" s="137"/>
      <c r="HT51" s="137"/>
      <c r="HU51" s="137"/>
      <c r="HV51" s="137"/>
      <c r="HW51" s="137"/>
      <c r="HX51" s="137"/>
      <c r="HY51" s="137"/>
      <c r="HZ51" s="137"/>
      <c r="IA51" s="137"/>
      <c r="IB51" s="137"/>
      <c r="IC51" s="137"/>
      <c r="ID51" s="137"/>
      <c r="IE51" s="137"/>
      <c r="IF51" s="137"/>
      <c r="IG51" s="137"/>
      <c r="IH51" s="137"/>
      <c r="II51" s="137"/>
      <c r="IJ51" s="137"/>
      <c r="IK51" s="137"/>
      <c r="IL51" s="137"/>
      <c r="IM51" s="137"/>
      <c r="IN51" s="137"/>
      <c r="IO51" s="137"/>
      <c r="IP51" s="137"/>
      <c r="IQ51" s="137"/>
      <c r="IR51" s="137"/>
      <c r="IS51" s="137"/>
      <c r="IT51" s="137"/>
      <c r="IU51" s="137"/>
      <c r="IV51" s="137"/>
      <c r="IW51" s="137"/>
    </row>
    <row r="52" customFormat="false" ht="51" hidden="false" customHeight="false" outlineLevel="0" collapsed="false">
      <c r="A52" s="128" t="s">
        <v>39</v>
      </c>
      <c r="B52" s="129" t="s">
        <v>12</v>
      </c>
      <c r="C52" s="130" t="s">
        <v>20</v>
      </c>
      <c r="D52" s="129" t="s">
        <v>21</v>
      </c>
      <c r="E52" s="129" t="s">
        <v>15</v>
      </c>
      <c r="F52" s="131" t="s">
        <v>15</v>
      </c>
      <c r="G52" s="132" t="s">
        <v>111</v>
      </c>
      <c r="H52" s="133" t="s">
        <v>208</v>
      </c>
      <c r="I52" s="129" t="s">
        <v>22</v>
      </c>
      <c r="J52" s="129" t="s">
        <v>15</v>
      </c>
      <c r="K52" s="134" t="s">
        <v>207</v>
      </c>
      <c r="L52" s="134" t="s">
        <v>205</v>
      </c>
      <c r="M52" s="135" t="str">
        <f aca="false">CONCATENATE(ContGas!$C$27," at ",ContGas!$C$30,", for ",ContGas!$C$42,"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today to 06:00 (CET - Central European Time) of the 1st Day of the next Calendar Month quoted in Pounds Sterling per million of British thermal units.</v>
      </c>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c r="CN52" s="137"/>
      <c r="CO52" s="137"/>
      <c r="CP52" s="137"/>
      <c r="CQ52" s="137"/>
      <c r="CR52" s="137"/>
      <c r="CS52" s="137"/>
      <c r="CT52" s="137"/>
      <c r="CU52" s="137"/>
      <c r="CV52" s="137"/>
      <c r="CW52" s="137"/>
      <c r="CX52" s="137"/>
      <c r="CY52" s="137"/>
      <c r="CZ52" s="137"/>
      <c r="DA52" s="137"/>
      <c r="DB52" s="137"/>
      <c r="DC52" s="137"/>
      <c r="DD52" s="137"/>
      <c r="DE52" s="137"/>
      <c r="DF52" s="137"/>
      <c r="DG52" s="137"/>
      <c r="DH52" s="137"/>
      <c r="DI52" s="137"/>
      <c r="DJ52" s="137"/>
      <c r="DK52" s="137"/>
      <c r="DL52" s="137"/>
      <c r="DM52" s="137"/>
      <c r="DN52" s="137"/>
      <c r="DO52" s="137"/>
      <c r="DP52" s="137"/>
      <c r="DQ52" s="137"/>
      <c r="DR52" s="137"/>
      <c r="DS52" s="137"/>
      <c r="DT52" s="137"/>
      <c r="DU52" s="137"/>
      <c r="DV52" s="137"/>
      <c r="DW52" s="137"/>
      <c r="DX52" s="137"/>
      <c r="DY52" s="137"/>
      <c r="DZ52" s="137"/>
      <c r="EA52" s="137"/>
      <c r="EB52" s="137"/>
      <c r="EC52" s="137"/>
      <c r="ED52" s="137"/>
      <c r="EE52" s="137"/>
      <c r="EF52" s="137"/>
      <c r="EG52" s="137"/>
      <c r="EH52" s="137"/>
      <c r="EI52" s="137"/>
      <c r="EJ52" s="137"/>
      <c r="EK52" s="137"/>
      <c r="EL52" s="137"/>
      <c r="EM52" s="137"/>
      <c r="EN52" s="137"/>
      <c r="EO52" s="137"/>
      <c r="EP52" s="137"/>
      <c r="EQ52" s="137"/>
      <c r="ER52" s="137"/>
      <c r="ES52" s="137"/>
      <c r="ET52" s="137"/>
      <c r="EU52" s="137"/>
      <c r="EV52" s="137"/>
      <c r="EW52" s="137"/>
      <c r="EX52" s="137"/>
      <c r="EY52" s="137"/>
      <c r="EZ52" s="137"/>
      <c r="FA52" s="137"/>
      <c r="FB52" s="137"/>
      <c r="FC52" s="137"/>
      <c r="FD52" s="137"/>
      <c r="FE52" s="137"/>
      <c r="FF52" s="137"/>
      <c r="FG52" s="137"/>
      <c r="FH52" s="137"/>
      <c r="FI52" s="137"/>
      <c r="FJ52" s="137"/>
      <c r="FK52" s="137"/>
      <c r="FL52" s="137"/>
      <c r="FM52" s="137"/>
      <c r="FN52" s="137"/>
      <c r="FO52" s="137"/>
      <c r="FP52" s="137"/>
      <c r="FQ52" s="137"/>
      <c r="FR52" s="137"/>
      <c r="FS52" s="137"/>
      <c r="FT52" s="137"/>
      <c r="FU52" s="137"/>
      <c r="FV52" s="137"/>
      <c r="FW52" s="137"/>
      <c r="FX52" s="137"/>
      <c r="FY52" s="137"/>
      <c r="FZ52" s="137"/>
      <c r="GA52" s="137"/>
      <c r="GB52" s="137"/>
      <c r="GC52" s="137"/>
      <c r="GD52" s="137"/>
      <c r="GE52" s="137"/>
      <c r="GF52" s="137"/>
      <c r="GG52" s="137"/>
      <c r="GH52" s="137"/>
      <c r="GI52" s="137"/>
      <c r="GJ52" s="137"/>
      <c r="GK52" s="137"/>
      <c r="GL52" s="137"/>
      <c r="GM52" s="137"/>
      <c r="GN52" s="137"/>
      <c r="GO52" s="137"/>
      <c r="GP52" s="137"/>
      <c r="GQ52" s="137"/>
      <c r="GR52" s="137"/>
      <c r="GS52" s="137"/>
      <c r="GT52" s="137"/>
      <c r="GU52" s="137"/>
      <c r="GV52" s="137"/>
      <c r="GW52" s="137"/>
      <c r="GX52" s="137"/>
      <c r="GY52" s="137"/>
      <c r="GZ52" s="137"/>
      <c r="HA52" s="137"/>
      <c r="HB52" s="137"/>
      <c r="HC52" s="137"/>
      <c r="HD52" s="137"/>
      <c r="HE52" s="137"/>
      <c r="HF52" s="137"/>
      <c r="HG52" s="137"/>
      <c r="HH52" s="137"/>
      <c r="HI52" s="137"/>
      <c r="HJ52" s="137"/>
      <c r="HK52" s="137"/>
      <c r="HL52" s="137"/>
      <c r="HM52" s="137"/>
      <c r="HN52" s="137"/>
      <c r="HO52" s="137"/>
      <c r="HP52" s="137"/>
      <c r="HQ52" s="137"/>
      <c r="HR52" s="137"/>
      <c r="HS52" s="137"/>
      <c r="HT52" s="137"/>
      <c r="HU52" s="137"/>
      <c r="HV52" s="137"/>
      <c r="HW52" s="137"/>
      <c r="HX52" s="137"/>
      <c r="HY52" s="137"/>
      <c r="HZ52" s="137"/>
      <c r="IA52" s="137"/>
      <c r="IB52" s="137"/>
      <c r="IC52" s="137"/>
      <c r="ID52" s="137"/>
      <c r="IE52" s="137"/>
      <c r="IF52" s="137"/>
      <c r="IG52" s="137"/>
      <c r="IH52" s="137"/>
      <c r="II52" s="137"/>
      <c r="IJ52" s="137"/>
      <c r="IK52" s="137"/>
      <c r="IL52" s="137"/>
      <c r="IM52" s="137"/>
      <c r="IN52" s="137"/>
      <c r="IO52" s="137"/>
      <c r="IP52" s="137"/>
      <c r="IQ52" s="137"/>
      <c r="IR52" s="137"/>
      <c r="IS52" s="137"/>
      <c r="IT52" s="137"/>
      <c r="IU52" s="137"/>
      <c r="IV52" s="137"/>
      <c r="IW52" s="137"/>
    </row>
    <row r="53" customFormat="false" ht="51" hidden="false" customHeight="false" outlineLevel="0" collapsed="false">
      <c r="A53" s="128" t="s">
        <v>39</v>
      </c>
      <c r="B53" s="129" t="s">
        <v>12</v>
      </c>
      <c r="C53" s="130" t="s">
        <v>20</v>
      </c>
      <c r="D53" s="129" t="s">
        <v>21</v>
      </c>
      <c r="E53" s="129" t="s">
        <v>15</v>
      </c>
      <c r="F53" s="131" t="s">
        <v>15</v>
      </c>
      <c r="G53" s="132" t="s">
        <v>113</v>
      </c>
      <c r="H53" s="133" t="s">
        <v>208</v>
      </c>
      <c r="I53" s="129" t="s">
        <v>22</v>
      </c>
      <c r="J53" s="129" t="s">
        <v>15</v>
      </c>
      <c r="K53" s="134" t="s">
        <v>207</v>
      </c>
      <c r="L53" s="134" t="s">
        <v>205</v>
      </c>
      <c r="M53" s="135" t="str">
        <f aca="false">CONCATENATE(ContGas!$C$27," at ",ContGas!$C$30,", for ",ContGas!$C$43,"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of the 1st Day of the next Calendar Month to 06:00 (CET - Central European Time) of the 1st Day of the following Calendar Month quoted in Pounds Sterling per million of British thermal units.</v>
      </c>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c r="CN53" s="137"/>
      <c r="CO53" s="137"/>
      <c r="CP53" s="137"/>
      <c r="CQ53" s="137"/>
      <c r="CR53" s="137"/>
      <c r="CS53" s="137"/>
      <c r="CT53" s="137"/>
      <c r="CU53" s="137"/>
      <c r="CV53" s="137"/>
      <c r="CW53" s="137"/>
      <c r="CX53" s="137"/>
      <c r="CY53" s="137"/>
      <c r="CZ53" s="137"/>
      <c r="DA53" s="137"/>
      <c r="DB53" s="137"/>
      <c r="DC53" s="137"/>
      <c r="DD53" s="137"/>
      <c r="DE53" s="137"/>
      <c r="DF53" s="137"/>
      <c r="DG53" s="137"/>
      <c r="DH53" s="137"/>
      <c r="DI53" s="137"/>
      <c r="DJ53" s="137"/>
      <c r="DK53" s="137"/>
      <c r="DL53" s="137"/>
      <c r="DM53" s="137"/>
      <c r="DN53" s="137"/>
      <c r="DO53" s="137"/>
      <c r="DP53" s="137"/>
      <c r="DQ53" s="137"/>
      <c r="DR53" s="137"/>
      <c r="DS53" s="137"/>
      <c r="DT53" s="137"/>
      <c r="DU53" s="137"/>
      <c r="DV53" s="137"/>
      <c r="DW53" s="137"/>
      <c r="DX53" s="137"/>
      <c r="DY53" s="137"/>
      <c r="DZ53" s="137"/>
      <c r="EA53" s="137"/>
      <c r="EB53" s="137"/>
      <c r="EC53" s="137"/>
      <c r="ED53" s="137"/>
      <c r="EE53" s="137"/>
      <c r="EF53" s="137"/>
      <c r="EG53" s="137"/>
      <c r="EH53" s="137"/>
      <c r="EI53" s="137"/>
      <c r="EJ53" s="137"/>
      <c r="EK53" s="137"/>
      <c r="EL53" s="137"/>
      <c r="EM53" s="137"/>
      <c r="EN53" s="137"/>
      <c r="EO53" s="137"/>
      <c r="EP53" s="137"/>
      <c r="EQ53" s="137"/>
      <c r="ER53" s="137"/>
      <c r="ES53" s="137"/>
      <c r="ET53" s="137"/>
      <c r="EU53" s="137"/>
      <c r="EV53" s="137"/>
      <c r="EW53" s="137"/>
      <c r="EX53" s="137"/>
      <c r="EY53" s="137"/>
      <c r="EZ53" s="137"/>
      <c r="FA53" s="137"/>
      <c r="FB53" s="137"/>
      <c r="FC53" s="137"/>
      <c r="FD53" s="137"/>
      <c r="FE53" s="137"/>
      <c r="FF53" s="137"/>
      <c r="FG53" s="137"/>
      <c r="FH53" s="137"/>
      <c r="FI53" s="137"/>
      <c r="FJ53" s="137"/>
      <c r="FK53" s="137"/>
      <c r="FL53" s="137"/>
      <c r="FM53" s="137"/>
      <c r="FN53" s="137"/>
      <c r="FO53" s="137"/>
      <c r="FP53" s="137"/>
      <c r="FQ53" s="137"/>
      <c r="FR53" s="137"/>
      <c r="FS53" s="137"/>
      <c r="FT53" s="137"/>
      <c r="FU53" s="137"/>
      <c r="FV53" s="137"/>
      <c r="FW53" s="137"/>
      <c r="FX53" s="137"/>
      <c r="FY53" s="137"/>
      <c r="FZ53" s="137"/>
      <c r="GA53" s="137"/>
      <c r="GB53" s="137"/>
      <c r="GC53" s="137"/>
      <c r="GD53" s="137"/>
      <c r="GE53" s="137"/>
      <c r="GF53" s="137"/>
      <c r="GG53" s="137"/>
      <c r="GH53" s="137"/>
      <c r="GI53" s="137"/>
      <c r="GJ53" s="137"/>
      <c r="GK53" s="137"/>
      <c r="GL53" s="137"/>
      <c r="GM53" s="137"/>
      <c r="GN53" s="137"/>
      <c r="GO53" s="137"/>
      <c r="GP53" s="137"/>
      <c r="GQ53" s="137"/>
      <c r="GR53" s="137"/>
      <c r="GS53" s="137"/>
      <c r="GT53" s="137"/>
      <c r="GU53" s="137"/>
      <c r="GV53" s="137"/>
      <c r="GW53" s="137"/>
      <c r="GX53" s="137"/>
      <c r="GY53" s="137"/>
      <c r="GZ53" s="137"/>
      <c r="HA53" s="137"/>
      <c r="HB53" s="137"/>
      <c r="HC53" s="137"/>
      <c r="HD53" s="137"/>
      <c r="HE53" s="137"/>
      <c r="HF53" s="137"/>
      <c r="HG53" s="137"/>
      <c r="HH53" s="137"/>
      <c r="HI53" s="137"/>
      <c r="HJ53" s="137"/>
      <c r="HK53" s="137"/>
      <c r="HL53" s="137"/>
      <c r="HM53" s="137"/>
      <c r="HN53" s="137"/>
      <c r="HO53" s="137"/>
      <c r="HP53" s="137"/>
      <c r="HQ53" s="137"/>
      <c r="HR53" s="137"/>
      <c r="HS53" s="137"/>
      <c r="HT53" s="137"/>
      <c r="HU53" s="137"/>
      <c r="HV53" s="137"/>
      <c r="HW53" s="137"/>
      <c r="HX53" s="137"/>
      <c r="HY53" s="137"/>
      <c r="HZ53" s="137"/>
      <c r="IA53" s="137"/>
      <c r="IB53" s="137"/>
      <c r="IC53" s="137"/>
      <c r="ID53" s="137"/>
      <c r="IE53" s="137"/>
      <c r="IF53" s="137"/>
      <c r="IG53" s="137"/>
      <c r="IH53" s="137"/>
      <c r="II53" s="137"/>
      <c r="IJ53" s="137"/>
      <c r="IK53" s="137"/>
      <c r="IL53" s="137"/>
      <c r="IM53" s="137"/>
      <c r="IN53" s="137"/>
      <c r="IO53" s="137"/>
      <c r="IP53" s="137"/>
      <c r="IQ53" s="137"/>
      <c r="IR53" s="137"/>
      <c r="IS53" s="137"/>
      <c r="IT53" s="137"/>
      <c r="IU53" s="137"/>
      <c r="IV53" s="137"/>
      <c r="IW53" s="137"/>
    </row>
    <row r="54" customFormat="false" ht="51" hidden="false" customHeight="false" outlineLevel="0" collapsed="false">
      <c r="A54" s="138" t="s">
        <v>39</v>
      </c>
      <c r="B54" s="139" t="s">
        <v>12</v>
      </c>
      <c r="C54" s="140" t="s">
        <v>20</v>
      </c>
      <c r="D54" s="139" t="s">
        <v>21</v>
      </c>
      <c r="E54" s="139" t="s">
        <v>15</v>
      </c>
      <c r="F54" s="139" t="s">
        <v>15</v>
      </c>
      <c r="G54" s="141" t="s">
        <v>190</v>
      </c>
      <c r="H54" s="140" t="s">
        <v>208</v>
      </c>
      <c r="I54" s="139" t="s">
        <v>22</v>
      </c>
      <c r="J54" s="139" t="s">
        <v>15</v>
      </c>
      <c r="K54" s="142" t="s">
        <v>207</v>
      </c>
      <c r="L54" s="139" t="s">
        <v>205</v>
      </c>
      <c r="M54" s="135" t="str">
        <f aca="false">CONCATENATE(ContGas!$C$27," at ",ContGas!$C$30,", for ",ContGas!$C$33,"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on the 1st day of the month to 0600 (CET - Central European Time) on the 1st day of the following month quoted in Pounds Sterling per million of British thermal units.</v>
      </c>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c r="CN54" s="137"/>
      <c r="CO54" s="137"/>
      <c r="CP54" s="137"/>
      <c r="CQ54" s="137"/>
      <c r="CR54" s="137"/>
      <c r="CS54" s="137"/>
      <c r="CT54" s="137"/>
      <c r="CU54" s="137"/>
      <c r="CV54" s="137"/>
      <c r="CW54" s="137"/>
      <c r="CX54" s="137"/>
      <c r="CY54" s="137"/>
      <c r="CZ54" s="137"/>
      <c r="DA54" s="137"/>
      <c r="DB54" s="137"/>
      <c r="DC54" s="137"/>
      <c r="DD54" s="137"/>
      <c r="DE54" s="137"/>
      <c r="DF54" s="137"/>
      <c r="DG54" s="137"/>
      <c r="DH54" s="137"/>
      <c r="DI54" s="137"/>
      <c r="DJ54" s="137"/>
      <c r="DK54" s="137"/>
      <c r="DL54" s="137"/>
      <c r="DM54" s="137"/>
      <c r="DN54" s="137"/>
      <c r="DO54" s="137"/>
      <c r="DP54" s="137"/>
      <c r="DQ54" s="137"/>
      <c r="DR54" s="137"/>
      <c r="DS54" s="137"/>
      <c r="DT54" s="137"/>
      <c r="DU54" s="137"/>
      <c r="DV54" s="137"/>
      <c r="DW54" s="137"/>
      <c r="DX54" s="137"/>
      <c r="DY54" s="137"/>
      <c r="DZ54" s="137"/>
      <c r="EA54" s="137"/>
      <c r="EB54" s="137"/>
      <c r="EC54" s="137"/>
      <c r="ED54" s="137"/>
      <c r="EE54" s="137"/>
      <c r="EF54" s="137"/>
      <c r="EG54" s="137"/>
      <c r="EH54" s="137"/>
      <c r="EI54" s="137"/>
      <c r="EJ54" s="137"/>
      <c r="EK54" s="137"/>
      <c r="EL54" s="137"/>
      <c r="EM54" s="137"/>
      <c r="EN54" s="137"/>
      <c r="EO54" s="137"/>
      <c r="EP54" s="137"/>
      <c r="EQ54" s="137"/>
      <c r="ER54" s="137"/>
      <c r="ES54" s="137"/>
      <c r="ET54" s="137"/>
      <c r="EU54" s="137"/>
      <c r="EV54" s="137"/>
      <c r="EW54" s="137"/>
      <c r="EX54" s="137"/>
      <c r="EY54" s="137"/>
      <c r="EZ54" s="137"/>
      <c r="FA54" s="137"/>
      <c r="FB54" s="137"/>
      <c r="FC54" s="137"/>
      <c r="FD54" s="137"/>
      <c r="FE54" s="137"/>
      <c r="FF54" s="137"/>
      <c r="FG54" s="137"/>
      <c r="FH54" s="137"/>
      <c r="FI54" s="137"/>
      <c r="FJ54" s="137"/>
      <c r="FK54" s="137"/>
      <c r="FL54" s="137"/>
      <c r="FM54" s="137"/>
      <c r="FN54" s="137"/>
      <c r="FO54" s="137"/>
      <c r="FP54" s="137"/>
      <c r="FQ54" s="137"/>
      <c r="FR54" s="137"/>
      <c r="FS54" s="137"/>
      <c r="FT54" s="137"/>
      <c r="FU54" s="137"/>
      <c r="FV54" s="137"/>
      <c r="FW54" s="137"/>
      <c r="FX54" s="137"/>
      <c r="FY54" s="137"/>
      <c r="FZ54" s="137"/>
      <c r="GA54" s="137"/>
      <c r="GB54" s="137"/>
      <c r="GC54" s="137"/>
      <c r="GD54" s="137"/>
      <c r="GE54" s="137"/>
      <c r="GF54" s="137"/>
      <c r="GG54" s="137"/>
      <c r="GH54" s="137"/>
      <c r="GI54" s="137"/>
      <c r="GJ54" s="137"/>
      <c r="GK54" s="137"/>
      <c r="GL54" s="137"/>
      <c r="GM54" s="137"/>
      <c r="GN54" s="137"/>
      <c r="GO54" s="137"/>
      <c r="GP54" s="137"/>
      <c r="GQ54" s="137"/>
      <c r="GR54" s="137"/>
      <c r="GS54" s="137"/>
      <c r="GT54" s="137"/>
      <c r="GU54" s="137"/>
      <c r="GV54" s="137"/>
      <c r="GW54" s="137"/>
      <c r="GX54" s="137"/>
      <c r="GY54" s="137"/>
      <c r="GZ54" s="137"/>
      <c r="HA54" s="137"/>
      <c r="HB54" s="137"/>
      <c r="HC54" s="137"/>
      <c r="HD54" s="137"/>
      <c r="HE54" s="137"/>
      <c r="HF54" s="137"/>
      <c r="HG54" s="137"/>
      <c r="HH54" s="137"/>
      <c r="HI54" s="137"/>
      <c r="HJ54" s="137"/>
      <c r="HK54" s="137"/>
      <c r="HL54" s="137"/>
      <c r="HM54" s="137"/>
      <c r="HN54" s="137"/>
      <c r="HO54" s="137"/>
      <c r="HP54" s="137"/>
      <c r="HQ54" s="137"/>
      <c r="HR54" s="137"/>
      <c r="HS54" s="137"/>
      <c r="HT54" s="137"/>
      <c r="HU54" s="137"/>
      <c r="HV54" s="137"/>
      <c r="HW54" s="137"/>
      <c r="HX54" s="137"/>
      <c r="HY54" s="137"/>
      <c r="HZ54" s="137"/>
      <c r="IA54" s="137"/>
      <c r="IB54" s="137"/>
      <c r="IC54" s="137"/>
      <c r="ID54" s="137"/>
      <c r="IE54" s="137"/>
      <c r="IF54" s="137"/>
      <c r="IG54" s="137"/>
      <c r="IH54" s="137"/>
      <c r="II54" s="137"/>
      <c r="IJ54" s="137"/>
      <c r="IK54" s="137"/>
      <c r="IL54" s="137"/>
      <c r="IM54" s="137"/>
      <c r="IN54" s="137"/>
      <c r="IO54" s="137"/>
      <c r="IP54" s="137"/>
      <c r="IQ54" s="137"/>
      <c r="IR54" s="137"/>
      <c r="IS54" s="137"/>
      <c r="IT54" s="137"/>
      <c r="IU54" s="137"/>
      <c r="IV54" s="137"/>
      <c r="IW54" s="137"/>
    </row>
    <row r="55" customFormat="false" ht="51" hidden="false" customHeight="false" outlineLevel="0" collapsed="false">
      <c r="A55" s="143" t="s">
        <v>39</v>
      </c>
      <c r="B55" s="129" t="s">
        <v>12</v>
      </c>
      <c r="C55" s="130" t="s">
        <v>20</v>
      </c>
      <c r="D55" s="129" t="s">
        <v>21</v>
      </c>
      <c r="E55" s="129" t="s">
        <v>15</v>
      </c>
      <c r="F55" s="131" t="s">
        <v>15</v>
      </c>
      <c r="G55" s="144" t="s">
        <v>194</v>
      </c>
      <c r="H55" s="133" t="s">
        <v>208</v>
      </c>
      <c r="I55" s="129" t="s">
        <v>22</v>
      </c>
      <c r="J55" s="129" t="s">
        <v>15</v>
      </c>
      <c r="K55" s="134" t="s">
        <v>207</v>
      </c>
      <c r="L55" s="134" t="s">
        <v>205</v>
      </c>
      <c r="M55" s="135" t="str">
        <f aca="false">CONCATENATE(ContGas!$C$27," at ",ContGas!$C$30,", for ",ContGas!$C$35,"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1st April to 0600 (CET - Central European Time) 1st July quoted in Pounds Sterling per million of British thermal units.</v>
      </c>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c r="CN55" s="137"/>
      <c r="CO55" s="137"/>
      <c r="CP55" s="137"/>
      <c r="CQ55" s="137"/>
      <c r="CR55" s="137"/>
      <c r="CS55" s="137"/>
      <c r="CT55" s="137"/>
      <c r="CU55" s="137"/>
      <c r="CV55" s="137"/>
      <c r="CW55" s="137"/>
      <c r="CX55" s="137"/>
      <c r="CY55" s="137"/>
      <c r="CZ55" s="137"/>
      <c r="DA55" s="137"/>
      <c r="DB55" s="137"/>
      <c r="DC55" s="137"/>
      <c r="DD55" s="137"/>
      <c r="DE55" s="137"/>
      <c r="DF55" s="137"/>
      <c r="DG55" s="137"/>
      <c r="DH55" s="137"/>
      <c r="DI55" s="137"/>
      <c r="DJ55" s="137"/>
      <c r="DK55" s="137"/>
      <c r="DL55" s="137"/>
      <c r="DM55" s="137"/>
      <c r="DN55" s="137"/>
      <c r="DO55" s="137"/>
      <c r="DP55" s="137"/>
      <c r="DQ55" s="137"/>
      <c r="DR55" s="137"/>
      <c r="DS55" s="137"/>
      <c r="DT55" s="137"/>
      <c r="DU55" s="137"/>
      <c r="DV55" s="137"/>
      <c r="DW55" s="137"/>
      <c r="DX55" s="137"/>
      <c r="DY55" s="137"/>
      <c r="DZ55" s="137"/>
      <c r="EA55" s="137"/>
      <c r="EB55" s="137"/>
      <c r="EC55" s="137"/>
      <c r="ED55" s="137"/>
      <c r="EE55" s="137"/>
      <c r="EF55" s="137"/>
      <c r="EG55" s="137"/>
      <c r="EH55" s="137"/>
      <c r="EI55" s="137"/>
      <c r="EJ55" s="137"/>
      <c r="EK55" s="137"/>
      <c r="EL55" s="137"/>
      <c r="EM55" s="137"/>
      <c r="EN55" s="137"/>
      <c r="EO55" s="137"/>
      <c r="EP55" s="137"/>
      <c r="EQ55" s="137"/>
      <c r="ER55" s="137"/>
      <c r="ES55" s="137"/>
      <c r="ET55" s="137"/>
      <c r="EU55" s="137"/>
      <c r="EV55" s="137"/>
      <c r="EW55" s="137"/>
      <c r="EX55" s="137"/>
      <c r="EY55" s="137"/>
      <c r="EZ55" s="137"/>
      <c r="FA55" s="137"/>
      <c r="FB55" s="137"/>
      <c r="FC55" s="137"/>
      <c r="FD55" s="137"/>
      <c r="FE55" s="137"/>
      <c r="FF55" s="137"/>
      <c r="FG55" s="137"/>
      <c r="FH55" s="137"/>
      <c r="FI55" s="137"/>
      <c r="FJ55" s="137"/>
      <c r="FK55" s="137"/>
      <c r="FL55" s="137"/>
      <c r="FM55" s="137"/>
      <c r="FN55" s="137"/>
      <c r="FO55" s="137"/>
      <c r="FP55" s="137"/>
      <c r="FQ55" s="137"/>
      <c r="FR55" s="137"/>
      <c r="FS55" s="137"/>
      <c r="FT55" s="137"/>
      <c r="FU55" s="137"/>
      <c r="FV55" s="137"/>
      <c r="FW55" s="137"/>
      <c r="FX55" s="137"/>
      <c r="FY55" s="137"/>
      <c r="FZ55" s="137"/>
      <c r="GA55" s="137"/>
      <c r="GB55" s="137"/>
      <c r="GC55" s="137"/>
      <c r="GD55" s="137"/>
      <c r="GE55" s="137"/>
      <c r="GF55" s="137"/>
      <c r="GG55" s="137"/>
      <c r="GH55" s="137"/>
      <c r="GI55" s="137"/>
      <c r="GJ55" s="137"/>
      <c r="GK55" s="137"/>
      <c r="GL55" s="137"/>
      <c r="GM55" s="137"/>
      <c r="GN55" s="137"/>
      <c r="GO55" s="137"/>
      <c r="GP55" s="137"/>
      <c r="GQ55" s="137"/>
      <c r="GR55" s="137"/>
      <c r="GS55" s="137"/>
      <c r="GT55" s="137"/>
      <c r="GU55" s="137"/>
      <c r="GV55" s="137"/>
      <c r="GW55" s="137"/>
      <c r="GX55" s="137"/>
      <c r="GY55" s="137"/>
      <c r="GZ55" s="137"/>
      <c r="HA55" s="137"/>
      <c r="HB55" s="137"/>
      <c r="HC55" s="137"/>
      <c r="HD55" s="137"/>
      <c r="HE55" s="137"/>
      <c r="HF55" s="137"/>
      <c r="HG55" s="137"/>
      <c r="HH55" s="137"/>
      <c r="HI55" s="137"/>
      <c r="HJ55" s="137"/>
      <c r="HK55" s="137"/>
      <c r="HL55" s="137"/>
      <c r="HM55" s="137"/>
      <c r="HN55" s="137"/>
      <c r="HO55" s="137"/>
      <c r="HP55" s="137"/>
      <c r="HQ55" s="137"/>
      <c r="HR55" s="137"/>
      <c r="HS55" s="137"/>
      <c r="HT55" s="137"/>
      <c r="HU55" s="137"/>
      <c r="HV55" s="137"/>
      <c r="HW55" s="137"/>
      <c r="HX55" s="137"/>
      <c r="HY55" s="137"/>
      <c r="HZ55" s="137"/>
      <c r="IA55" s="137"/>
      <c r="IB55" s="137"/>
      <c r="IC55" s="137"/>
      <c r="ID55" s="137"/>
      <c r="IE55" s="137"/>
      <c r="IF55" s="137"/>
      <c r="IG55" s="137"/>
      <c r="IH55" s="137"/>
      <c r="II55" s="137"/>
      <c r="IJ55" s="137"/>
      <c r="IK55" s="137"/>
      <c r="IL55" s="137"/>
      <c r="IM55" s="137"/>
      <c r="IN55" s="137"/>
      <c r="IO55" s="137"/>
      <c r="IP55" s="137"/>
      <c r="IQ55" s="137"/>
      <c r="IR55" s="137"/>
      <c r="IS55" s="137"/>
      <c r="IT55" s="137"/>
      <c r="IU55" s="137"/>
      <c r="IV55" s="137"/>
      <c r="IW55" s="137"/>
    </row>
    <row r="56" customFormat="false" ht="51" hidden="false" customHeight="false" outlineLevel="0" collapsed="false">
      <c r="A56" s="128" t="s">
        <v>39</v>
      </c>
      <c r="B56" s="129" t="s">
        <v>12</v>
      </c>
      <c r="C56" s="130" t="s">
        <v>20</v>
      </c>
      <c r="D56" s="129" t="s">
        <v>21</v>
      </c>
      <c r="E56" s="129" t="s">
        <v>15</v>
      </c>
      <c r="F56" s="131" t="s">
        <v>15</v>
      </c>
      <c r="G56" s="144" t="s">
        <v>197</v>
      </c>
      <c r="H56" s="130" t="s">
        <v>208</v>
      </c>
      <c r="I56" s="129" t="s">
        <v>22</v>
      </c>
      <c r="J56" s="129" t="s">
        <v>15</v>
      </c>
      <c r="K56" s="134" t="s">
        <v>207</v>
      </c>
      <c r="L56" s="134" t="s">
        <v>205</v>
      </c>
      <c r="M56" s="135" t="str">
        <f aca="false">CONCATENATE(ContGas!$C$27," at ",ContGas!$C$30,", for ",ContGas!$C$38,"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1st October  to 06:00 (CET - Central European Time) 1st October on the following year quoted in Pounds Sterling per million of British thermal units.</v>
      </c>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c r="CN56" s="137"/>
      <c r="CO56" s="137"/>
      <c r="CP56" s="137"/>
      <c r="CQ56" s="137"/>
      <c r="CR56" s="137"/>
      <c r="CS56" s="137"/>
      <c r="CT56" s="137"/>
      <c r="CU56" s="137"/>
      <c r="CV56" s="137"/>
      <c r="CW56" s="137"/>
      <c r="CX56" s="137"/>
      <c r="CY56" s="137"/>
      <c r="CZ56" s="137"/>
      <c r="DA56" s="137"/>
      <c r="DB56" s="137"/>
      <c r="DC56" s="137"/>
      <c r="DD56" s="137"/>
      <c r="DE56" s="137"/>
      <c r="DF56" s="137"/>
      <c r="DG56" s="137"/>
      <c r="DH56" s="137"/>
      <c r="DI56" s="137"/>
      <c r="DJ56" s="137"/>
      <c r="DK56" s="137"/>
      <c r="DL56" s="137"/>
      <c r="DM56" s="137"/>
      <c r="DN56" s="137"/>
      <c r="DO56" s="137"/>
      <c r="DP56" s="137"/>
      <c r="DQ56" s="137"/>
      <c r="DR56" s="137"/>
      <c r="DS56" s="137"/>
      <c r="DT56" s="137"/>
      <c r="DU56" s="137"/>
      <c r="DV56" s="137"/>
      <c r="DW56" s="137"/>
      <c r="DX56" s="137"/>
      <c r="DY56" s="137"/>
      <c r="DZ56" s="137"/>
      <c r="EA56" s="137"/>
      <c r="EB56" s="137"/>
      <c r="EC56" s="137"/>
      <c r="ED56" s="137"/>
      <c r="EE56" s="137"/>
      <c r="EF56" s="137"/>
      <c r="EG56" s="137"/>
      <c r="EH56" s="137"/>
      <c r="EI56" s="137"/>
      <c r="EJ56" s="137"/>
      <c r="EK56" s="137"/>
      <c r="EL56" s="137"/>
      <c r="EM56" s="137"/>
      <c r="EN56" s="137"/>
      <c r="EO56" s="137"/>
      <c r="EP56" s="137"/>
      <c r="EQ56" s="137"/>
      <c r="ER56" s="137"/>
      <c r="ES56" s="137"/>
      <c r="ET56" s="137"/>
      <c r="EU56" s="137"/>
      <c r="EV56" s="137"/>
      <c r="EW56" s="137"/>
      <c r="EX56" s="137"/>
      <c r="EY56" s="137"/>
      <c r="EZ56" s="137"/>
      <c r="FA56" s="137"/>
      <c r="FB56" s="137"/>
      <c r="FC56" s="137"/>
      <c r="FD56" s="137"/>
      <c r="FE56" s="137"/>
      <c r="FF56" s="137"/>
      <c r="FG56" s="137"/>
      <c r="FH56" s="137"/>
      <c r="FI56" s="137"/>
      <c r="FJ56" s="137"/>
      <c r="FK56" s="137"/>
      <c r="FL56" s="137"/>
      <c r="FM56" s="137"/>
      <c r="FN56" s="137"/>
      <c r="FO56" s="137"/>
      <c r="FP56" s="137"/>
      <c r="FQ56" s="137"/>
      <c r="FR56" s="137"/>
      <c r="FS56" s="137"/>
      <c r="FT56" s="137"/>
      <c r="FU56" s="137"/>
      <c r="FV56" s="137"/>
      <c r="FW56" s="137"/>
      <c r="FX56" s="137"/>
      <c r="FY56" s="137"/>
      <c r="FZ56" s="137"/>
      <c r="GA56" s="137"/>
      <c r="GB56" s="137"/>
      <c r="GC56" s="137"/>
      <c r="GD56" s="137"/>
      <c r="GE56" s="137"/>
      <c r="GF56" s="137"/>
      <c r="GG56" s="137"/>
      <c r="GH56" s="137"/>
      <c r="GI56" s="137"/>
      <c r="GJ56" s="137"/>
      <c r="GK56" s="137"/>
      <c r="GL56" s="137"/>
      <c r="GM56" s="137"/>
      <c r="GN56" s="137"/>
      <c r="GO56" s="137"/>
      <c r="GP56" s="137"/>
      <c r="GQ56" s="137"/>
      <c r="GR56" s="137"/>
      <c r="GS56" s="137"/>
      <c r="GT56" s="137"/>
      <c r="GU56" s="137"/>
      <c r="GV56" s="137"/>
      <c r="GW56" s="137"/>
      <c r="GX56" s="137"/>
      <c r="GY56" s="137"/>
      <c r="GZ56" s="137"/>
      <c r="HA56" s="137"/>
      <c r="HB56" s="137"/>
      <c r="HC56" s="137"/>
      <c r="HD56" s="137"/>
      <c r="HE56" s="137"/>
      <c r="HF56" s="137"/>
      <c r="HG56" s="137"/>
      <c r="HH56" s="137"/>
      <c r="HI56" s="137"/>
      <c r="HJ56" s="137"/>
      <c r="HK56" s="137"/>
      <c r="HL56" s="137"/>
      <c r="HM56" s="137"/>
      <c r="HN56" s="137"/>
      <c r="HO56" s="137"/>
      <c r="HP56" s="137"/>
      <c r="HQ56" s="137"/>
      <c r="HR56" s="137"/>
      <c r="HS56" s="137"/>
      <c r="HT56" s="137"/>
      <c r="HU56" s="137"/>
      <c r="HV56" s="137"/>
      <c r="HW56" s="137"/>
      <c r="HX56" s="137"/>
      <c r="HY56" s="137"/>
      <c r="HZ56" s="137"/>
      <c r="IA56" s="137"/>
      <c r="IB56" s="137"/>
      <c r="IC56" s="137"/>
      <c r="ID56" s="137"/>
      <c r="IE56" s="137"/>
      <c r="IF56" s="137"/>
      <c r="IG56" s="137"/>
      <c r="IH56" s="137"/>
      <c r="II56" s="137"/>
      <c r="IJ56" s="137"/>
      <c r="IK56" s="137"/>
      <c r="IL56" s="137"/>
      <c r="IM56" s="137"/>
      <c r="IN56" s="137"/>
      <c r="IO56" s="137"/>
      <c r="IP56" s="137"/>
      <c r="IQ56" s="137"/>
      <c r="IR56" s="137"/>
      <c r="IS56" s="137"/>
      <c r="IT56" s="137"/>
      <c r="IU56" s="137"/>
      <c r="IV56" s="137"/>
      <c r="IW56" s="137"/>
    </row>
    <row r="57" customFormat="false" ht="51" hidden="false" customHeight="false" outlineLevel="0" collapsed="false">
      <c r="A57" s="128" t="s">
        <v>39</v>
      </c>
      <c r="B57" s="129" t="s">
        <v>12</v>
      </c>
      <c r="C57" s="130" t="s">
        <v>20</v>
      </c>
      <c r="D57" s="129" t="s">
        <v>21</v>
      </c>
      <c r="E57" s="129" t="s">
        <v>15</v>
      </c>
      <c r="F57" s="131" t="s">
        <v>15</v>
      </c>
      <c r="G57" s="144" t="s">
        <v>200</v>
      </c>
      <c r="H57" s="130" t="s">
        <v>208</v>
      </c>
      <c r="I57" s="129" t="s">
        <v>22</v>
      </c>
      <c r="J57" s="129" t="s">
        <v>15</v>
      </c>
      <c r="K57" s="134" t="s">
        <v>207</v>
      </c>
      <c r="L57" s="134" t="s">
        <v>205</v>
      </c>
      <c r="M57" s="135" t="str">
        <f aca="false">CONCATENATE(ContGas!$C$27," at ",ContGas!$C$30,", for ",ContGas!$C$39,"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1st January to 06:00 (CET - Central European Time) 1st January on the following year quoted in Pounds Sterling per million of British thermal units.</v>
      </c>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c r="CN57" s="137"/>
      <c r="CO57" s="137"/>
      <c r="CP57" s="137"/>
      <c r="CQ57" s="137"/>
      <c r="CR57" s="137"/>
      <c r="CS57" s="137"/>
      <c r="CT57" s="137"/>
      <c r="CU57" s="137"/>
      <c r="CV57" s="137"/>
      <c r="CW57" s="137"/>
      <c r="CX57" s="137"/>
      <c r="CY57" s="137"/>
      <c r="CZ57" s="137"/>
      <c r="DA57" s="137"/>
      <c r="DB57" s="137"/>
      <c r="DC57" s="137"/>
      <c r="DD57" s="137"/>
      <c r="DE57" s="137"/>
      <c r="DF57" s="137"/>
      <c r="DG57" s="137"/>
      <c r="DH57" s="137"/>
      <c r="DI57" s="137"/>
      <c r="DJ57" s="137"/>
      <c r="DK57" s="137"/>
      <c r="DL57" s="137"/>
      <c r="DM57" s="137"/>
      <c r="DN57" s="137"/>
      <c r="DO57" s="137"/>
      <c r="DP57" s="137"/>
      <c r="DQ57" s="137"/>
      <c r="DR57" s="137"/>
      <c r="DS57" s="137"/>
      <c r="DT57" s="137"/>
      <c r="DU57" s="137"/>
      <c r="DV57" s="137"/>
      <c r="DW57" s="137"/>
      <c r="DX57" s="137"/>
      <c r="DY57" s="137"/>
      <c r="DZ57" s="137"/>
      <c r="EA57" s="137"/>
      <c r="EB57" s="137"/>
      <c r="EC57" s="137"/>
      <c r="ED57" s="137"/>
      <c r="EE57" s="137"/>
      <c r="EF57" s="137"/>
      <c r="EG57" s="137"/>
      <c r="EH57" s="137"/>
      <c r="EI57" s="137"/>
      <c r="EJ57" s="137"/>
      <c r="EK57" s="137"/>
      <c r="EL57" s="137"/>
      <c r="EM57" s="137"/>
      <c r="EN57" s="137"/>
      <c r="EO57" s="137"/>
      <c r="EP57" s="137"/>
      <c r="EQ57" s="137"/>
      <c r="ER57" s="137"/>
      <c r="ES57" s="137"/>
      <c r="ET57" s="137"/>
      <c r="EU57" s="137"/>
      <c r="EV57" s="137"/>
      <c r="EW57" s="137"/>
      <c r="EX57" s="137"/>
      <c r="EY57" s="137"/>
      <c r="EZ57" s="137"/>
      <c r="FA57" s="137"/>
      <c r="FB57" s="137"/>
      <c r="FC57" s="137"/>
      <c r="FD57" s="137"/>
      <c r="FE57" s="137"/>
      <c r="FF57" s="137"/>
      <c r="FG57" s="137"/>
      <c r="FH57" s="137"/>
      <c r="FI57" s="137"/>
      <c r="FJ57" s="137"/>
      <c r="FK57" s="137"/>
      <c r="FL57" s="137"/>
      <c r="FM57" s="137"/>
      <c r="FN57" s="137"/>
      <c r="FO57" s="137"/>
      <c r="FP57" s="137"/>
      <c r="FQ57" s="137"/>
      <c r="FR57" s="137"/>
      <c r="FS57" s="137"/>
      <c r="FT57" s="137"/>
      <c r="FU57" s="137"/>
      <c r="FV57" s="137"/>
      <c r="FW57" s="137"/>
      <c r="FX57" s="137"/>
      <c r="FY57" s="137"/>
      <c r="FZ57" s="137"/>
      <c r="GA57" s="137"/>
      <c r="GB57" s="137"/>
      <c r="GC57" s="137"/>
      <c r="GD57" s="137"/>
      <c r="GE57" s="137"/>
      <c r="GF57" s="137"/>
      <c r="GG57" s="137"/>
      <c r="GH57" s="137"/>
      <c r="GI57" s="137"/>
      <c r="GJ57" s="137"/>
      <c r="GK57" s="137"/>
      <c r="GL57" s="137"/>
      <c r="GM57" s="137"/>
      <c r="GN57" s="137"/>
      <c r="GO57" s="137"/>
      <c r="GP57" s="137"/>
      <c r="GQ57" s="137"/>
      <c r="GR57" s="137"/>
      <c r="GS57" s="137"/>
      <c r="GT57" s="137"/>
      <c r="GU57" s="137"/>
      <c r="GV57" s="137"/>
      <c r="GW57" s="137"/>
      <c r="GX57" s="137"/>
      <c r="GY57" s="137"/>
      <c r="GZ57" s="137"/>
      <c r="HA57" s="137"/>
      <c r="HB57" s="137"/>
      <c r="HC57" s="137"/>
      <c r="HD57" s="137"/>
      <c r="HE57" s="137"/>
      <c r="HF57" s="137"/>
      <c r="HG57" s="137"/>
      <c r="HH57" s="137"/>
      <c r="HI57" s="137"/>
      <c r="HJ57" s="137"/>
      <c r="HK57" s="137"/>
      <c r="HL57" s="137"/>
      <c r="HM57" s="137"/>
      <c r="HN57" s="137"/>
      <c r="HO57" s="137"/>
      <c r="HP57" s="137"/>
      <c r="HQ57" s="137"/>
      <c r="HR57" s="137"/>
      <c r="HS57" s="137"/>
      <c r="HT57" s="137"/>
      <c r="HU57" s="137"/>
      <c r="HV57" s="137"/>
      <c r="HW57" s="137"/>
      <c r="HX57" s="137"/>
      <c r="HY57" s="137"/>
      <c r="HZ57" s="137"/>
      <c r="IA57" s="137"/>
      <c r="IB57" s="137"/>
      <c r="IC57" s="137"/>
      <c r="ID57" s="137"/>
      <c r="IE57" s="137"/>
      <c r="IF57" s="137"/>
      <c r="IG57" s="137"/>
      <c r="IH57" s="137"/>
      <c r="II57" s="137"/>
      <c r="IJ57" s="137"/>
      <c r="IK57" s="137"/>
      <c r="IL57" s="137"/>
      <c r="IM57" s="137"/>
      <c r="IN57" s="137"/>
      <c r="IO57" s="137"/>
      <c r="IP57" s="137"/>
      <c r="IQ57" s="137"/>
      <c r="IR57" s="137"/>
      <c r="IS57" s="137"/>
      <c r="IT57" s="137"/>
      <c r="IU57" s="137"/>
      <c r="IV57" s="137"/>
      <c r="IW57" s="137"/>
    </row>
    <row r="58" customFormat="false" ht="51" hidden="false" customHeight="false" outlineLevel="0" collapsed="false">
      <c r="A58" s="138" t="s">
        <v>39</v>
      </c>
      <c r="B58" s="139" t="s">
        <v>12</v>
      </c>
      <c r="C58" s="140" t="s">
        <v>20</v>
      </c>
      <c r="D58" s="139" t="s">
        <v>21</v>
      </c>
      <c r="E58" s="139" t="s">
        <v>15</v>
      </c>
      <c r="F58" s="139" t="s">
        <v>15</v>
      </c>
      <c r="G58" s="141" t="s">
        <v>206</v>
      </c>
      <c r="H58" s="140" t="s">
        <v>208</v>
      </c>
      <c r="I58" s="139" t="s">
        <v>22</v>
      </c>
      <c r="J58" s="139" t="s">
        <v>15</v>
      </c>
      <c r="K58" s="142" t="s">
        <v>207</v>
      </c>
      <c r="L58" s="139" t="s">
        <v>205</v>
      </c>
      <c r="M58" s="135" t="str">
        <f aca="false">CONCATENATE(ContGas!$C$27," at ",ContGas!$C$30,", for ",ContGas!$C$44," quoted in ",ContGas!$C$60," per ",ContGas!$C$48,".")</f>
        <v>An agreement whereby a physical volume is exchanged  for a fixed price over a specified period at a notional point within the IZTD (Interconnector Zeebrugge Terminal Distrigas) facilities on Distrigas system, for a period from 06:00 (CET - Central European Time) on the Starting Date  to 06:00 (CET - Central European Time) on the day next after the Ending Date of the period quoted in Pounds Sterling per million of British thermal units.</v>
      </c>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c r="CN58" s="137"/>
      <c r="CO58" s="137"/>
      <c r="CP58" s="137"/>
      <c r="CQ58" s="137"/>
      <c r="CR58" s="137"/>
      <c r="CS58" s="137"/>
      <c r="CT58" s="137"/>
      <c r="CU58" s="137"/>
      <c r="CV58" s="137"/>
      <c r="CW58" s="137"/>
      <c r="CX58" s="137"/>
      <c r="CY58" s="137"/>
      <c r="CZ58" s="137"/>
      <c r="DA58" s="137"/>
      <c r="DB58" s="137"/>
      <c r="DC58" s="137"/>
      <c r="DD58" s="137"/>
      <c r="DE58" s="137"/>
      <c r="DF58" s="137"/>
      <c r="DG58" s="137"/>
      <c r="DH58" s="137"/>
      <c r="DI58" s="137"/>
      <c r="DJ58" s="137"/>
      <c r="DK58" s="137"/>
      <c r="DL58" s="137"/>
      <c r="DM58" s="137"/>
      <c r="DN58" s="137"/>
      <c r="DO58" s="137"/>
      <c r="DP58" s="137"/>
      <c r="DQ58" s="137"/>
      <c r="DR58" s="137"/>
      <c r="DS58" s="137"/>
      <c r="DT58" s="137"/>
      <c r="DU58" s="137"/>
      <c r="DV58" s="137"/>
      <c r="DW58" s="137"/>
      <c r="DX58" s="137"/>
      <c r="DY58" s="137"/>
      <c r="DZ58" s="137"/>
      <c r="EA58" s="137"/>
      <c r="EB58" s="137"/>
      <c r="EC58" s="137"/>
      <c r="ED58" s="137"/>
      <c r="EE58" s="137"/>
      <c r="EF58" s="137"/>
      <c r="EG58" s="137"/>
      <c r="EH58" s="137"/>
      <c r="EI58" s="137"/>
      <c r="EJ58" s="137"/>
      <c r="EK58" s="137"/>
      <c r="EL58" s="137"/>
      <c r="EM58" s="137"/>
      <c r="EN58" s="137"/>
      <c r="EO58" s="137"/>
      <c r="EP58" s="137"/>
      <c r="EQ58" s="137"/>
      <c r="ER58" s="137"/>
      <c r="ES58" s="137"/>
      <c r="ET58" s="137"/>
      <c r="EU58" s="137"/>
      <c r="EV58" s="137"/>
      <c r="EW58" s="137"/>
      <c r="EX58" s="137"/>
      <c r="EY58" s="137"/>
      <c r="EZ58" s="137"/>
      <c r="FA58" s="137"/>
      <c r="FB58" s="137"/>
      <c r="FC58" s="137"/>
      <c r="FD58" s="137"/>
      <c r="FE58" s="137"/>
      <c r="FF58" s="137"/>
      <c r="FG58" s="137"/>
      <c r="FH58" s="137"/>
      <c r="FI58" s="137"/>
      <c r="FJ58" s="137"/>
      <c r="FK58" s="137"/>
      <c r="FL58" s="137"/>
      <c r="FM58" s="137"/>
      <c r="FN58" s="137"/>
      <c r="FO58" s="137"/>
      <c r="FP58" s="137"/>
      <c r="FQ58" s="137"/>
      <c r="FR58" s="137"/>
      <c r="FS58" s="137"/>
      <c r="FT58" s="137"/>
      <c r="FU58" s="137"/>
      <c r="FV58" s="137"/>
      <c r="FW58" s="137"/>
      <c r="FX58" s="137"/>
      <c r="FY58" s="137"/>
      <c r="FZ58" s="137"/>
      <c r="GA58" s="137"/>
      <c r="GB58" s="137"/>
      <c r="GC58" s="137"/>
      <c r="GD58" s="137"/>
      <c r="GE58" s="137"/>
      <c r="GF58" s="137"/>
      <c r="GG58" s="137"/>
      <c r="GH58" s="137"/>
      <c r="GI58" s="137"/>
      <c r="GJ58" s="137"/>
      <c r="GK58" s="137"/>
      <c r="GL58" s="137"/>
      <c r="GM58" s="137"/>
      <c r="GN58" s="137"/>
      <c r="GO58" s="137"/>
      <c r="GP58" s="137"/>
      <c r="GQ58" s="137"/>
      <c r="GR58" s="137"/>
      <c r="GS58" s="137"/>
      <c r="GT58" s="137"/>
      <c r="GU58" s="137"/>
      <c r="GV58" s="137"/>
      <c r="GW58" s="137"/>
      <c r="GX58" s="137"/>
      <c r="GY58" s="137"/>
      <c r="GZ58" s="137"/>
      <c r="HA58" s="137"/>
      <c r="HB58" s="137"/>
      <c r="HC58" s="137"/>
      <c r="HD58" s="137"/>
      <c r="HE58" s="137"/>
      <c r="HF58" s="137"/>
      <c r="HG58" s="137"/>
      <c r="HH58" s="137"/>
      <c r="HI58" s="137"/>
      <c r="HJ58" s="137"/>
      <c r="HK58" s="137"/>
      <c r="HL58" s="137"/>
      <c r="HM58" s="137"/>
      <c r="HN58" s="137"/>
      <c r="HO58" s="137"/>
      <c r="HP58" s="137"/>
      <c r="HQ58" s="137"/>
      <c r="HR58" s="137"/>
      <c r="HS58" s="137"/>
      <c r="HT58" s="137"/>
      <c r="HU58" s="137"/>
      <c r="HV58" s="137"/>
      <c r="HW58" s="137"/>
      <c r="HX58" s="137"/>
      <c r="HY58" s="137"/>
      <c r="HZ58" s="137"/>
      <c r="IA58" s="137"/>
      <c r="IB58" s="137"/>
      <c r="IC58" s="137"/>
      <c r="ID58" s="137"/>
      <c r="IE58" s="137"/>
      <c r="IF58" s="137"/>
      <c r="IG58" s="137"/>
      <c r="IH58" s="137"/>
      <c r="II58" s="137"/>
      <c r="IJ58" s="137"/>
      <c r="IK58" s="137"/>
      <c r="IL58" s="137"/>
      <c r="IM58" s="137"/>
      <c r="IN58" s="137"/>
      <c r="IO58" s="137"/>
      <c r="IP58" s="137"/>
      <c r="IQ58" s="137"/>
      <c r="IR58" s="137"/>
      <c r="IS58" s="137"/>
      <c r="IT58" s="137"/>
      <c r="IU58" s="137"/>
      <c r="IV58" s="137"/>
      <c r="IW58" s="137"/>
    </row>
    <row r="59" customFormat="false" ht="63.75" hidden="false" customHeight="false" outlineLevel="0" collapsed="false">
      <c r="A59" s="128" t="s">
        <v>39</v>
      </c>
      <c r="B59" s="129" t="s">
        <v>12</v>
      </c>
      <c r="C59" s="130" t="s">
        <v>20</v>
      </c>
      <c r="D59" s="129" t="s">
        <v>19</v>
      </c>
      <c r="E59" s="129" t="s">
        <v>203</v>
      </c>
      <c r="F59" s="131" t="s">
        <v>15</v>
      </c>
      <c r="G59" s="132" t="s">
        <v>113</v>
      </c>
      <c r="H59" s="133" t="s">
        <v>208</v>
      </c>
      <c r="I59" s="129" t="s">
        <v>22</v>
      </c>
      <c r="J59" s="129" t="s">
        <v>15</v>
      </c>
      <c r="K59" s="134" t="s">
        <v>207</v>
      </c>
      <c r="L59" s="134" t="s">
        <v>205</v>
      </c>
      <c r="M59" s="145" t="str">
        <f aca="false">UKGas!$D$58&amp;" at "&amp;ContGas!$C$30&amp;" for "&amp;ContGas!$C$43&amp;" at a strike of XXX quoted in "&amp;UKGas!$D$71&amp;" per "&amp;ContGas!$C$48</f>
        <v>An agreement whereby the buyer (the holder) has the right but not the obligation to buy Natural Gas for a specified price on a specified exercise date in exchange for a premium payment at a notional point within the IZTD (Interconnector Zeebrugge Terminal Distrigas) facilities on Distrigas system for a period from 06:00 (CET - Central European Time) of the 1st Day of the next Calendar Month to 06:00 (CET - Central European Time) of the 1st Day of the following Calendar Month at a strike of XXX quoted in Pounds Sterling per million of British thermal units</v>
      </c>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c r="CN59" s="137"/>
      <c r="CO59" s="137"/>
      <c r="CP59" s="137"/>
      <c r="CQ59" s="137"/>
      <c r="CR59" s="137"/>
      <c r="CS59" s="137"/>
      <c r="CT59" s="137"/>
      <c r="CU59" s="137"/>
      <c r="CV59" s="137"/>
      <c r="CW59" s="137"/>
      <c r="CX59" s="137"/>
      <c r="CY59" s="137"/>
      <c r="CZ59" s="137"/>
      <c r="DA59" s="137"/>
      <c r="DB59" s="137"/>
      <c r="DC59" s="137"/>
      <c r="DD59" s="137"/>
      <c r="DE59" s="137"/>
      <c r="DF59" s="137"/>
      <c r="DG59" s="137"/>
      <c r="DH59" s="137"/>
      <c r="DI59" s="137"/>
      <c r="DJ59" s="137"/>
      <c r="DK59" s="137"/>
      <c r="DL59" s="137"/>
      <c r="DM59" s="137"/>
      <c r="DN59" s="137"/>
      <c r="DO59" s="137"/>
      <c r="DP59" s="137"/>
      <c r="DQ59" s="137"/>
      <c r="DR59" s="137"/>
      <c r="DS59" s="137"/>
      <c r="DT59" s="137"/>
      <c r="DU59" s="137"/>
      <c r="DV59" s="137"/>
      <c r="DW59" s="137"/>
      <c r="DX59" s="137"/>
      <c r="DY59" s="137"/>
      <c r="DZ59" s="137"/>
      <c r="EA59" s="137"/>
      <c r="EB59" s="137"/>
      <c r="EC59" s="137"/>
      <c r="ED59" s="137"/>
      <c r="EE59" s="137"/>
      <c r="EF59" s="137"/>
      <c r="EG59" s="137"/>
      <c r="EH59" s="137"/>
      <c r="EI59" s="137"/>
      <c r="EJ59" s="137"/>
      <c r="EK59" s="137"/>
      <c r="EL59" s="137"/>
      <c r="EM59" s="137"/>
      <c r="EN59" s="137"/>
      <c r="EO59" s="137"/>
      <c r="EP59" s="137"/>
      <c r="EQ59" s="137"/>
      <c r="ER59" s="137"/>
      <c r="ES59" s="137"/>
      <c r="ET59" s="137"/>
      <c r="EU59" s="137"/>
      <c r="EV59" s="137"/>
      <c r="EW59" s="137"/>
      <c r="EX59" s="137"/>
      <c r="EY59" s="137"/>
      <c r="EZ59" s="137"/>
      <c r="FA59" s="137"/>
      <c r="FB59" s="137"/>
      <c r="FC59" s="137"/>
      <c r="FD59" s="137"/>
      <c r="FE59" s="137"/>
      <c r="FF59" s="137"/>
      <c r="FG59" s="137"/>
      <c r="FH59" s="137"/>
      <c r="FI59" s="137"/>
      <c r="FJ59" s="137"/>
      <c r="FK59" s="137"/>
      <c r="FL59" s="137"/>
      <c r="FM59" s="137"/>
      <c r="FN59" s="137"/>
      <c r="FO59" s="137"/>
      <c r="FP59" s="137"/>
      <c r="FQ59" s="137"/>
      <c r="FR59" s="137"/>
      <c r="FS59" s="137"/>
      <c r="FT59" s="137"/>
      <c r="FU59" s="137"/>
      <c r="FV59" s="137"/>
      <c r="FW59" s="137"/>
      <c r="FX59" s="137"/>
      <c r="FY59" s="137"/>
      <c r="FZ59" s="137"/>
      <c r="GA59" s="137"/>
      <c r="GB59" s="137"/>
      <c r="GC59" s="137"/>
      <c r="GD59" s="137"/>
      <c r="GE59" s="137"/>
      <c r="GF59" s="137"/>
      <c r="GG59" s="137"/>
      <c r="GH59" s="137"/>
      <c r="GI59" s="137"/>
      <c r="GJ59" s="137"/>
      <c r="GK59" s="137"/>
      <c r="GL59" s="137"/>
      <c r="GM59" s="137"/>
      <c r="GN59" s="137"/>
      <c r="GO59" s="137"/>
      <c r="GP59" s="137"/>
      <c r="GQ59" s="137"/>
      <c r="GR59" s="137"/>
      <c r="GS59" s="137"/>
      <c r="GT59" s="137"/>
      <c r="GU59" s="137"/>
      <c r="GV59" s="137"/>
      <c r="GW59" s="137"/>
      <c r="GX59" s="137"/>
      <c r="GY59" s="137"/>
      <c r="GZ59" s="137"/>
      <c r="HA59" s="137"/>
      <c r="HB59" s="137"/>
      <c r="HC59" s="137"/>
      <c r="HD59" s="137"/>
      <c r="HE59" s="137"/>
      <c r="HF59" s="137"/>
      <c r="HG59" s="137"/>
      <c r="HH59" s="137"/>
      <c r="HI59" s="137"/>
      <c r="HJ59" s="137"/>
      <c r="HK59" s="137"/>
      <c r="HL59" s="137"/>
      <c r="HM59" s="137"/>
      <c r="HN59" s="137"/>
      <c r="HO59" s="137"/>
      <c r="HP59" s="137"/>
      <c r="HQ59" s="137"/>
      <c r="HR59" s="137"/>
      <c r="HS59" s="137"/>
      <c r="HT59" s="137"/>
      <c r="HU59" s="137"/>
      <c r="HV59" s="137"/>
      <c r="HW59" s="137"/>
      <c r="HX59" s="137"/>
      <c r="HY59" s="137"/>
      <c r="HZ59" s="137"/>
      <c r="IA59" s="137"/>
      <c r="IB59" s="137"/>
      <c r="IC59" s="137"/>
      <c r="ID59" s="137"/>
      <c r="IE59" s="137"/>
      <c r="IF59" s="137"/>
      <c r="IG59" s="137"/>
      <c r="IH59" s="137"/>
      <c r="II59" s="137"/>
      <c r="IJ59" s="137"/>
      <c r="IK59" s="137"/>
      <c r="IL59" s="137"/>
      <c r="IM59" s="137"/>
      <c r="IN59" s="137"/>
      <c r="IO59" s="137"/>
      <c r="IP59" s="137"/>
      <c r="IQ59" s="137"/>
      <c r="IR59" s="137"/>
      <c r="IS59" s="137"/>
      <c r="IT59" s="137"/>
      <c r="IU59" s="137"/>
      <c r="IV59" s="137"/>
      <c r="IW59" s="137"/>
    </row>
    <row r="60" customFormat="false" ht="63.75" hidden="false" customHeight="false" outlineLevel="0" collapsed="false">
      <c r="A60" s="128" t="s">
        <v>39</v>
      </c>
      <c r="B60" s="129" t="s">
        <v>12</v>
      </c>
      <c r="C60" s="130" t="s">
        <v>20</v>
      </c>
      <c r="D60" s="129" t="s">
        <v>19</v>
      </c>
      <c r="E60" s="129" t="s">
        <v>94</v>
      </c>
      <c r="F60" s="131" t="s">
        <v>15</v>
      </c>
      <c r="G60" s="132" t="s">
        <v>113</v>
      </c>
      <c r="H60" s="133" t="s">
        <v>208</v>
      </c>
      <c r="I60" s="129" t="s">
        <v>22</v>
      </c>
      <c r="J60" s="129" t="s">
        <v>15</v>
      </c>
      <c r="K60" s="134" t="s">
        <v>207</v>
      </c>
      <c r="L60" s="134" t="s">
        <v>205</v>
      </c>
      <c r="M60" s="145" t="str">
        <f aca="false">UKGas!$D$59&amp;" at "&amp;ContGas!$C$30&amp;" for "&amp;ContGas!$C$43&amp;" at a strike of XXX quoted in "&amp;UKGas!$D$71&amp;" per "&amp;ContGas!$C$48</f>
        <v>An agreement whereby the buyer (the holder) has the right but not the obligation to sell Natural Gas for a specified price on a specified exercise date in exchange for a premium payment at a notional point within the IZTD (Interconnector Zeebrugge Terminal Distrigas) facilities on Distrigas system for a period from 06:00 (CET - Central European Time) of the 1st Day of the next Calendar Month to 06:00 (CET - Central European Time) of the 1st Day of the following Calendar Month at a strike of XXX quoted in Pounds Sterling per million of British thermal units</v>
      </c>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7"/>
      <c r="CW60" s="137"/>
      <c r="CX60" s="137"/>
      <c r="CY60" s="137"/>
      <c r="CZ60" s="137"/>
      <c r="DA60" s="137"/>
      <c r="DB60" s="137"/>
      <c r="DC60" s="137"/>
      <c r="DD60" s="137"/>
      <c r="DE60" s="137"/>
      <c r="DF60" s="137"/>
      <c r="DG60" s="137"/>
      <c r="DH60" s="137"/>
      <c r="DI60" s="137"/>
      <c r="DJ60" s="137"/>
      <c r="DK60" s="137"/>
      <c r="DL60" s="137"/>
      <c r="DM60" s="137"/>
      <c r="DN60" s="137"/>
      <c r="DO60" s="137"/>
      <c r="DP60" s="137"/>
      <c r="DQ60" s="137"/>
      <c r="DR60" s="137"/>
      <c r="DS60" s="137"/>
      <c r="DT60" s="137"/>
      <c r="DU60" s="137"/>
      <c r="DV60" s="137"/>
      <c r="DW60" s="137"/>
      <c r="DX60" s="137"/>
      <c r="DY60" s="137"/>
      <c r="DZ60" s="137"/>
      <c r="EA60" s="137"/>
      <c r="EB60" s="137"/>
      <c r="EC60" s="137"/>
      <c r="ED60" s="137"/>
      <c r="EE60" s="137"/>
      <c r="EF60" s="137"/>
      <c r="EG60" s="137"/>
      <c r="EH60" s="137"/>
      <c r="EI60" s="137"/>
      <c r="EJ60" s="137"/>
      <c r="EK60" s="137"/>
      <c r="EL60" s="137"/>
      <c r="EM60" s="137"/>
      <c r="EN60" s="137"/>
      <c r="EO60" s="137"/>
      <c r="EP60" s="137"/>
      <c r="EQ60" s="137"/>
      <c r="ER60" s="137"/>
      <c r="ES60" s="137"/>
      <c r="ET60" s="137"/>
      <c r="EU60" s="137"/>
      <c r="EV60" s="137"/>
      <c r="EW60" s="137"/>
      <c r="EX60" s="137"/>
      <c r="EY60" s="137"/>
      <c r="EZ60" s="137"/>
      <c r="FA60" s="137"/>
      <c r="FB60" s="137"/>
      <c r="FC60" s="137"/>
      <c r="FD60" s="137"/>
      <c r="FE60" s="137"/>
      <c r="FF60" s="137"/>
      <c r="FG60" s="137"/>
      <c r="FH60" s="137"/>
      <c r="FI60" s="137"/>
      <c r="FJ60" s="137"/>
      <c r="FK60" s="137"/>
      <c r="FL60" s="137"/>
      <c r="FM60" s="137"/>
      <c r="FN60" s="137"/>
      <c r="FO60" s="137"/>
      <c r="FP60" s="137"/>
      <c r="FQ60" s="137"/>
      <c r="FR60" s="137"/>
      <c r="FS60" s="137"/>
      <c r="FT60" s="137"/>
      <c r="FU60" s="137"/>
      <c r="FV60" s="137"/>
      <c r="FW60" s="137"/>
      <c r="FX60" s="137"/>
      <c r="FY60" s="137"/>
      <c r="FZ60" s="137"/>
      <c r="GA60" s="137"/>
      <c r="GB60" s="137"/>
      <c r="GC60" s="137"/>
      <c r="GD60" s="137"/>
      <c r="GE60" s="137"/>
      <c r="GF60" s="137"/>
      <c r="GG60" s="137"/>
      <c r="GH60" s="137"/>
      <c r="GI60" s="137"/>
      <c r="GJ60" s="137"/>
      <c r="GK60" s="137"/>
      <c r="GL60" s="137"/>
      <c r="GM60" s="137"/>
      <c r="GN60" s="137"/>
      <c r="GO60" s="137"/>
      <c r="GP60" s="137"/>
      <c r="GQ60" s="137"/>
      <c r="GR60" s="137"/>
      <c r="GS60" s="137"/>
      <c r="GT60" s="137"/>
      <c r="GU60" s="137"/>
      <c r="GV60" s="137"/>
      <c r="GW60" s="137"/>
      <c r="GX60" s="137"/>
      <c r="GY60" s="137"/>
      <c r="GZ60" s="137"/>
      <c r="HA60" s="137"/>
      <c r="HB60" s="137"/>
      <c r="HC60" s="137"/>
      <c r="HD60" s="137"/>
      <c r="HE60" s="137"/>
      <c r="HF60" s="137"/>
      <c r="HG60" s="137"/>
      <c r="HH60" s="137"/>
      <c r="HI60" s="137"/>
      <c r="HJ60" s="137"/>
      <c r="HK60" s="137"/>
      <c r="HL60" s="137"/>
      <c r="HM60" s="137"/>
      <c r="HN60" s="137"/>
      <c r="HO60" s="137"/>
      <c r="HP60" s="137"/>
      <c r="HQ60" s="137"/>
      <c r="HR60" s="137"/>
      <c r="HS60" s="137"/>
      <c r="HT60" s="137"/>
      <c r="HU60" s="137"/>
      <c r="HV60" s="137"/>
      <c r="HW60" s="137"/>
      <c r="HX60" s="137"/>
      <c r="HY60" s="137"/>
      <c r="HZ60" s="137"/>
      <c r="IA60" s="137"/>
      <c r="IB60" s="137"/>
      <c r="IC60" s="137"/>
      <c r="ID60" s="137"/>
      <c r="IE60" s="137"/>
      <c r="IF60" s="137"/>
      <c r="IG60" s="137"/>
      <c r="IH60" s="137"/>
      <c r="II60" s="137"/>
      <c r="IJ60" s="137"/>
      <c r="IK60" s="137"/>
      <c r="IL60" s="137"/>
      <c r="IM60" s="137"/>
      <c r="IN60" s="137"/>
      <c r="IO60" s="137"/>
      <c r="IP60" s="137"/>
      <c r="IQ60" s="137"/>
      <c r="IR60" s="137"/>
      <c r="IS60" s="137"/>
      <c r="IT60" s="137"/>
      <c r="IU60" s="137"/>
      <c r="IV60" s="137"/>
      <c r="IW60" s="137"/>
    </row>
    <row r="61" customFormat="false" ht="51" hidden="false" customHeight="false" outlineLevel="0" collapsed="false">
      <c r="A61" s="128" t="s">
        <v>39</v>
      </c>
      <c r="B61" s="129" t="s">
        <v>12</v>
      </c>
      <c r="C61" s="130" t="s">
        <v>20</v>
      </c>
      <c r="D61" s="129" t="s">
        <v>19</v>
      </c>
      <c r="E61" s="129" t="s">
        <v>203</v>
      </c>
      <c r="F61" s="131" t="s">
        <v>15</v>
      </c>
      <c r="G61" s="144" t="s">
        <v>190</v>
      </c>
      <c r="H61" s="133" t="s">
        <v>208</v>
      </c>
      <c r="I61" s="129" t="s">
        <v>22</v>
      </c>
      <c r="J61" s="129" t="s">
        <v>15</v>
      </c>
      <c r="K61" s="134" t="s">
        <v>207</v>
      </c>
      <c r="L61" s="134" t="s">
        <v>205</v>
      </c>
      <c r="M61" s="145" t="str">
        <f aca="false">UKGas!$D$58&amp;" at "&amp;ContGas!$C$30&amp;" for "&amp;ContGas!$C$33&amp;" at a strike of XXX quoted in "&amp;UKGas!$D$71&amp;" per "&amp;ContGas!$C$48</f>
        <v>An agreement whereby the buyer (the holder) has the right but not the obligation to buy Natural Gas for a specified price on a specified exercise date in exchange for a premium payment at a notional point within the IZTD (Interconnector Zeebrugge Terminal Distrigas) facilities on Distrigas system for a period from 0600 (CET - Central European Time) on the 1st day of the month to 0600 (CET - Central European Time) on the 1st day of the following month at a strike of XXX quoted in Pounds Sterling per million of British thermal units</v>
      </c>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7"/>
      <c r="CW61" s="137"/>
      <c r="CX61" s="137"/>
      <c r="CY61" s="137"/>
      <c r="CZ61" s="137"/>
      <c r="DA61" s="137"/>
      <c r="DB61" s="137"/>
      <c r="DC61" s="137"/>
      <c r="DD61" s="137"/>
      <c r="DE61" s="137"/>
      <c r="DF61" s="137"/>
      <c r="DG61" s="137"/>
      <c r="DH61" s="137"/>
      <c r="DI61" s="137"/>
      <c r="DJ61" s="137"/>
      <c r="DK61" s="137"/>
      <c r="DL61" s="137"/>
      <c r="DM61" s="137"/>
      <c r="DN61" s="137"/>
      <c r="DO61" s="137"/>
      <c r="DP61" s="137"/>
      <c r="DQ61" s="137"/>
      <c r="DR61" s="137"/>
      <c r="DS61" s="137"/>
      <c r="DT61" s="137"/>
      <c r="DU61" s="137"/>
      <c r="DV61" s="137"/>
      <c r="DW61" s="137"/>
      <c r="DX61" s="137"/>
      <c r="DY61" s="137"/>
      <c r="DZ61" s="137"/>
      <c r="EA61" s="137"/>
      <c r="EB61" s="137"/>
      <c r="EC61" s="137"/>
      <c r="ED61" s="137"/>
      <c r="EE61" s="137"/>
      <c r="EF61" s="137"/>
      <c r="EG61" s="137"/>
      <c r="EH61" s="137"/>
      <c r="EI61" s="137"/>
      <c r="EJ61" s="137"/>
      <c r="EK61" s="137"/>
      <c r="EL61" s="137"/>
      <c r="EM61" s="137"/>
      <c r="EN61" s="137"/>
      <c r="EO61" s="137"/>
      <c r="EP61" s="137"/>
      <c r="EQ61" s="137"/>
      <c r="ER61" s="137"/>
      <c r="ES61" s="137"/>
      <c r="ET61" s="137"/>
      <c r="EU61" s="137"/>
      <c r="EV61" s="137"/>
      <c r="EW61" s="137"/>
      <c r="EX61" s="137"/>
      <c r="EY61" s="137"/>
      <c r="EZ61" s="137"/>
      <c r="FA61" s="137"/>
      <c r="FB61" s="137"/>
      <c r="FC61" s="137"/>
      <c r="FD61" s="137"/>
      <c r="FE61" s="137"/>
      <c r="FF61" s="137"/>
      <c r="FG61" s="137"/>
      <c r="FH61" s="137"/>
      <c r="FI61" s="137"/>
      <c r="FJ61" s="137"/>
      <c r="FK61" s="137"/>
      <c r="FL61" s="137"/>
      <c r="FM61" s="137"/>
      <c r="FN61" s="137"/>
      <c r="FO61" s="137"/>
      <c r="FP61" s="137"/>
      <c r="FQ61" s="137"/>
      <c r="FR61" s="137"/>
      <c r="FS61" s="137"/>
      <c r="FT61" s="137"/>
      <c r="FU61" s="137"/>
      <c r="FV61" s="137"/>
      <c r="FW61" s="137"/>
      <c r="FX61" s="137"/>
      <c r="FY61" s="137"/>
      <c r="FZ61" s="137"/>
      <c r="GA61" s="137"/>
      <c r="GB61" s="137"/>
      <c r="GC61" s="137"/>
      <c r="GD61" s="137"/>
      <c r="GE61" s="137"/>
      <c r="GF61" s="137"/>
      <c r="GG61" s="137"/>
      <c r="GH61" s="137"/>
      <c r="GI61" s="137"/>
      <c r="GJ61" s="137"/>
      <c r="GK61" s="137"/>
      <c r="GL61" s="137"/>
      <c r="GM61" s="137"/>
      <c r="GN61" s="137"/>
      <c r="GO61" s="137"/>
      <c r="GP61" s="137"/>
      <c r="GQ61" s="137"/>
      <c r="GR61" s="137"/>
      <c r="GS61" s="137"/>
      <c r="GT61" s="137"/>
      <c r="GU61" s="137"/>
      <c r="GV61" s="137"/>
      <c r="GW61" s="137"/>
      <c r="GX61" s="137"/>
      <c r="GY61" s="137"/>
      <c r="GZ61" s="137"/>
      <c r="HA61" s="137"/>
      <c r="HB61" s="137"/>
      <c r="HC61" s="137"/>
      <c r="HD61" s="137"/>
      <c r="HE61" s="137"/>
      <c r="HF61" s="137"/>
      <c r="HG61" s="137"/>
      <c r="HH61" s="137"/>
      <c r="HI61" s="137"/>
      <c r="HJ61" s="137"/>
      <c r="HK61" s="137"/>
      <c r="HL61" s="137"/>
      <c r="HM61" s="137"/>
      <c r="HN61" s="137"/>
      <c r="HO61" s="137"/>
      <c r="HP61" s="137"/>
      <c r="HQ61" s="137"/>
      <c r="HR61" s="137"/>
      <c r="HS61" s="137"/>
      <c r="HT61" s="137"/>
      <c r="HU61" s="137"/>
      <c r="HV61" s="137"/>
      <c r="HW61" s="137"/>
      <c r="HX61" s="137"/>
      <c r="HY61" s="137"/>
      <c r="HZ61" s="137"/>
      <c r="IA61" s="137"/>
      <c r="IB61" s="137"/>
      <c r="IC61" s="137"/>
      <c r="ID61" s="137"/>
      <c r="IE61" s="137"/>
      <c r="IF61" s="137"/>
      <c r="IG61" s="137"/>
      <c r="IH61" s="137"/>
      <c r="II61" s="137"/>
      <c r="IJ61" s="137"/>
      <c r="IK61" s="137"/>
      <c r="IL61" s="137"/>
      <c r="IM61" s="137"/>
      <c r="IN61" s="137"/>
      <c r="IO61" s="137"/>
      <c r="IP61" s="137"/>
      <c r="IQ61" s="137"/>
      <c r="IR61" s="137"/>
      <c r="IS61" s="137"/>
      <c r="IT61" s="137"/>
      <c r="IU61" s="137"/>
      <c r="IV61" s="137"/>
      <c r="IW61" s="137"/>
    </row>
    <row r="62" customFormat="false" ht="51" hidden="false" customHeight="false" outlineLevel="0" collapsed="false">
      <c r="A62" s="128" t="s">
        <v>39</v>
      </c>
      <c r="B62" s="129" t="s">
        <v>12</v>
      </c>
      <c r="C62" s="130" t="s">
        <v>20</v>
      </c>
      <c r="D62" s="129" t="s">
        <v>19</v>
      </c>
      <c r="E62" s="129" t="s">
        <v>94</v>
      </c>
      <c r="F62" s="131" t="s">
        <v>15</v>
      </c>
      <c r="G62" s="144" t="s">
        <v>190</v>
      </c>
      <c r="H62" s="133" t="s">
        <v>208</v>
      </c>
      <c r="I62" s="129" t="s">
        <v>22</v>
      </c>
      <c r="J62" s="129" t="s">
        <v>15</v>
      </c>
      <c r="K62" s="134" t="s">
        <v>207</v>
      </c>
      <c r="L62" s="134" t="s">
        <v>205</v>
      </c>
      <c r="M62" s="145" t="str">
        <f aca="false">UKGas!$D$59&amp;" at "&amp;ContGas!$C$30&amp;" for "&amp;ContGas!$C$33&amp;" at a strike of XXX quoted in "&amp;UKGas!$D$71&amp;" per "&amp;ContGas!$C$48</f>
        <v>An agreement whereby the buyer (the holder) has the right but not the obligation to sell Natural Gas for a specified price on a specified exercise date in exchange for a premium payment at a notional point within the IZTD (Interconnector Zeebrugge Terminal Distrigas) facilities on Distrigas system for a period from 0600 (CET - Central European Time) on the 1st day of the month to 0600 (CET - Central European Time) on the 1st day of the following month at a strike of XXX quoted in Pounds Sterling per million of British thermal units</v>
      </c>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7"/>
      <c r="CW62" s="137"/>
      <c r="CX62" s="137"/>
      <c r="CY62" s="137"/>
      <c r="CZ62" s="137"/>
      <c r="DA62" s="137"/>
      <c r="DB62" s="137"/>
      <c r="DC62" s="137"/>
      <c r="DD62" s="137"/>
      <c r="DE62" s="137"/>
      <c r="DF62" s="137"/>
      <c r="DG62" s="137"/>
      <c r="DH62" s="137"/>
      <c r="DI62" s="137"/>
      <c r="DJ62" s="137"/>
      <c r="DK62" s="137"/>
      <c r="DL62" s="137"/>
      <c r="DM62" s="137"/>
      <c r="DN62" s="137"/>
      <c r="DO62" s="137"/>
      <c r="DP62" s="137"/>
      <c r="DQ62" s="137"/>
      <c r="DR62" s="137"/>
      <c r="DS62" s="137"/>
      <c r="DT62" s="137"/>
      <c r="DU62" s="137"/>
      <c r="DV62" s="137"/>
      <c r="DW62" s="137"/>
      <c r="DX62" s="137"/>
      <c r="DY62" s="137"/>
      <c r="DZ62" s="137"/>
      <c r="EA62" s="137"/>
      <c r="EB62" s="137"/>
      <c r="EC62" s="137"/>
      <c r="ED62" s="137"/>
      <c r="EE62" s="137"/>
      <c r="EF62" s="137"/>
      <c r="EG62" s="137"/>
      <c r="EH62" s="137"/>
      <c r="EI62" s="137"/>
      <c r="EJ62" s="137"/>
      <c r="EK62" s="137"/>
      <c r="EL62" s="137"/>
      <c r="EM62" s="137"/>
      <c r="EN62" s="137"/>
      <c r="EO62" s="137"/>
      <c r="EP62" s="137"/>
      <c r="EQ62" s="137"/>
      <c r="ER62" s="137"/>
      <c r="ES62" s="137"/>
      <c r="ET62" s="137"/>
      <c r="EU62" s="137"/>
      <c r="EV62" s="137"/>
      <c r="EW62" s="137"/>
      <c r="EX62" s="137"/>
      <c r="EY62" s="137"/>
      <c r="EZ62" s="137"/>
      <c r="FA62" s="137"/>
      <c r="FB62" s="137"/>
      <c r="FC62" s="137"/>
      <c r="FD62" s="137"/>
      <c r="FE62" s="137"/>
      <c r="FF62" s="137"/>
      <c r="FG62" s="137"/>
      <c r="FH62" s="137"/>
      <c r="FI62" s="137"/>
      <c r="FJ62" s="137"/>
      <c r="FK62" s="137"/>
      <c r="FL62" s="137"/>
      <c r="FM62" s="137"/>
      <c r="FN62" s="137"/>
      <c r="FO62" s="137"/>
      <c r="FP62" s="137"/>
      <c r="FQ62" s="137"/>
      <c r="FR62" s="137"/>
      <c r="FS62" s="137"/>
      <c r="FT62" s="137"/>
      <c r="FU62" s="137"/>
      <c r="FV62" s="137"/>
      <c r="FW62" s="137"/>
      <c r="FX62" s="137"/>
      <c r="FY62" s="137"/>
      <c r="FZ62" s="137"/>
      <c r="GA62" s="137"/>
      <c r="GB62" s="137"/>
      <c r="GC62" s="137"/>
      <c r="GD62" s="137"/>
      <c r="GE62" s="137"/>
      <c r="GF62" s="137"/>
      <c r="GG62" s="137"/>
      <c r="GH62" s="137"/>
      <c r="GI62" s="137"/>
      <c r="GJ62" s="137"/>
      <c r="GK62" s="137"/>
      <c r="GL62" s="137"/>
      <c r="GM62" s="137"/>
      <c r="GN62" s="137"/>
      <c r="GO62" s="137"/>
      <c r="GP62" s="137"/>
      <c r="GQ62" s="137"/>
      <c r="GR62" s="137"/>
      <c r="GS62" s="137"/>
      <c r="GT62" s="137"/>
      <c r="GU62" s="137"/>
      <c r="GV62" s="137"/>
      <c r="GW62" s="137"/>
      <c r="GX62" s="137"/>
      <c r="GY62" s="137"/>
      <c r="GZ62" s="137"/>
      <c r="HA62" s="137"/>
      <c r="HB62" s="137"/>
      <c r="HC62" s="137"/>
      <c r="HD62" s="137"/>
      <c r="HE62" s="137"/>
      <c r="HF62" s="137"/>
      <c r="HG62" s="137"/>
      <c r="HH62" s="137"/>
      <c r="HI62" s="137"/>
      <c r="HJ62" s="137"/>
      <c r="HK62" s="137"/>
      <c r="HL62" s="137"/>
      <c r="HM62" s="137"/>
      <c r="HN62" s="137"/>
      <c r="HO62" s="137"/>
      <c r="HP62" s="137"/>
      <c r="HQ62" s="137"/>
      <c r="HR62" s="137"/>
      <c r="HS62" s="137"/>
      <c r="HT62" s="137"/>
      <c r="HU62" s="137"/>
      <c r="HV62" s="137"/>
      <c r="HW62" s="137"/>
      <c r="HX62" s="137"/>
      <c r="HY62" s="137"/>
      <c r="HZ62" s="137"/>
      <c r="IA62" s="137"/>
      <c r="IB62" s="137"/>
      <c r="IC62" s="137"/>
      <c r="ID62" s="137"/>
      <c r="IE62" s="137"/>
      <c r="IF62" s="137"/>
      <c r="IG62" s="137"/>
      <c r="IH62" s="137"/>
      <c r="II62" s="137"/>
      <c r="IJ62" s="137"/>
      <c r="IK62" s="137"/>
      <c r="IL62" s="137"/>
      <c r="IM62" s="137"/>
      <c r="IN62" s="137"/>
      <c r="IO62" s="137"/>
      <c r="IP62" s="137"/>
      <c r="IQ62" s="137"/>
      <c r="IR62" s="137"/>
      <c r="IS62" s="137"/>
      <c r="IT62" s="137"/>
      <c r="IU62" s="137"/>
      <c r="IV62" s="137"/>
      <c r="IW62" s="137"/>
    </row>
    <row r="63" customFormat="false" ht="51" hidden="false" customHeight="false" outlineLevel="0" collapsed="false">
      <c r="A63" s="128" t="s">
        <v>39</v>
      </c>
      <c r="B63" s="129" t="s">
        <v>12</v>
      </c>
      <c r="C63" s="130" t="s">
        <v>20</v>
      </c>
      <c r="D63" s="129" t="s">
        <v>19</v>
      </c>
      <c r="E63" s="129" t="s">
        <v>203</v>
      </c>
      <c r="F63" s="131" t="s">
        <v>15</v>
      </c>
      <c r="G63" s="144" t="s">
        <v>194</v>
      </c>
      <c r="H63" s="133" t="s">
        <v>208</v>
      </c>
      <c r="I63" s="129" t="s">
        <v>22</v>
      </c>
      <c r="J63" s="129" t="s">
        <v>15</v>
      </c>
      <c r="K63" s="134" t="s">
        <v>207</v>
      </c>
      <c r="L63" s="134" t="s">
        <v>205</v>
      </c>
      <c r="M63" s="145" t="str">
        <f aca="false">UKGas!$D$58&amp;" at "&amp;ContGas!$C$30&amp;" for "&amp;ContGas!$C$34&amp;" at a strike of XXX quoted in "&amp;UKGas!$D$71&amp;" per "&amp;ContGas!$C$48</f>
        <v>An agreement whereby the buyer (the holder) has the right but not the obligation to buy Natural Gas for a specified price on a specified exercise date in exchange for a premium payment at a notional point within the IZTD (Interconnector Zeebrugge Terminal Distrigas) facilities on Distrigas system for a period from 0600 (CET - Central European Time) 1st January to 0600 (CET - Central European Time) 1st April at a strike of XXX quoted in Pounds Sterling per million of British thermal units</v>
      </c>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c r="CN63" s="137"/>
      <c r="CO63" s="137"/>
      <c r="CP63" s="137"/>
      <c r="CQ63" s="137"/>
      <c r="CR63" s="137"/>
      <c r="CS63" s="137"/>
      <c r="CT63" s="137"/>
      <c r="CU63" s="137"/>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137"/>
      <c r="GB63" s="137"/>
      <c r="GC63" s="137"/>
      <c r="GD63" s="137"/>
      <c r="GE63" s="137"/>
      <c r="GF63" s="137"/>
      <c r="GG63" s="137"/>
      <c r="GH63" s="137"/>
      <c r="GI63" s="137"/>
      <c r="GJ63" s="137"/>
      <c r="GK63" s="137"/>
      <c r="GL63" s="137"/>
      <c r="GM63" s="137"/>
      <c r="GN63" s="137"/>
      <c r="GO63" s="137"/>
      <c r="GP63" s="137"/>
      <c r="GQ63" s="137"/>
      <c r="GR63" s="137"/>
      <c r="GS63" s="137"/>
      <c r="GT63" s="137"/>
      <c r="GU63" s="137"/>
      <c r="GV63" s="137"/>
      <c r="GW63" s="137"/>
      <c r="GX63" s="137"/>
      <c r="GY63" s="137"/>
      <c r="GZ63" s="137"/>
      <c r="HA63" s="137"/>
      <c r="HB63" s="137"/>
      <c r="HC63" s="137"/>
      <c r="HD63" s="137"/>
      <c r="HE63" s="137"/>
      <c r="HF63" s="137"/>
      <c r="HG63" s="137"/>
      <c r="HH63" s="137"/>
      <c r="HI63" s="137"/>
      <c r="HJ63" s="137"/>
      <c r="HK63" s="137"/>
      <c r="HL63" s="137"/>
      <c r="HM63" s="137"/>
      <c r="HN63" s="137"/>
      <c r="HO63" s="137"/>
      <c r="HP63" s="137"/>
      <c r="HQ63" s="137"/>
      <c r="HR63" s="137"/>
      <c r="HS63" s="137"/>
      <c r="HT63" s="137"/>
      <c r="HU63" s="137"/>
      <c r="HV63" s="137"/>
      <c r="HW63" s="137"/>
      <c r="HX63" s="137"/>
      <c r="HY63" s="137"/>
      <c r="HZ63" s="137"/>
      <c r="IA63" s="137"/>
      <c r="IB63" s="137"/>
      <c r="IC63" s="137"/>
      <c r="ID63" s="137"/>
      <c r="IE63" s="137"/>
      <c r="IF63" s="137"/>
      <c r="IG63" s="137"/>
      <c r="IH63" s="137"/>
      <c r="II63" s="137"/>
      <c r="IJ63" s="137"/>
      <c r="IK63" s="137"/>
      <c r="IL63" s="137"/>
      <c r="IM63" s="137"/>
      <c r="IN63" s="137"/>
      <c r="IO63" s="137"/>
      <c r="IP63" s="137"/>
      <c r="IQ63" s="137"/>
      <c r="IR63" s="137"/>
      <c r="IS63" s="137"/>
      <c r="IT63" s="137"/>
      <c r="IU63" s="137"/>
      <c r="IV63" s="137"/>
      <c r="IW63" s="137"/>
    </row>
    <row r="64" customFormat="false" ht="51" hidden="false" customHeight="false" outlineLevel="0" collapsed="false">
      <c r="A64" s="128" t="s">
        <v>39</v>
      </c>
      <c r="B64" s="129" t="s">
        <v>12</v>
      </c>
      <c r="C64" s="130" t="s">
        <v>20</v>
      </c>
      <c r="D64" s="129" t="s">
        <v>19</v>
      </c>
      <c r="E64" s="129" t="s">
        <v>94</v>
      </c>
      <c r="F64" s="131" t="s">
        <v>15</v>
      </c>
      <c r="G64" s="144" t="s">
        <v>194</v>
      </c>
      <c r="H64" s="133" t="s">
        <v>208</v>
      </c>
      <c r="I64" s="129" t="s">
        <v>22</v>
      </c>
      <c r="J64" s="129" t="s">
        <v>15</v>
      </c>
      <c r="K64" s="134" t="s">
        <v>207</v>
      </c>
      <c r="L64" s="134" t="s">
        <v>205</v>
      </c>
      <c r="M64" s="145" t="str">
        <f aca="false">UKGas!$D$59&amp;" at "&amp;ContGas!$C$30&amp;" for "&amp;ContGas!$C$34&amp;" at a strike of XXX quoted in "&amp;UKGas!$D$71&amp;" per "&amp;ContGas!$C$48</f>
        <v>An agreement whereby the buyer (the holder) has the right but not the obligation to sell Natural Gas for a specified price on a specified exercise date in exchange for a premium payment at a notional point within the IZTD (Interconnector Zeebrugge Terminal Distrigas) facilities on Distrigas system for a period from 0600 (CET - Central European Time) 1st January to 0600 (CET - Central European Time) 1st April at a strike of XXX quoted in Pounds Sterling per million of British thermal units</v>
      </c>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c r="CN64" s="137"/>
      <c r="CO64" s="137"/>
      <c r="CP64" s="137"/>
      <c r="CQ64" s="137"/>
      <c r="CR64" s="137"/>
      <c r="CS64" s="137"/>
      <c r="CT64" s="137"/>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c r="EM64" s="137"/>
      <c r="EN64" s="137"/>
      <c r="EO64" s="137"/>
      <c r="EP64" s="137"/>
      <c r="EQ64" s="137"/>
      <c r="ER64" s="137"/>
      <c r="ES64" s="137"/>
      <c r="ET64" s="137"/>
      <c r="EU64" s="137"/>
      <c r="EV64" s="137"/>
      <c r="EW64" s="137"/>
      <c r="EX64" s="137"/>
      <c r="EY64" s="137"/>
      <c r="EZ64" s="137"/>
      <c r="FA64" s="137"/>
      <c r="FB64" s="137"/>
      <c r="FC64" s="137"/>
      <c r="FD64" s="137"/>
      <c r="FE64" s="137"/>
      <c r="FF64" s="137"/>
      <c r="FG64" s="137"/>
      <c r="FH64" s="137"/>
      <c r="FI64" s="137"/>
      <c r="FJ64" s="137"/>
      <c r="FK64" s="137"/>
      <c r="FL64" s="137"/>
      <c r="FM64" s="137"/>
      <c r="FN64" s="137"/>
      <c r="FO64" s="137"/>
      <c r="FP64" s="137"/>
      <c r="FQ64" s="137"/>
      <c r="FR64" s="137"/>
      <c r="FS64" s="137"/>
      <c r="FT64" s="137"/>
      <c r="FU64" s="137"/>
      <c r="FV64" s="137"/>
      <c r="FW64" s="137"/>
      <c r="FX64" s="137"/>
      <c r="FY64" s="137"/>
      <c r="FZ64" s="137"/>
      <c r="GA64" s="137"/>
      <c r="GB64" s="137"/>
      <c r="GC64" s="137"/>
      <c r="GD64" s="137"/>
      <c r="GE64" s="137"/>
      <c r="GF64" s="137"/>
      <c r="GG64" s="137"/>
      <c r="GH64" s="137"/>
      <c r="GI64" s="137"/>
      <c r="GJ64" s="137"/>
      <c r="GK64" s="137"/>
      <c r="GL64" s="137"/>
      <c r="GM64" s="137"/>
      <c r="GN64" s="137"/>
      <c r="GO64" s="137"/>
      <c r="GP64" s="137"/>
      <c r="GQ64" s="137"/>
      <c r="GR64" s="137"/>
      <c r="GS64" s="137"/>
      <c r="GT64" s="137"/>
      <c r="GU64" s="137"/>
      <c r="GV64" s="137"/>
      <c r="GW64" s="137"/>
      <c r="GX64" s="137"/>
      <c r="GY64" s="137"/>
      <c r="GZ64" s="137"/>
      <c r="HA64" s="137"/>
      <c r="HB64" s="137"/>
      <c r="HC64" s="137"/>
      <c r="HD64" s="137"/>
      <c r="HE64" s="137"/>
      <c r="HF64" s="137"/>
      <c r="HG64" s="137"/>
      <c r="HH64" s="137"/>
      <c r="HI64" s="137"/>
      <c r="HJ64" s="137"/>
      <c r="HK64" s="137"/>
      <c r="HL64" s="137"/>
      <c r="HM64" s="137"/>
      <c r="HN64" s="137"/>
      <c r="HO64" s="137"/>
      <c r="HP64" s="137"/>
      <c r="HQ64" s="137"/>
      <c r="HR64" s="137"/>
      <c r="HS64" s="137"/>
      <c r="HT64" s="137"/>
      <c r="HU64" s="137"/>
      <c r="HV64" s="137"/>
      <c r="HW64" s="137"/>
      <c r="HX64" s="137"/>
      <c r="HY64" s="137"/>
      <c r="HZ64" s="137"/>
      <c r="IA64" s="137"/>
      <c r="IB64" s="137"/>
      <c r="IC64" s="137"/>
      <c r="ID64" s="137"/>
      <c r="IE64" s="137"/>
      <c r="IF64" s="137"/>
      <c r="IG64" s="137"/>
      <c r="IH64" s="137"/>
      <c r="II64" s="137"/>
      <c r="IJ64" s="137"/>
      <c r="IK64" s="137"/>
      <c r="IL64" s="137"/>
      <c r="IM64" s="137"/>
      <c r="IN64" s="137"/>
      <c r="IO64" s="137"/>
      <c r="IP64" s="137"/>
      <c r="IQ64" s="137"/>
      <c r="IR64" s="137"/>
      <c r="IS64" s="137"/>
      <c r="IT64" s="137"/>
      <c r="IU64" s="137"/>
      <c r="IV64" s="137"/>
      <c r="IW64" s="137"/>
    </row>
    <row r="65" customFormat="false" ht="63.75" hidden="false" customHeight="false" outlineLevel="0" collapsed="false">
      <c r="A65" s="128" t="s">
        <v>39</v>
      </c>
      <c r="B65" s="129" t="s">
        <v>12</v>
      </c>
      <c r="C65" s="130" t="s">
        <v>20</v>
      </c>
      <c r="D65" s="129" t="s">
        <v>19</v>
      </c>
      <c r="E65" s="134" t="s">
        <v>203</v>
      </c>
      <c r="F65" s="129" t="s">
        <v>15</v>
      </c>
      <c r="G65" s="144" t="s">
        <v>206</v>
      </c>
      <c r="H65" s="133" t="s">
        <v>208</v>
      </c>
      <c r="I65" s="129" t="s">
        <v>22</v>
      </c>
      <c r="J65" s="129" t="s">
        <v>15</v>
      </c>
      <c r="K65" s="134" t="s">
        <v>207</v>
      </c>
      <c r="L65" s="134" t="s">
        <v>205</v>
      </c>
      <c r="M65" s="145" t="str">
        <f aca="false">UKGas!$D$58&amp;" at "&amp;ContGas!$C$30&amp;" for "&amp;ContGas!$C$44&amp;" at a strike of XXX quoted in "&amp;UKGas!$D$71&amp;" per "&amp;ContGas!$C$48</f>
        <v>An agreement whereby the buyer (the holder) has the right but not the obligation to buy Natural Gas for a specified price on a specified exercise date in exchange for a premium payment at a notional point within the IZTD (Interconnector Zeebrugge Terminal Distrigas) facilities on Distrigas system for a period from 06:00 (CET - Central European Time) on the Starting Date  to 06:00 (CET - Central European Time) on the day next after the Ending Date of the period at a strike of XXX quoted in Pounds Sterling per million of British thermal units</v>
      </c>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7"/>
      <c r="FF65" s="137"/>
      <c r="FG65" s="137"/>
      <c r="FH65" s="137"/>
      <c r="FI65" s="137"/>
      <c r="FJ65" s="137"/>
      <c r="FK65" s="137"/>
      <c r="FL65" s="137"/>
      <c r="FM65" s="137"/>
      <c r="FN65" s="137"/>
      <c r="FO65" s="137"/>
      <c r="FP65" s="137"/>
      <c r="FQ65" s="137"/>
      <c r="FR65" s="137"/>
      <c r="FS65" s="137"/>
      <c r="FT65" s="137"/>
      <c r="FU65" s="137"/>
      <c r="FV65" s="137"/>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row>
    <row r="66" customFormat="false" ht="63.75" hidden="false" customHeight="false" outlineLevel="0" collapsed="false">
      <c r="A66" s="138" t="s">
        <v>39</v>
      </c>
      <c r="B66" s="139" t="s">
        <v>12</v>
      </c>
      <c r="C66" s="140" t="s">
        <v>20</v>
      </c>
      <c r="D66" s="139" t="s">
        <v>19</v>
      </c>
      <c r="E66" s="139" t="s">
        <v>94</v>
      </c>
      <c r="F66" s="139" t="s">
        <v>15</v>
      </c>
      <c r="G66" s="141" t="s">
        <v>206</v>
      </c>
      <c r="H66" s="146" t="s">
        <v>208</v>
      </c>
      <c r="I66" s="139" t="s">
        <v>22</v>
      </c>
      <c r="J66" s="139" t="s">
        <v>15</v>
      </c>
      <c r="K66" s="142" t="s">
        <v>207</v>
      </c>
      <c r="L66" s="139" t="s">
        <v>205</v>
      </c>
      <c r="M66" s="145" t="str">
        <f aca="false">UKGas!$D$59&amp;" at "&amp;ContGas!$C$30&amp;" for "&amp;ContGas!$C$44&amp;" at a strike of XXX quoted in "&amp;UKGas!$D$71&amp;" per "&amp;ContGas!$C$48</f>
        <v>An agreement whereby the buyer (the holder) has the right but not the obligation to sell Natural Gas for a specified price on a specified exercise date in exchange for a premium payment at a notional point within the IZTD (Interconnector Zeebrugge Terminal Distrigas) facilities on Distrigas system for a period from 06:00 (CET - Central European Time) on the Starting Date  to 06:00 (CET - Central European Time) on the day next after the Ending Date of the period at a strike of XXX quoted in Pounds Sterling per million of British thermal units</v>
      </c>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c r="CN66" s="137"/>
      <c r="CO66" s="137"/>
      <c r="CP66" s="137"/>
      <c r="CQ66" s="137"/>
      <c r="CR66" s="137"/>
      <c r="CS66" s="137"/>
      <c r="CT66" s="137"/>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7"/>
      <c r="FF66" s="137"/>
      <c r="FG66" s="137"/>
      <c r="FH66" s="137"/>
      <c r="FI66" s="137"/>
      <c r="FJ66" s="137"/>
      <c r="FK66" s="137"/>
      <c r="FL66" s="137"/>
      <c r="FM66" s="137"/>
      <c r="FN66" s="137"/>
      <c r="FO66" s="137"/>
      <c r="FP66" s="137"/>
      <c r="FQ66" s="137"/>
      <c r="FR66" s="137"/>
      <c r="FS66" s="137"/>
      <c r="FT66" s="137"/>
      <c r="FU66" s="137"/>
      <c r="FV66" s="137"/>
      <c r="FW66" s="137"/>
      <c r="FX66" s="137"/>
      <c r="FY66" s="137"/>
      <c r="FZ66" s="137"/>
      <c r="GA66" s="137"/>
      <c r="GB66" s="137"/>
      <c r="GC66" s="137"/>
      <c r="GD66" s="137"/>
      <c r="GE66" s="137"/>
      <c r="GF66" s="137"/>
      <c r="GG66" s="137"/>
      <c r="GH66" s="137"/>
      <c r="GI66" s="137"/>
      <c r="GJ66" s="137"/>
      <c r="GK66" s="137"/>
      <c r="GL66" s="137"/>
      <c r="GM66" s="137"/>
      <c r="GN66" s="137"/>
      <c r="GO66" s="137"/>
      <c r="GP66" s="137"/>
      <c r="GQ66" s="137"/>
      <c r="GR66" s="137"/>
      <c r="GS66" s="137"/>
      <c r="GT66" s="137"/>
      <c r="GU66" s="137"/>
      <c r="GV66" s="137"/>
      <c r="GW66" s="137"/>
      <c r="GX66" s="137"/>
      <c r="GY66" s="137"/>
      <c r="GZ66" s="137"/>
      <c r="HA66" s="137"/>
      <c r="HB66" s="137"/>
      <c r="HC66" s="137"/>
      <c r="HD66" s="137"/>
      <c r="HE66" s="137"/>
      <c r="HF66" s="137"/>
      <c r="HG66" s="137"/>
      <c r="HH66" s="137"/>
      <c r="HI66" s="137"/>
      <c r="HJ66" s="137"/>
      <c r="HK66" s="137"/>
      <c r="HL66" s="137"/>
      <c r="HM66" s="137"/>
      <c r="HN66" s="137"/>
      <c r="HO66" s="137"/>
      <c r="HP66" s="137"/>
      <c r="HQ66" s="137"/>
      <c r="HR66" s="137"/>
      <c r="HS66" s="137"/>
      <c r="HT66" s="137"/>
      <c r="HU66" s="137"/>
      <c r="HV66" s="137"/>
      <c r="HW66" s="137"/>
      <c r="HX66" s="137"/>
      <c r="HY66" s="137"/>
      <c r="HZ66" s="137"/>
      <c r="IA66" s="137"/>
      <c r="IB66" s="137"/>
      <c r="IC66" s="137"/>
      <c r="ID66" s="137"/>
      <c r="IE66" s="137"/>
      <c r="IF66" s="137"/>
      <c r="IG66" s="137"/>
      <c r="IH66" s="137"/>
      <c r="II66" s="137"/>
      <c r="IJ66" s="137"/>
      <c r="IK66" s="137"/>
      <c r="IL66" s="137"/>
      <c r="IM66" s="137"/>
      <c r="IN66" s="137"/>
      <c r="IO66" s="137"/>
      <c r="IP66" s="137"/>
      <c r="IQ66" s="137"/>
      <c r="IR66" s="137"/>
      <c r="IS66" s="137"/>
      <c r="IT66" s="137"/>
      <c r="IU66" s="137"/>
      <c r="IV66" s="137"/>
      <c r="IW66" s="137"/>
    </row>
    <row r="67" customFormat="false" ht="76.5" hidden="false" customHeight="false" outlineLevel="0" collapsed="false">
      <c r="A67" s="143" t="s">
        <v>39</v>
      </c>
      <c r="B67" s="129" t="s">
        <v>12</v>
      </c>
      <c r="C67" s="130" t="s">
        <v>20</v>
      </c>
      <c r="D67" s="129" t="s">
        <v>24</v>
      </c>
      <c r="E67" s="129" t="s">
        <v>15</v>
      </c>
      <c r="F67" s="131" t="s">
        <v>15</v>
      </c>
      <c r="G67" s="144" t="s">
        <v>194</v>
      </c>
      <c r="H67" s="133" t="s">
        <v>208</v>
      </c>
      <c r="I67" s="129" t="s">
        <v>15</v>
      </c>
      <c r="J67" s="129" t="s">
        <v>15</v>
      </c>
      <c r="K67" s="134" t="s">
        <v>207</v>
      </c>
      <c r="L67" s="134" t="s">
        <v>205</v>
      </c>
      <c r="M67" s="145" t="str">
        <f aca="false">UKGas!$D$60&amp;" at "&amp;ContGas!$C$30&amp;" for "&amp;ContGas!$C$34&amp;" quoted in "&amp;UKGas!$D$71&amp;" per "&amp;UKGas!E66</f>
        <v>An agreement whereby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a notional point within the IZTD (Interconnector Zeebrugge Terminal Distrigas) facilities on Distrigas system for a period from 0600 (CET - Central European Time) 1st January to 0600 (CET - Central European Time) 1st April quoted in Pounds Sterling per </v>
      </c>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c r="CN67" s="137"/>
      <c r="CO67" s="137"/>
      <c r="CP67" s="137"/>
      <c r="CQ67" s="137"/>
      <c r="CR67" s="137"/>
      <c r="CS67" s="137"/>
      <c r="CT67" s="137"/>
      <c r="CU67" s="137"/>
      <c r="CV67" s="137"/>
      <c r="CW67" s="137"/>
      <c r="CX67" s="137"/>
      <c r="CY67" s="137"/>
      <c r="CZ67" s="137"/>
      <c r="DA67" s="137"/>
      <c r="DB67" s="137"/>
      <c r="DC67" s="137"/>
      <c r="DD67" s="137"/>
      <c r="DE67" s="137"/>
      <c r="DF67" s="137"/>
      <c r="DG67" s="137"/>
      <c r="DH67" s="137"/>
      <c r="DI67" s="137"/>
      <c r="DJ67" s="137"/>
      <c r="DK67" s="137"/>
      <c r="DL67" s="137"/>
      <c r="DM67" s="137"/>
      <c r="DN67" s="137"/>
      <c r="DO67" s="137"/>
      <c r="DP67" s="137"/>
      <c r="DQ67" s="137"/>
      <c r="DR67" s="137"/>
      <c r="DS67" s="137"/>
      <c r="DT67" s="137"/>
      <c r="DU67" s="137"/>
      <c r="DV67" s="137"/>
      <c r="DW67" s="137"/>
      <c r="DX67" s="137"/>
      <c r="DY67" s="137"/>
      <c r="DZ67" s="137"/>
      <c r="EA67" s="137"/>
      <c r="EB67" s="137"/>
      <c r="EC67" s="137"/>
      <c r="ED67" s="137"/>
      <c r="EE67" s="137"/>
      <c r="EF67" s="137"/>
      <c r="EG67" s="137"/>
      <c r="EH67" s="137"/>
      <c r="EI67" s="137"/>
      <c r="EJ67" s="137"/>
      <c r="EK67" s="137"/>
      <c r="EL67" s="137"/>
      <c r="EM67" s="137"/>
      <c r="EN67" s="137"/>
      <c r="EO67" s="137"/>
      <c r="EP67" s="137"/>
      <c r="EQ67" s="137"/>
      <c r="ER67" s="137"/>
      <c r="ES67" s="137"/>
      <c r="ET67" s="137"/>
      <c r="EU67" s="137"/>
      <c r="EV67" s="137"/>
      <c r="EW67" s="137"/>
      <c r="EX67" s="137"/>
      <c r="EY67" s="137"/>
      <c r="EZ67" s="137"/>
      <c r="FA67" s="137"/>
      <c r="FB67" s="137"/>
      <c r="FC67" s="137"/>
      <c r="FD67" s="137"/>
      <c r="FE67" s="137"/>
      <c r="FF67" s="137"/>
      <c r="FG67" s="137"/>
      <c r="FH67" s="137"/>
      <c r="FI67" s="137"/>
      <c r="FJ67" s="137"/>
      <c r="FK67" s="137"/>
      <c r="FL67" s="137"/>
      <c r="FM67" s="137"/>
      <c r="FN67" s="137"/>
      <c r="FO67" s="137"/>
      <c r="FP67" s="137"/>
      <c r="FQ67" s="137"/>
      <c r="FR67" s="137"/>
      <c r="FS67" s="137"/>
      <c r="FT67" s="137"/>
      <c r="FU67" s="137"/>
      <c r="FV67" s="137"/>
      <c r="FW67" s="137"/>
      <c r="FX67" s="137"/>
      <c r="FY67" s="137"/>
      <c r="FZ67" s="137"/>
      <c r="GA67" s="137"/>
      <c r="GB67" s="137"/>
      <c r="GC67" s="137"/>
      <c r="GD67" s="137"/>
      <c r="GE67" s="137"/>
      <c r="GF67" s="137"/>
      <c r="GG67" s="137"/>
      <c r="GH67" s="137"/>
      <c r="GI67" s="137"/>
      <c r="GJ67" s="137"/>
      <c r="GK67" s="137"/>
      <c r="GL67" s="137"/>
      <c r="GM67" s="137"/>
      <c r="GN67" s="137"/>
      <c r="GO67" s="137"/>
      <c r="GP67" s="137"/>
      <c r="GQ67" s="137"/>
      <c r="GR67" s="137"/>
      <c r="GS67" s="137"/>
      <c r="GT67" s="137"/>
      <c r="GU67" s="137"/>
      <c r="GV67" s="137"/>
      <c r="GW67" s="137"/>
      <c r="GX67" s="137"/>
      <c r="GY67" s="137"/>
      <c r="GZ67" s="137"/>
      <c r="HA67" s="137"/>
      <c r="HB67" s="137"/>
      <c r="HC67" s="137"/>
      <c r="HD67" s="137"/>
      <c r="HE67" s="137"/>
      <c r="HF67" s="137"/>
      <c r="HG67" s="137"/>
      <c r="HH67" s="137"/>
      <c r="HI67" s="137"/>
      <c r="HJ67" s="137"/>
      <c r="HK67" s="137"/>
      <c r="HL67" s="137"/>
      <c r="HM67" s="137"/>
      <c r="HN67" s="137"/>
      <c r="HO67" s="137"/>
      <c r="HP67" s="137"/>
      <c r="HQ67" s="137"/>
      <c r="HR67" s="137"/>
      <c r="HS67" s="137"/>
      <c r="HT67" s="137"/>
      <c r="HU67" s="137"/>
      <c r="HV67" s="137"/>
      <c r="HW67" s="137"/>
      <c r="HX67" s="137"/>
      <c r="HY67" s="137"/>
      <c r="HZ67" s="137"/>
      <c r="IA67" s="137"/>
      <c r="IB67" s="137"/>
      <c r="IC67" s="137"/>
      <c r="ID67" s="137"/>
      <c r="IE67" s="137"/>
      <c r="IF67" s="137"/>
      <c r="IG67" s="137"/>
      <c r="IH67" s="137"/>
      <c r="II67" s="137"/>
      <c r="IJ67" s="137"/>
      <c r="IK67" s="137"/>
      <c r="IL67" s="137"/>
      <c r="IM67" s="137"/>
      <c r="IN67" s="137"/>
      <c r="IO67" s="137"/>
      <c r="IP67" s="137"/>
      <c r="IQ67" s="137"/>
      <c r="IR67" s="137"/>
      <c r="IS67" s="137"/>
      <c r="IT67" s="137"/>
      <c r="IU67" s="137"/>
      <c r="IV67" s="137"/>
      <c r="IW67" s="137"/>
    </row>
    <row r="68" customFormat="false" ht="63.75" hidden="false" customHeight="false" outlineLevel="0" collapsed="false">
      <c r="A68" s="128" t="s">
        <v>39</v>
      </c>
      <c r="B68" s="129" t="s">
        <v>12</v>
      </c>
      <c r="C68" s="130" t="s">
        <v>20</v>
      </c>
      <c r="D68" s="129" t="s">
        <v>24</v>
      </c>
      <c r="E68" s="129" t="s">
        <v>15</v>
      </c>
      <c r="F68" s="131" t="s">
        <v>15</v>
      </c>
      <c r="G68" s="144" t="s">
        <v>197</v>
      </c>
      <c r="H68" s="133" t="s">
        <v>208</v>
      </c>
      <c r="I68" s="129" t="s">
        <v>15</v>
      </c>
      <c r="J68" s="129" t="s">
        <v>15</v>
      </c>
      <c r="K68" s="134" t="s">
        <v>207</v>
      </c>
      <c r="L68" s="134" t="s">
        <v>205</v>
      </c>
      <c r="M68" s="145" t="str">
        <f aca="false">UKGas!$D$60&amp;" at "&amp;ContGas!$C$30&amp;" for "&amp;ContGas!D38&amp;" quoted in "&amp;UKGas!$D$71&amp;" per "&amp;UKGas!E67</f>
        <v>An agreement whereby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a notional point within the IZTD (Interconnector Zeebrugge Terminal Distrigas) facilities on Distrigas system for  quoted in Pounds Sterling per </v>
      </c>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c r="CN68" s="137"/>
      <c r="CO68" s="137"/>
      <c r="CP68" s="137"/>
      <c r="CQ68" s="137"/>
      <c r="CR68" s="137"/>
      <c r="CS68" s="137"/>
      <c r="CT68" s="137"/>
      <c r="CU68" s="137"/>
      <c r="CV68" s="137"/>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7"/>
      <c r="FF68" s="137"/>
      <c r="FG68" s="137"/>
      <c r="FH68" s="137"/>
      <c r="FI68" s="137"/>
      <c r="FJ68" s="137"/>
      <c r="FK68" s="137"/>
      <c r="FL68" s="137"/>
      <c r="FM68" s="137"/>
      <c r="FN68" s="137"/>
      <c r="FO68" s="137"/>
      <c r="FP68" s="137"/>
      <c r="FQ68" s="137"/>
      <c r="FR68" s="137"/>
      <c r="FS68" s="137"/>
      <c r="FT68" s="137"/>
      <c r="FU68" s="137"/>
      <c r="FV68" s="137"/>
      <c r="FW68" s="137"/>
      <c r="FX68" s="137"/>
      <c r="FY68" s="137"/>
      <c r="FZ68" s="137"/>
      <c r="GA68" s="137"/>
      <c r="GB68" s="137"/>
      <c r="GC68" s="137"/>
      <c r="GD68" s="137"/>
      <c r="GE68" s="137"/>
      <c r="GF68" s="137"/>
      <c r="GG68" s="137"/>
      <c r="GH68" s="137"/>
      <c r="GI68" s="137"/>
      <c r="GJ68" s="137"/>
      <c r="GK68" s="137"/>
      <c r="GL68" s="137"/>
      <c r="GM68" s="137"/>
      <c r="GN68" s="137"/>
      <c r="GO68" s="137"/>
      <c r="GP68" s="137"/>
      <c r="GQ68" s="137"/>
      <c r="GR68" s="137"/>
      <c r="GS68" s="137"/>
      <c r="GT68" s="137"/>
      <c r="GU68" s="137"/>
      <c r="GV68" s="137"/>
      <c r="GW68" s="137"/>
      <c r="GX68" s="137"/>
      <c r="GY68" s="137"/>
      <c r="GZ68" s="137"/>
      <c r="HA68" s="137"/>
      <c r="HB68" s="137"/>
      <c r="HC68" s="137"/>
      <c r="HD68" s="137"/>
      <c r="HE68" s="137"/>
      <c r="HF68" s="137"/>
      <c r="HG68" s="137"/>
      <c r="HH68" s="137"/>
      <c r="HI68" s="137"/>
      <c r="HJ68" s="137"/>
      <c r="HK68" s="137"/>
      <c r="HL68" s="137"/>
      <c r="HM68" s="137"/>
      <c r="HN68" s="137"/>
      <c r="HO68" s="137"/>
      <c r="HP68" s="137"/>
      <c r="HQ68" s="137"/>
      <c r="HR68" s="137"/>
      <c r="HS68" s="137"/>
      <c r="HT68" s="137"/>
      <c r="HU68" s="137"/>
      <c r="HV68" s="137"/>
      <c r="HW68" s="137"/>
      <c r="HX68" s="137"/>
      <c r="HY68" s="137"/>
      <c r="HZ68" s="137"/>
      <c r="IA68" s="137"/>
      <c r="IB68" s="137"/>
      <c r="IC68" s="137"/>
      <c r="ID68" s="137"/>
      <c r="IE68" s="137"/>
      <c r="IF68" s="137"/>
      <c r="IG68" s="137"/>
      <c r="IH68" s="137"/>
      <c r="II68" s="137"/>
      <c r="IJ68" s="137"/>
      <c r="IK68" s="137"/>
      <c r="IL68" s="137"/>
      <c r="IM68" s="137"/>
      <c r="IN68" s="137"/>
      <c r="IO68" s="137"/>
      <c r="IP68" s="137"/>
      <c r="IQ68" s="137"/>
      <c r="IR68" s="137"/>
      <c r="IS68" s="137"/>
      <c r="IT68" s="137"/>
      <c r="IU68" s="137"/>
      <c r="IV68" s="137"/>
      <c r="IW68" s="137"/>
    </row>
    <row r="69" customFormat="false" ht="63.75" hidden="false" customHeight="false" outlineLevel="0" collapsed="false">
      <c r="A69" s="138" t="s">
        <v>39</v>
      </c>
      <c r="B69" s="139" t="s">
        <v>12</v>
      </c>
      <c r="C69" s="140" t="s">
        <v>20</v>
      </c>
      <c r="D69" s="139" t="s">
        <v>24</v>
      </c>
      <c r="E69" s="139" t="s">
        <v>15</v>
      </c>
      <c r="F69" s="139" t="s">
        <v>15</v>
      </c>
      <c r="G69" s="141" t="s">
        <v>200</v>
      </c>
      <c r="H69" s="146" t="s">
        <v>208</v>
      </c>
      <c r="I69" s="139" t="s">
        <v>15</v>
      </c>
      <c r="J69" s="139" t="s">
        <v>15</v>
      </c>
      <c r="K69" s="142" t="s">
        <v>207</v>
      </c>
      <c r="L69" s="139" t="s">
        <v>205</v>
      </c>
      <c r="M69" s="145" t="str">
        <f aca="false">UKGas!$D$60&amp;" at "&amp;ContGas!$C$30&amp;" for "&amp;ContGas!D39&amp;" quoted in "&amp;UKGas!$D$71&amp;" per "&amp;UKGas!E68</f>
        <v>An agreement whereby a physical volume, nominated by the buyer on a daily basis between zero and x% of the daily contract quantity, is exchanged  for a fixed price over a specified period. The buyer has a Take or Pay obligation over the period for the volume equal to the number of days in the period multiplied by the daily contract quantity mulyiplied by y%. Daily nominations are required by 3.30pm on the previous gas day. Swing is quoted as x%/y% at a notional point within the IZTD (Interconnector Zeebrugge Terminal Distrigas) facilities on Distrigas system for  quoted in Pounds Sterling per </v>
      </c>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7"/>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137"/>
      <c r="EU69" s="137"/>
      <c r="EV69" s="137"/>
      <c r="EW69" s="137"/>
      <c r="EX69" s="137"/>
      <c r="EY69" s="137"/>
      <c r="EZ69" s="137"/>
      <c r="FA69" s="137"/>
      <c r="FB69" s="137"/>
      <c r="FC69" s="137"/>
      <c r="FD69" s="137"/>
      <c r="FE69" s="137"/>
      <c r="FF69" s="137"/>
      <c r="FG69" s="137"/>
      <c r="FH69" s="137"/>
      <c r="FI69" s="137"/>
      <c r="FJ69" s="137"/>
      <c r="FK69" s="137"/>
      <c r="FL69" s="137"/>
      <c r="FM69" s="137"/>
      <c r="FN69" s="137"/>
      <c r="FO69" s="137"/>
      <c r="FP69" s="137"/>
      <c r="FQ69" s="137"/>
      <c r="FR69" s="137"/>
      <c r="FS69" s="137"/>
      <c r="FT69" s="137"/>
      <c r="FU69" s="137"/>
      <c r="FV69" s="137"/>
      <c r="FW69" s="137"/>
      <c r="FX69" s="137"/>
      <c r="FY69" s="137"/>
      <c r="FZ69" s="137"/>
      <c r="GA69" s="137"/>
      <c r="GB69" s="137"/>
      <c r="GC69" s="137"/>
      <c r="GD69" s="137"/>
      <c r="GE69" s="137"/>
      <c r="GF69" s="137"/>
      <c r="GG69" s="137"/>
      <c r="GH69" s="137"/>
      <c r="GI69" s="137"/>
      <c r="GJ69" s="137"/>
      <c r="GK69" s="137"/>
      <c r="GL69" s="137"/>
      <c r="GM69" s="137"/>
      <c r="GN69" s="137"/>
      <c r="GO69" s="137"/>
      <c r="GP69" s="137"/>
      <c r="GQ69" s="137"/>
      <c r="GR69" s="137"/>
      <c r="GS69" s="137"/>
      <c r="GT69" s="137"/>
      <c r="GU69" s="137"/>
      <c r="GV69" s="137"/>
      <c r="GW69" s="137"/>
      <c r="GX69" s="137"/>
      <c r="GY69" s="137"/>
      <c r="GZ69" s="137"/>
      <c r="HA69" s="137"/>
      <c r="HB69" s="137"/>
      <c r="HC69" s="137"/>
      <c r="HD69" s="137"/>
      <c r="HE69" s="137"/>
      <c r="HF69" s="137"/>
      <c r="HG69" s="137"/>
      <c r="HH69" s="137"/>
      <c r="HI69" s="137"/>
      <c r="HJ69" s="137"/>
      <c r="HK69" s="137"/>
      <c r="HL69" s="137"/>
      <c r="HM69" s="137"/>
      <c r="HN69" s="137"/>
      <c r="HO69" s="137"/>
      <c r="HP69" s="137"/>
      <c r="HQ69" s="137"/>
      <c r="HR69" s="137"/>
      <c r="HS69" s="137"/>
      <c r="HT69" s="137"/>
      <c r="HU69" s="137"/>
      <c r="HV69" s="137"/>
      <c r="HW69" s="137"/>
      <c r="HX69" s="137"/>
      <c r="HY69" s="137"/>
      <c r="HZ69" s="137"/>
      <c r="IA69" s="137"/>
      <c r="IB69" s="137"/>
      <c r="IC69" s="137"/>
      <c r="ID69" s="137"/>
      <c r="IE69" s="137"/>
      <c r="IF69" s="137"/>
      <c r="IG69" s="137"/>
      <c r="IH69" s="137"/>
      <c r="II69" s="137"/>
      <c r="IJ69" s="137"/>
      <c r="IK69" s="137"/>
      <c r="IL69" s="137"/>
      <c r="IM69" s="137"/>
      <c r="IN69" s="137"/>
      <c r="IO69" s="137"/>
      <c r="IP69" s="137"/>
      <c r="IQ69" s="137"/>
      <c r="IR69" s="137"/>
      <c r="IS69" s="137"/>
      <c r="IT69" s="137"/>
      <c r="IU69" s="137"/>
      <c r="IV69" s="137"/>
      <c r="IW69" s="137"/>
    </row>
    <row r="70" customFormat="false" ht="51" hidden="false" customHeight="false" outlineLevel="0" collapsed="false">
      <c r="A70" s="128" t="s">
        <v>39</v>
      </c>
      <c r="B70" s="129" t="s">
        <v>12</v>
      </c>
      <c r="C70" s="130" t="s">
        <v>20</v>
      </c>
      <c r="D70" s="129" t="s">
        <v>25</v>
      </c>
      <c r="E70" s="129" t="s">
        <v>15</v>
      </c>
      <c r="F70" s="131" t="s">
        <v>15</v>
      </c>
      <c r="G70" s="132" t="s">
        <v>111</v>
      </c>
      <c r="H70" s="130" t="s">
        <v>209</v>
      </c>
      <c r="I70" s="129" t="s">
        <v>22</v>
      </c>
      <c r="J70" s="129" t="s">
        <v>15</v>
      </c>
      <c r="K70" s="134" t="s">
        <v>207</v>
      </c>
      <c r="L70" s="134" t="s">
        <v>205</v>
      </c>
      <c r="M70" s="145" t="str">
        <f aca="false">UKGas!$D$61&amp;" at "&amp;ContGas!$C$30&amp;" for "&amp;UKGas!$D$47&amp;" quoted in "&amp;UKGas!$D$71&amp;" per "&amp;UKGas!$D$66</f>
        <v>NTS system entry capacity as defined under the network code section 1.2.3.(a) at a notional point within the IZTD (Interconnector Zeebrugge Terminal Distrigas) facilities on Distrigas system for a period from 06:00 hrs today to 06:00 hrs of the 1st Day of the next Calendar Month quoted in Pounds Sterling per million of British thermal units</v>
      </c>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7"/>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7"/>
      <c r="FX70" s="137"/>
      <c r="FY70" s="137"/>
      <c r="FZ70" s="137"/>
      <c r="GA70" s="137"/>
      <c r="GB70" s="137"/>
      <c r="GC70" s="137"/>
      <c r="GD70" s="137"/>
      <c r="GE70" s="137"/>
      <c r="GF70" s="137"/>
      <c r="GG70" s="137"/>
      <c r="GH70" s="137"/>
      <c r="GI70" s="137"/>
      <c r="GJ70" s="137"/>
      <c r="GK70" s="137"/>
      <c r="GL70" s="137"/>
      <c r="GM70" s="137"/>
      <c r="GN70" s="137"/>
      <c r="GO70" s="137"/>
      <c r="GP70" s="137"/>
      <c r="GQ70" s="137"/>
      <c r="GR70" s="137"/>
      <c r="GS70" s="137"/>
      <c r="GT70" s="137"/>
      <c r="GU70" s="137"/>
      <c r="GV70" s="137"/>
      <c r="GW70" s="137"/>
      <c r="GX70" s="137"/>
      <c r="GY70" s="137"/>
      <c r="GZ70" s="137"/>
      <c r="HA70" s="137"/>
      <c r="HB70" s="137"/>
      <c r="HC70" s="137"/>
      <c r="HD70" s="137"/>
      <c r="HE70" s="137"/>
      <c r="HF70" s="137"/>
      <c r="HG70" s="137"/>
      <c r="HH70" s="137"/>
      <c r="HI70" s="137"/>
      <c r="HJ70" s="137"/>
      <c r="HK70" s="137"/>
      <c r="HL70" s="137"/>
      <c r="HM70" s="137"/>
      <c r="HN70" s="137"/>
      <c r="HO70" s="137"/>
      <c r="HP70" s="137"/>
      <c r="HQ70" s="137"/>
      <c r="HR70" s="137"/>
      <c r="HS70" s="137"/>
      <c r="HT70" s="137"/>
      <c r="HU70" s="137"/>
      <c r="HV70" s="137"/>
      <c r="HW70" s="137"/>
      <c r="HX70" s="137"/>
      <c r="HY70" s="137"/>
      <c r="HZ70" s="137"/>
      <c r="IA70" s="137"/>
      <c r="IB70" s="137"/>
      <c r="IC70" s="137"/>
      <c r="ID70" s="137"/>
      <c r="IE70" s="137"/>
      <c r="IF70" s="137"/>
      <c r="IG70" s="137"/>
      <c r="IH70" s="137"/>
      <c r="II70" s="137"/>
      <c r="IJ70" s="137"/>
      <c r="IK70" s="137"/>
      <c r="IL70" s="137"/>
      <c r="IM70" s="137"/>
      <c r="IN70" s="137"/>
      <c r="IO70" s="137"/>
      <c r="IP70" s="137"/>
      <c r="IQ70" s="137"/>
      <c r="IR70" s="137"/>
      <c r="IS70" s="137"/>
      <c r="IT70" s="137"/>
      <c r="IU70" s="137"/>
      <c r="IV70" s="137"/>
      <c r="IW70" s="137"/>
    </row>
    <row r="71" customFormat="false" ht="51" hidden="false" customHeight="false" outlineLevel="0" collapsed="false">
      <c r="A71" s="128" t="s">
        <v>39</v>
      </c>
      <c r="B71" s="129" t="s">
        <v>12</v>
      </c>
      <c r="C71" s="130" t="s">
        <v>20</v>
      </c>
      <c r="D71" s="129" t="s">
        <v>25</v>
      </c>
      <c r="E71" s="129" t="s">
        <v>15</v>
      </c>
      <c r="F71" s="131" t="s">
        <v>15</v>
      </c>
      <c r="G71" s="132" t="s">
        <v>113</v>
      </c>
      <c r="H71" s="133" t="s">
        <v>209</v>
      </c>
      <c r="I71" s="129" t="s">
        <v>22</v>
      </c>
      <c r="J71" s="129" t="s">
        <v>15</v>
      </c>
      <c r="K71" s="134" t="s">
        <v>207</v>
      </c>
      <c r="L71" s="134" t="s">
        <v>205</v>
      </c>
      <c r="M71" s="145" t="str">
        <f aca="false">UKGas!$D$61&amp;" at "&amp;ContGas!D43&amp;" for "&amp;UKGas!$D$47&amp;" quoted in "&amp;UKGas!$D$71&amp;" per "&amp;UKGas!$D$66</f>
        <v>NTS system entry capacity as defined under the network code section 1.2.3.(a) at  for a period from 06:00 hrs today to 06:00 hrs of the 1st Day of the next Calendar Month quoted in Pounds Sterling per million of British thermal units</v>
      </c>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7"/>
      <c r="CW71" s="137"/>
      <c r="CX71" s="137"/>
      <c r="CY71" s="137"/>
      <c r="CZ71" s="137"/>
      <c r="DA71" s="137"/>
      <c r="DB71" s="137"/>
      <c r="DC71" s="137"/>
      <c r="DD71" s="137"/>
      <c r="DE71" s="137"/>
      <c r="DF71" s="137"/>
      <c r="DG71" s="137"/>
      <c r="DH71" s="137"/>
      <c r="DI71" s="137"/>
      <c r="DJ71" s="137"/>
      <c r="DK71" s="137"/>
      <c r="DL71" s="137"/>
      <c r="DM71" s="137"/>
      <c r="DN71" s="137"/>
      <c r="DO71" s="137"/>
      <c r="DP71" s="137"/>
      <c r="DQ71" s="137"/>
      <c r="DR71" s="137"/>
      <c r="DS71" s="137"/>
      <c r="DT71" s="137"/>
      <c r="DU71" s="137"/>
      <c r="DV71" s="137"/>
      <c r="DW71" s="137"/>
      <c r="DX71" s="137"/>
      <c r="DY71" s="137"/>
      <c r="DZ71" s="137"/>
      <c r="EA71" s="137"/>
      <c r="EB71" s="137"/>
      <c r="EC71" s="137"/>
      <c r="ED71" s="137"/>
      <c r="EE71" s="137"/>
      <c r="EF71" s="137"/>
      <c r="EG71" s="137"/>
      <c r="EH71" s="137"/>
      <c r="EI71" s="137"/>
      <c r="EJ71" s="137"/>
      <c r="EK71" s="137"/>
      <c r="EL71" s="137"/>
      <c r="EM71" s="137"/>
      <c r="EN71" s="137"/>
      <c r="EO71" s="137"/>
      <c r="EP71" s="137"/>
      <c r="EQ71" s="137"/>
      <c r="ER71" s="137"/>
      <c r="ES71" s="137"/>
      <c r="ET71" s="137"/>
      <c r="EU71" s="137"/>
      <c r="EV71" s="137"/>
      <c r="EW71" s="137"/>
      <c r="EX71" s="137"/>
      <c r="EY71" s="137"/>
      <c r="EZ71" s="137"/>
      <c r="FA71" s="137"/>
      <c r="FB71" s="137"/>
      <c r="FC71" s="137"/>
      <c r="FD71" s="137"/>
      <c r="FE71" s="137"/>
      <c r="FF71" s="137"/>
      <c r="FG71" s="137"/>
      <c r="FH71" s="137"/>
      <c r="FI71" s="137"/>
      <c r="FJ71" s="137"/>
      <c r="FK71" s="137"/>
      <c r="FL71" s="137"/>
      <c r="FM71" s="137"/>
      <c r="FN71" s="137"/>
      <c r="FO71" s="137"/>
      <c r="FP71" s="137"/>
      <c r="FQ71" s="137"/>
      <c r="FR71" s="137"/>
      <c r="FS71" s="137"/>
      <c r="FT71" s="137"/>
      <c r="FU71" s="137"/>
      <c r="FV71" s="137"/>
      <c r="FW71" s="137"/>
      <c r="FX71" s="137"/>
      <c r="FY71" s="137"/>
      <c r="FZ71" s="137"/>
      <c r="GA71" s="137"/>
      <c r="GB71" s="137"/>
      <c r="GC71" s="137"/>
      <c r="GD71" s="137"/>
      <c r="GE71" s="137"/>
      <c r="GF71" s="137"/>
      <c r="GG71" s="137"/>
      <c r="GH71" s="137"/>
      <c r="GI71" s="137"/>
      <c r="GJ71" s="137"/>
      <c r="GK71" s="137"/>
      <c r="GL71" s="137"/>
      <c r="GM71" s="137"/>
      <c r="GN71" s="137"/>
      <c r="GO71" s="137"/>
      <c r="GP71" s="137"/>
      <c r="GQ71" s="137"/>
      <c r="GR71" s="137"/>
      <c r="GS71" s="137"/>
      <c r="GT71" s="137"/>
      <c r="GU71" s="137"/>
      <c r="GV71" s="137"/>
      <c r="GW71" s="137"/>
      <c r="GX71" s="137"/>
      <c r="GY71" s="137"/>
      <c r="GZ71" s="137"/>
      <c r="HA71" s="137"/>
      <c r="HB71" s="137"/>
      <c r="HC71" s="137"/>
      <c r="HD71" s="137"/>
      <c r="HE71" s="137"/>
      <c r="HF71" s="137"/>
      <c r="HG71" s="137"/>
      <c r="HH71" s="137"/>
      <c r="HI71" s="137"/>
      <c r="HJ71" s="137"/>
      <c r="HK71" s="137"/>
      <c r="HL71" s="137"/>
      <c r="HM71" s="137"/>
      <c r="HN71" s="137"/>
      <c r="HO71" s="137"/>
      <c r="HP71" s="137"/>
      <c r="HQ71" s="137"/>
      <c r="HR71" s="137"/>
      <c r="HS71" s="137"/>
      <c r="HT71" s="137"/>
      <c r="HU71" s="137"/>
      <c r="HV71" s="137"/>
      <c r="HW71" s="137"/>
      <c r="HX71" s="137"/>
      <c r="HY71" s="137"/>
      <c r="HZ71" s="137"/>
      <c r="IA71" s="137"/>
      <c r="IB71" s="137"/>
      <c r="IC71" s="137"/>
      <c r="ID71" s="137"/>
      <c r="IE71" s="137"/>
      <c r="IF71" s="137"/>
      <c r="IG71" s="137"/>
      <c r="IH71" s="137"/>
      <c r="II71" s="137"/>
      <c r="IJ71" s="137"/>
      <c r="IK71" s="137"/>
      <c r="IL71" s="137"/>
      <c r="IM71" s="137"/>
      <c r="IN71" s="137"/>
      <c r="IO71" s="137"/>
      <c r="IP71" s="137"/>
      <c r="IQ71" s="137"/>
      <c r="IR71" s="137"/>
      <c r="IS71" s="137"/>
      <c r="IT71" s="137"/>
      <c r="IU71" s="137"/>
      <c r="IV71" s="137"/>
      <c r="IW71" s="137"/>
    </row>
    <row r="72" customFormat="false" ht="52.5" hidden="false" customHeight="true" outlineLevel="0" collapsed="false">
      <c r="A72" s="128" t="s">
        <v>39</v>
      </c>
      <c r="B72" s="129" t="s">
        <v>12</v>
      </c>
      <c r="C72" s="130" t="s">
        <v>20</v>
      </c>
      <c r="D72" s="129" t="s">
        <v>25</v>
      </c>
      <c r="E72" s="129" t="s">
        <v>15</v>
      </c>
      <c r="F72" s="131" t="s">
        <v>15</v>
      </c>
      <c r="G72" s="144" t="s">
        <v>190</v>
      </c>
      <c r="H72" s="133" t="s">
        <v>209</v>
      </c>
      <c r="I72" s="129" t="s">
        <v>22</v>
      </c>
      <c r="J72" s="129" t="s">
        <v>15</v>
      </c>
      <c r="K72" s="134" t="s">
        <v>207</v>
      </c>
      <c r="L72" s="134" t="s">
        <v>205</v>
      </c>
      <c r="M72" s="145" t="str">
        <f aca="false">UKGas!$D$61&amp;" at "&amp;ContGas!D33&amp;" for "&amp;UKGas!$D$47&amp;" quoted in "&amp;UKGas!$D$71&amp;" per "&amp;UKGas!$D$66</f>
        <v>NTS system entry capacity as defined under the network code section 1.2.3.(a) at  for a period from 06:00 hrs today to 06:00 hrs of the 1st Day of the next Calendar Month quoted in Pounds Sterling per million of British thermal units</v>
      </c>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6"/>
      <c r="AV72" s="136"/>
      <c r="AW72" s="136"/>
      <c r="AX72" s="136"/>
      <c r="AY72" s="136"/>
      <c r="AZ72" s="136"/>
      <c r="BA72" s="136"/>
      <c r="BB72" s="136"/>
      <c r="BC72" s="136"/>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c r="CN72" s="137"/>
      <c r="CO72" s="137"/>
      <c r="CP72" s="137"/>
      <c r="CQ72" s="137"/>
      <c r="CR72" s="137"/>
      <c r="CS72" s="137"/>
      <c r="CT72" s="137"/>
      <c r="CU72" s="137"/>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7"/>
      <c r="DU72" s="137"/>
      <c r="DV72" s="137"/>
      <c r="DW72" s="137"/>
      <c r="DX72" s="137"/>
      <c r="DY72" s="137"/>
      <c r="DZ72" s="137"/>
      <c r="EA72" s="137"/>
      <c r="EB72" s="137"/>
      <c r="EC72" s="137"/>
      <c r="ED72" s="137"/>
      <c r="EE72" s="137"/>
      <c r="EF72" s="137"/>
      <c r="EG72" s="137"/>
      <c r="EH72" s="137"/>
      <c r="EI72" s="137"/>
      <c r="EJ72" s="137"/>
      <c r="EK72" s="137"/>
      <c r="EL72" s="137"/>
      <c r="EM72" s="137"/>
      <c r="EN72" s="137"/>
      <c r="EO72" s="137"/>
      <c r="EP72" s="137"/>
      <c r="EQ72" s="137"/>
      <c r="ER72" s="137"/>
      <c r="ES72" s="137"/>
      <c r="ET72" s="137"/>
      <c r="EU72" s="137"/>
      <c r="EV72" s="137"/>
      <c r="EW72" s="137"/>
      <c r="EX72" s="137"/>
      <c r="EY72" s="137"/>
      <c r="EZ72" s="137"/>
      <c r="FA72" s="137"/>
      <c r="FB72" s="137"/>
      <c r="FC72" s="137"/>
      <c r="FD72" s="137"/>
      <c r="FE72" s="137"/>
      <c r="FF72" s="137"/>
      <c r="FG72" s="137"/>
      <c r="FH72" s="137"/>
      <c r="FI72" s="137"/>
      <c r="FJ72" s="137"/>
      <c r="FK72" s="137"/>
      <c r="FL72" s="137"/>
      <c r="FM72" s="137"/>
      <c r="FN72" s="137"/>
      <c r="FO72" s="137"/>
      <c r="FP72" s="137"/>
      <c r="FQ72" s="137"/>
      <c r="FR72" s="137"/>
      <c r="FS72" s="137"/>
      <c r="FT72" s="137"/>
      <c r="FU72" s="137"/>
      <c r="FV72" s="137"/>
      <c r="FW72" s="137"/>
      <c r="FX72" s="137"/>
      <c r="FY72" s="137"/>
      <c r="FZ72" s="137"/>
      <c r="GA72" s="137"/>
      <c r="GB72" s="137"/>
      <c r="GC72" s="137"/>
      <c r="GD72" s="137"/>
      <c r="GE72" s="137"/>
      <c r="GF72" s="137"/>
      <c r="GG72" s="137"/>
      <c r="GH72" s="137"/>
      <c r="GI72" s="137"/>
      <c r="GJ72" s="137"/>
      <c r="GK72" s="137"/>
      <c r="GL72" s="137"/>
      <c r="GM72" s="137"/>
      <c r="GN72" s="137"/>
      <c r="GO72" s="137"/>
      <c r="GP72" s="137"/>
      <c r="GQ72" s="137"/>
      <c r="GR72" s="137"/>
      <c r="GS72" s="137"/>
      <c r="GT72" s="137"/>
      <c r="GU72" s="137"/>
      <c r="GV72" s="137"/>
      <c r="GW72" s="137"/>
      <c r="GX72" s="137"/>
      <c r="GY72" s="137"/>
      <c r="GZ72" s="137"/>
      <c r="HA72" s="137"/>
      <c r="HB72" s="137"/>
      <c r="HC72" s="137"/>
      <c r="HD72" s="137"/>
      <c r="HE72" s="137"/>
      <c r="HF72" s="137"/>
      <c r="HG72" s="137"/>
      <c r="HH72" s="137"/>
      <c r="HI72" s="137"/>
      <c r="HJ72" s="137"/>
      <c r="HK72" s="137"/>
      <c r="HL72" s="137"/>
      <c r="HM72" s="137"/>
      <c r="HN72" s="137"/>
      <c r="HO72" s="137"/>
      <c r="HP72" s="137"/>
      <c r="HQ72" s="137"/>
      <c r="HR72" s="137"/>
      <c r="HS72" s="137"/>
      <c r="HT72" s="137"/>
      <c r="HU72" s="137"/>
      <c r="HV72" s="137"/>
      <c r="HW72" s="137"/>
      <c r="HX72" s="137"/>
      <c r="HY72" s="137"/>
      <c r="HZ72" s="137"/>
      <c r="IA72" s="137"/>
      <c r="IB72" s="137"/>
      <c r="IC72" s="137"/>
      <c r="ID72" s="137"/>
      <c r="IE72" s="137"/>
      <c r="IF72" s="137"/>
      <c r="IG72" s="137"/>
      <c r="IH72" s="137"/>
      <c r="II72" s="137"/>
      <c r="IJ72" s="137"/>
      <c r="IK72" s="137"/>
      <c r="IL72" s="137"/>
      <c r="IM72" s="137"/>
      <c r="IN72" s="137"/>
      <c r="IO72" s="137"/>
      <c r="IP72" s="137"/>
      <c r="IQ72" s="137"/>
      <c r="IR72" s="137"/>
      <c r="IS72" s="137"/>
      <c r="IT72" s="137"/>
      <c r="IU72" s="137"/>
      <c r="IV72" s="137"/>
      <c r="IW72" s="137"/>
    </row>
    <row r="73" customFormat="false" ht="51.75" hidden="false" customHeight="false" outlineLevel="0" collapsed="false">
      <c r="A73" s="147" t="s">
        <v>39</v>
      </c>
      <c r="B73" s="148" t="s">
        <v>12</v>
      </c>
      <c r="C73" s="149" t="s">
        <v>20</v>
      </c>
      <c r="D73" s="148" t="s">
        <v>25</v>
      </c>
      <c r="E73" s="148" t="s">
        <v>15</v>
      </c>
      <c r="F73" s="148" t="s">
        <v>15</v>
      </c>
      <c r="G73" s="150" t="s">
        <v>206</v>
      </c>
      <c r="H73" s="151" t="s">
        <v>209</v>
      </c>
      <c r="I73" s="148" t="s">
        <v>22</v>
      </c>
      <c r="J73" s="148" t="s">
        <v>15</v>
      </c>
      <c r="K73" s="152" t="s">
        <v>207</v>
      </c>
      <c r="L73" s="148" t="s">
        <v>205</v>
      </c>
      <c r="M73" s="145" t="str">
        <f aca="false">UKGas!$D$61&amp;" at "&amp;ContGas!D44&amp;" for "&amp;UKGas!$D$47&amp;" quoted in "&amp;UKGas!$D$71&amp;" per "&amp;UKGas!$D$66</f>
        <v>NTS system entry capacity as defined under the network code section 1.2.3.(a) at  for a period from 06:00 hrs today to 06:00 hrs of the 1st Day of the next Calendar Month quoted in Pounds Sterling per million of British thermal units</v>
      </c>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6"/>
      <c r="AY73" s="136"/>
      <c r="AZ73" s="136"/>
      <c r="BA73" s="136"/>
      <c r="BB73" s="136"/>
      <c r="BC73" s="136"/>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c r="CN73" s="137"/>
      <c r="CO73" s="137"/>
      <c r="CP73" s="137"/>
      <c r="CQ73" s="137"/>
      <c r="CR73" s="137"/>
      <c r="CS73" s="137"/>
      <c r="CT73" s="137"/>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c r="DY73" s="137"/>
      <c r="DZ73" s="137"/>
      <c r="EA73" s="137"/>
      <c r="EB73" s="137"/>
      <c r="EC73" s="137"/>
      <c r="ED73" s="137"/>
      <c r="EE73" s="137"/>
      <c r="EF73" s="137"/>
      <c r="EG73" s="137"/>
      <c r="EH73" s="137"/>
      <c r="EI73" s="137"/>
      <c r="EJ73" s="137"/>
      <c r="EK73" s="137"/>
      <c r="EL73" s="137"/>
      <c r="EM73" s="137"/>
      <c r="EN73" s="137"/>
      <c r="EO73" s="137"/>
      <c r="EP73" s="137"/>
      <c r="EQ73" s="137"/>
      <c r="ER73" s="137"/>
      <c r="ES73" s="137"/>
      <c r="ET73" s="137"/>
      <c r="EU73" s="137"/>
      <c r="EV73" s="137"/>
      <c r="EW73" s="137"/>
      <c r="EX73" s="137"/>
      <c r="EY73" s="137"/>
      <c r="EZ73" s="137"/>
      <c r="FA73" s="137"/>
      <c r="FB73" s="137"/>
      <c r="FC73" s="137"/>
      <c r="FD73" s="137"/>
      <c r="FE73" s="137"/>
      <c r="FF73" s="137"/>
      <c r="FG73" s="137"/>
      <c r="FH73" s="137"/>
      <c r="FI73" s="137"/>
      <c r="FJ73" s="137"/>
      <c r="FK73" s="137"/>
      <c r="FL73" s="137"/>
      <c r="FM73" s="137"/>
      <c r="FN73" s="137"/>
      <c r="FO73" s="137"/>
      <c r="FP73" s="137"/>
      <c r="FQ73" s="137"/>
      <c r="FR73" s="137"/>
      <c r="FS73" s="137"/>
      <c r="FT73" s="137"/>
      <c r="FU73" s="137"/>
      <c r="FV73" s="137"/>
      <c r="FW73" s="137"/>
      <c r="FX73" s="137"/>
      <c r="FY73" s="137"/>
      <c r="FZ73" s="137"/>
      <c r="GA73" s="137"/>
      <c r="GB73" s="137"/>
      <c r="GC73" s="137"/>
      <c r="GD73" s="137"/>
      <c r="GE73" s="137"/>
      <c r="GF73" s="137"/>
      <c r="GG73" s="137"/>
      <c r="GH73" s="137"/>
      <c r="GI73" s="137"/>
      <c r="GJ73" s="137"/>
      <c r="GK73" s="137"/>
      <c r="GL73" s="137"/>
      <c r="GM73" s="137"/>
      <c r="GN73" s="137"/>
      <c r="GO73" s="137"/>
      <c r="GP73" s="137"/>
      <c r="GQ73" s="137"/>
      <c r="GR73" s="137"/>
      <c r="GS73" s="137"/>
      <c r="GT73" s="137"/>
      <c r="GU73" s="137"/>
      <c r="GV73" s="137"/>
      <c r="GW73" s="137"/>
      <c r="GX73" s="137"/>
      <c r="GY73" s="137"/>
      <c r="GZ73" s="137"/>
      <c r="HA73" s="137"/>
      <c r="HB73" s="137"/>
      <c r="HC73" s="137"/>
      <c r="HD73" s="137"/>
      <c r="HE73" s="137"/>
      <c r="HF73" s="137"/>
      <c r="HG73" s="137"/>
      <c r="HH73" s="137"/>
      <c r="HI73" s="137"/>
      <c r="HJ73" s="137"/>
      <c r="HK73" s="137"/>
      <c r="HL73" s="137"/>
      <c r="HM73" s="137"/>
      <c r="HN73" s="137"/>
      <c r="HO73" s="137"/>
      <c r="HP73" s="137"/>
      <c r="HQ73" s="137"/>
      <c r="HR73" s="137"/>
      <c r="HS73" s="137"/>
      <c r="HT73" s="137"/>
      <c r="HU73" s="137"/>
      <c r="HV73" s="137"/>
      <c r="HW73" s="137"/>
      <c r="HX73" s="137"/>
      <c r="HY73" s="137"/>
      <c r="HZ73" s="137"/>
      <c r="IA73" s="137"/>
      <c r="IB73" s="137"/>
      <c r="IC73" s="137"/>
      <c r="ID73" s="137"/>
      <c r="IE73" s="137"/>
      <c r="IF73" s="137"/>
      <c r="IG73" s="137"/>
      <c r="IH73" s="137"/>
      <c r="II73" s="137"/>
      <c r="IJ73" s="137"/>
      <c r="IK73" s="137"/>
      <c r="IL73" s="137"/>
      <c r="IM73" s="137"/>
      <c r="IN73" s="137"/>
      <c r="IO73" s="137"/>
      <c r="IP73" s="137"/>
      <c r="IQ73" s="137"/>
      <c r="IR73" s="137"/>
      <c r="IS73" s="137"/>
      <c r="IT73" s="137"/>
      <c r="IU73" s="137"/>
      <c r="IV73" s="137"/>
      <c r="IW73" s="137"/>
    </row>
    <row r="74" customFormat="false" ht="51" hidden="false" customHeight="false" outlineLevel="0" collapsed="false">
      <c r="A74" s="153" t="s">
        <v>210</v>
      </c>
      <c r="B74" s="25" t="s">
        <v>27</v>
      </c>
      <c r="C74" s="154" t="s">
        <v>13</v>
      </c>
      <c r="D74" s="25" t="s">
        <v>14</v>
      </c>
      <c r="E74" s="25" t="s">
        <v>15</v>
      </c>
      <c r="F74" s="153" t="s">
        <v>211</v>
      </c>
      <c r="G74" s="25" t="s">
        <v>107</v>
      </c>
      <c r="H74" s="25" t="s">
        <v>212</v>
      </c>
      <c r="I74" s="25" t="s">
        <v>15</v>
      </c>
      <c r="J74" s="25" t="s">
        <v>213</v>
      </c>
      <c r="K74" s="155" t="s">
        <v>207</v>
      </c>
      <c r="L74" s="156" t="s">
        <v>214</v>
      </c>
      <c r="M74" s="113" t="str">
        <f aca="false">CONCATENATE(UKGas!$D$56," for ",UKPower!$E$23,", for ",UKPower!$D$44," and settled ",UKPower!$D$46," qouted in ",UKPower!$D$59," per ",UKPower!$D$62,".")</f>
        <v>An agreement whereby a floating price is exchanged  for a fixed price over a specified period for half hours between 00:00 a.m.tomorrow and 00:00 a.m.the day after tomorrow inclusive, for Pool Purchase Price in £/MWh which is the sum of LOLP and SMP prices, as published for each half-hour by England and Wales Power Pool and settled against the average of all half-hour periods qouted in Pounds Sterling per Megawatt (1,000,000 watts) hour, where watt is a unit of electrical power equivalent to one joule per second.</v>
      </c>
    </row>
    <row r="75" customFormat="false" ht="51" hidden="false" customHeight="false" outlineLevel="0" collapsed="false">
      <c r="A75" s="153" t="s">
        <v>210</v>
      </c>
      <c r="B75" s="25" t="s">
        <v>27</v>
      </c>
      <c r="C75" s="154" t="s">
        <v>13</v>
      </c>
      <c r="D75" s="25" t="s">
        <v>14</v>
      </c>
      <c r="E75" s="25" t="s">
        <v>15</v>
      </c>
      <c r="F75" s="25" t="s">
        <v>215</v>
      </c>
      <c r="G75" s="25" t="s">
        <v>216</v>
      </c>
      <c r="H75" s="25" t="s">
        <v>212</v>
      </c>
      <c r="I75" s="25" t="s">
        <v>15</v>
      </c>
      <c r="J75" s="25" t="s">
        <v>213</v>
      </c>
      <c r="K75" s="155" t="s">
        <v>207</v>
      </c>
      <c r="L75" s="156" t="s">
        <v>214</v>
      </c>
      <c r="M75" s="113" t="str">
        <f aca="false">CONCATENATE(UKGas!$D$56," for ",UKPower!$E$24,", for ",UKPower!$D$44," and settled ",UKPower!$D$46," qouted in ",UKPower!$D$59," per ",UKPower!$D$62,".")</f>
        <v>An agreement whereby a floating price is exchanged  for a fixed price over a specified period for half hours between 11:00 p.m. on the closest Sunday and 11:00 p.m. on the Sunday following week , for Pool Purchase Price in £/MWh which is the sum of LOLP and SMP prices, as published for each half-hour by England and Wales Power Pool and settled against the average of all half-hour periods qouted in Pounds Sterling per Megawatt (1,000,000 watts) hour, where watt is a unit of electrical power equivalent to one joule per second.</v>
      </c>
    </row>
    <row r="76" customFormat="false" ht="63.75" hidden="false" customHeight="false" outlineLevel="0" collapsed="false">
      <c r="A76" s="153" t="s">
        <v>210</v>
      </c>
      <c r="B76" s="25" t="s">
        <v>27</v>
      </c>
      <c r="C76" s="154" t="s">
        <v>13</v>
      </c>
      <c r="D76" s="25" t="s">
        <v>14</v>
      </c>
      <c r="E76" s="25" t="s">
        <v>15</v>
      </c>
      <c r="F76" s="153" t="s">
        <v>211</v>
      </c>
      <c r="G76" s="25" t="s">
        <v>111</v>
      </c>
      <c r="H76" s="25" t="s">
        <v>212</v>
      </c>
      <c r="I76" s="25" t="s">
        <v>15</v>
      </c>
      <c r="J76" s="25" t="s">
        <v>213</v>
      </c>
      <c r="K76" s="155" t="s">
        <v>207</v>
      </c>
      <c r="L76" s="156" t="s">
        <v>214</v>
      </c>
      <c r="M76" s="113" t="str">
        <f aca="false">CONCATENATE(UKGas!$D$56," for ",UKPower!$E$27,", for ",UKPower!$D$44," and settled ",UKPower!$D$46," qouted in ",UKPower!$D$59," per ",UKPower!$D$62,".")</f>
        <v>An agreement whereby a floating price is exchanged  for a fixed price over a specified period for half hours between 00:00 a.m. tomorrow and 00:00 a.m. on the first day of the next calendar month , for Pool Purchase Price in £/MWh which is the sum of LOLP and SMP prices, as published for each half-hour by England and Wales Power Pool and settled against the average of all half-hour periods qouted in Pounds Sterling per Megawatt (1,000,000 watts) hour, where watt is a unit of electrical power equivalent to one joule per second.</v>
      </c>
    </row>
    <row r="77" customFormat="false" ht="63.75" hidden="false" customHeight="false" outlineLevel="0" collapsed="false">
      <c r="A77" s="153" t="s">
        <v>210</v>
      </c>
      <c r="B77" s="25" t="s">
        <v>27</v>
      </c>
      <c r="C77" s="154" t="s">
        <v>13</v>
      </c>
      <c r="D77" s="25" t="s">
        <v>14</v>
      </c>
      <c r="E77" s="25" t="s">
        <v>15</v>
      </c>
      <c r="F77" s="25" t="s">
        <v>215</v>
      </c>
      <c r="G77" s="25" t="s">
        <v>217</v>
      </c>
      <c r="H77" s="25" t="s">
        <v>212</v>
      </c>
      <c r="I77" s="25" t="s">
        <v>15</v>
      </c>
      <c r="J77" s="25" t="s">
        <v>213</v>
      </c>
      <c r="K77" s="155" t="s">
        <v>207</v>
      </c>
      <c r="L77" s="156" t="s">
        <v>214</v>
      </c>
      <c r="M77" s="113" t="str">
        <f aca="false">CONCATENATE(UKGas!$D$56," for ",UKPower!$E$28,", for ",UKPower!$D$44," and settled ",UKPower!$D$46," qouted in ",UKPower!$D$59," per ",UKPower!$D$62,".")</f>
        <v>An agreement whereby a floating price is exchanged  for a fixed price over a specified period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all half-hour periods qouted in Pounds Sterling per Megawatt (1,000,000 watts) hour, where watt is a unit of electrical power equivalent to one joule per second.</v>
      </c>
    </row>
    <row r="78" customFormat="false" ht="51" hidden="false" customHeight="false" outlineLevel="0" collapsed="false">
      <c r="A78" s="153" t="s">
        <v>210</v>
      </c>
      <c r="B78" s="25" t="s">
        <v>27</v>
      </c>
      <c r="C78" s="154" t="s">
        <v>13</v>
      </c>
      <c r="D78" s="25" t="s">
        <v>14</v>
      </c>
      <c r="E78" s="25" t="s">
        <v>15</v>
      </c>
      <c r="F78" s="153" t="s">
        <v>211</v>
      </c>
      <c r="G78" s="25" t="s">
        <v>218</v>
      </c>
      <c r="H78" s="25" t="s">
        <v>212</v>
      </c>
      <c r="I78" s="25" t="s">
        <v>15</v>
      </c>
      <c r="J78" s="25" t="s">
        <v>213</v>
      </c>
      <c r="K78" s="155" t="s">
        <v>207</v>
      </c>
      <c r="L78" s="156" t="s">
        <v>214</v>
      </c>
      <c r="M78" s="113" t="str">
        <f aca="false">CONCATENATE(UKGas!$D$56," for ",UKPower!$E$31,", for ",UKPower!$D$44," and settled ",UKPower!$D$46," qouted in ",UKPower!$D$59," per ",UKPower!$D$62,".")</f>
        <v>An agreement whereby a floating price is exchanged  for a fixed price over a specified period for half-hour periods between 00:00 a.m. on 1st of April and 00:00 a.m. on the 1st of October, for Pool Purchase Price in £/MWh which is the sum of LOLP and SMP prices, as published for each half-hour by England and Wales Power Pool and settled against the average of all half-hour periods qouted in Pounds Sterling per Megawatt (1,000,000 watts) hour, where watt is a unit of electrical power equivalent to one joule per second.</v>
      </c>
    </row>
    <row r="79" customFormat="false" ht="63.75" hidden="false" customHeight="false" outlineLevel="0" collapsed="false">
      <c r="A79" s="153" t="s">
        <v>210</v>
      </c>
      <c r="B79" s="25" t="s">
        <v>27</v>
      </c>
      <c r="C79" s="154" t="s">
        <v>13</v>
      </c>
      <c r="D79" s="25" t="s">
        <v>14</v>
      </c>
      <c r="E79" s="25" t="s">
        <v>15</v>
      </c>
      <c r="F79" s="25" t="s">
        <v>215</v>
      </c>
      <c r="G79" s="25" t="s">
        <v>85</v>
      </c>
      <c r="H79" s="25" t="s">
        <v>212</v>
      </c>
      <c r="I79" s="25" t="s">
        <v>15</v>
      </c>
      <c r="J79" s="25" t="s">
        <v>213</v>
      </c>
      <c r="K79" s="155" t="s">
        <v>207</v>
      </c>
      <c r="L79" s="156" t="s">
        <v>214</v>
      </c>
      <c r="M79" s="113" t="str">
        <f aca="false">CONCATENATE(UKGas!$D$56," for ",UKPower!$E$32,", for ",UKPower!$D$44," and settled ",UKPower!$D$46," qouted in ",UKPower!$D$59," per ",UKPower!$D$62,".")</f>
        <v>An agreement whereby a floating price is exchanged  for a fixed price over a specified period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all half-hour periods qouted in Pounds Sterling per Megawatt (1,000,000 watts) hour, where watt is a unit of electrical power equivalent to one joule per second.</v>
      </c>
    </row>
    <row r="80" customFormat="false" ht="51" hidden="false" customHeight="false" outlineLevel="0" collapsed="false">
      <c r="A80" s="153" t="s">
        <v>210</v>
      </c>
      <c r="B80" s="25" t="s">
        <v>27</v>
      </c>
      <c r="C80" s="154" t="s">
        <v>13</v>
      </c>
      <c r="D80" s="25" t="s">
        <v>14</v>
      </c>
      <c r="E80" s="25" t="s">
        <v>15</v>
      </c>
      <c r="F80" s="153" t="s">
        <v>211</v>
      </c>
      <c r="G80" s="25" t="s">
        <v>219</v>
      </c>
      <c r="H80" s="25" t="s">
        <v>212</v>
      </c>
      <c r="I80" s="25" t="s">
        <v>15</v>
      </c>
      <c r="J80" s="25" t="s">
        <v>213</v>
      </c>
      <c r="K80" s="155" t="s">
        <v>207</v>
      </c>
      <c r="L80" s="156" t="s">
        <v>214</v>
      </c>
      <c r="M80" s="113" t="str">
        <f aca="false">CONCATENATE(UKGas!$D$56," for ",UKPower!$E$35,", for ",UKPower!$D$44," and settled ",UKPower!$D$46," qouted in ",UKPower!$D$59," per ",UKPower!$D$62,".")</f>
        <v>An agreement whereby a floating price is exchanged  for a fixed price over a specified period for half hours between 00:00 a.m. on 1st of October and 00:00 a.m. on 1st of October one year year, for Pool Purchase Price in £/MWh which is the sum of LOLP and SMP prices, as published for each half-hour by England and Wales Power Pool and settled against the average of all half-hour periods qouted in Pounds Sterling per Megawatt (1,000,000 watts) hour, where watt is a unit of electrical power equivalent to one joule per second.</v>
      </c>
    </row>
    <row r="81" customFormat="false" ht="51" hidden="false" customHeight="false" outlineLevel="0" collapsed="false">
      <c r="A81" s="157" t="s">
        <v>210</v>
      </c>
      <c r="B81" s="158" t="s">
        <v>27</v>
      </c>
      <c r="C81" s="159" t="s">
        <v>13</v>
      </c>
      <c r="D81" s="158" t="s">
        <v>14</v>
      </c>
      <c r="E81" s="158" t="s">
        <v>15</v>
      </c>
      <c r="F81" s="158" t="s">
        <v>215</v>
      </c>
      <c r="G81" s="158" t="s">
        <v>220</v>
      </c>
      <c r="H81" s="158" t="s">
        <v>212</v>
      </c>
      <c r="I81" s="158" t="s">
        <v>15</v>
      </c>
      <c r="J81" s="158" t="s">
        <v>213</v>
      </c>
      <c r="K81" s="160" t="s">
        <v>207</v>
      </c>
      <c r="L81" s="161" t="s">
        <v>214</v>
      </c>
      <c r="M81" s="113" t="str">
        <f aca="false">CONCATENATE(UKGas!$D$56," for ",UKPower!$E$36,", for ",UKPower!$D$44," and settled ",UKPower!$D$46," qouted in ",UKPower!$D$59," per ",UKPower!$D$62,".")</f>
        <v>An agreement whereby a floating price is exchanged  for a fixed price over a specified period for half hours between 11:00 p.m. on 31st of March and 11:00 p.m. on  31st of March one year later, for Pool Purchase Price in £/MWh which is the sum of LOLP and SMP prices, as published for each half-hour by England and Wales Power Pool and settled against the average of all half-hour periods qouted in Pounds Sterling per Megawatt (1,000,000 watts) hour, where watt is a unit of electrical power equivalent to one joule per second.</v>
      </c>
    </row>
    <row r="82" customFormat="false" ht="63.75" hidden="false" customHeight="false" outlineLevel="0" collapsed="false">
      <c r="A82" s="153" t="s">
        <v>210</v>
      </c>
      <c r="B82" s="25" t="s">
        <v>27</v>
      </c>
      <c r="C82" s="154" t="s">
        <v>13</v>
      </c>
      <c r="D82" s="25" t="s">
        <v>14</v>
      </c>
      <c r="E82" s="25" t="s">
        <v>15</v>
      </c>
      <c r="F82" s="153" t="s">
        <v>211</v>
      </c>
      <c r="G82" s="25" t="s">
        <v>107</v>
      </c>
      <c r="H82" s="25" t="s">
        <v>212</v>
      </c>
      <c r="I82" s="25" t="s">
        <v>15</v>
      </c>
      <c r="J82" s="25" t="s">
        <v>221</v>
      </c>
      <c r="K82" s="155" t="s">
        <v>207</v>
      </c>
      <c r="L82" s="156" t="s">
        <v>214</v>
      </c>
      <c r="M82" s="113" t="str">
        <f aca="false">CONCATENATE(UKGas!$D$56," for ",UKPower!$E$23,", for ",UKPower!$D$44," and settled ",UKPower!$D$47," qouted in ",UKPower!$D$59," per ",UKPower!$D$62,".")</f>
        <v>An agreement whereby a floating price is exchanged  for a fixed price over a specified period for half hours between 00:00 a.m.tomorrow and 00:00 a.m.the day after tomorrow inclusive,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83" customFormat="false" ht="76.5" hidden="false" customHeight="false" outlineLevel="0" collapsed="false">
      <c r="A83" s="153" t="s">
        <v>210</v>
      </c>
      <c r="B83" s="25" t="s">
        <v>27</v>
      </c>
      <c r="C83" s="154" t="s">
        <v>13</v>
      </c>
      <c r="D83" s="25" t="s">
        <v>14</v>
      </c>
      <c r="E83" s="25" t="s">
        <v>15</v>
      </c>
      <c r="F83" s="25" t="s">
        <v>215</v>
      </c>
      <c r="G83" s="25" t="s">
        <v>216</v>
      </c>
      <c r="H83" s="25" t="s">
        <v>212</v>
      </c>
      <c r="I83" s="25" t="s">
        <v>15</v>
      </c>
      <c r="J83" s="25" t="s">
        <v>221</v>
      </c>
      <c r="K83" s="155" t="s">
        <v>207</v>
      </c>
      <c r="L83" s="156" t="s">
        <v>214</v>
      </c>
      <c r="M83" s="113" t="str">
        <f aca="false">CONCATENATE(UKGas!$D$56," for ",UKPower!$E$24,", for ",UKPower!$D$44," and settled ",UKPower!$D$47," qouted in ",UKPower!$D$59," per ",UKPower!$D$62,".")</f>
        <v>An agreement whereby a floating price is exchanged  for a fixed price over a specified period for half hours between 11:00 p.m. on the closest Sunday and 11:00 p.m. on the Sunday following week ,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84" customFormat="false" ht="76.5" hidden="false" customHeight="false" outlineLevel="0" collapsed="false">
      <c r="A84" s="153" t="s">
        <v>210</v>
      </c>
      <c r="B84" s="25" t="s">
        <v>27</v>
      </c>
      <c r="C84" s="154" t="s">
        <v>13</v>
      </c>
      <c r="D84" s="25" t="s">
        <v>14</v>
      </c>
      <c r="E84" s="25" t="s">
        <v>15</v>
      </c>
      <c r="F84" s="153" t="s">
        <v>211</v>
      </c>
      <c r="G84" s="25" t="s">
        <v>111</v>
      </c>
      <c r="H84" s="25" t="s">
        <v>212</v>
      </c>
      <c r="I84" s="25" t="s">
        <v>15</v>
      </c>
      <c r="J84" s="25" t="s">
        <v>221</v>
      </c>
      <c r="K84" s="155" t="s">
        <v>207</v>
      </c>
      <c r="L84" s="156" t="s">
        <v>214</v>
      </c>
      <c r="M84" s="113" t="str">
        <f aca="false">CONCATENATE(UKGas!$D$56," for ",UKPower!$E$27,", for ",UKPower!$D$44," and settled ",UKPower!$D$47," qouted in ",UKPower!$D$59," per ",UKPower!$D$62,".")</f>
        <v>An agreement whereby a floating price is exchanged  for a fixed price over a specified period for half hours between 00:00 a.m. tomorrow and 00:00 a.m. on the first day of the next calendar month ,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85" customFormat="false" ht="76.5" hidden="false" customHeight="false" outlineLevel="0" collapsed="false">
      <c r="A85" s="153" t="s">
        <v>210</v>
      </c>
      <c r="B85" s="25" t="s">
        <v>27</v>
      </c>
      <c r="C85" s="154" t="s">
        <v>13</v>
      </c>
      <c r="D85" s="25" t="s">
        <v>14</v>
      </c>
      <c r="E85" s="25" t="s">
        <v>15</v>
      </c>
      <c r="F85" s="25" t="s">
        <v>215</v>
      </c>
      <c r="G85" s="25" t="s">
        <v>217</v>
      </c>
      <c r="H85" s="25" t="s">
        <v>212</v>
      </c>
      <c r="I85" s="25" t="s">
        <v>15</v>
      </c>
      <c r="J85" s="25" t="s">
        <v>221</v>
      </c>
      <c r="K85" s="155" t="s">
        <v>207</v>
      </c>
      <c r="L85" s="156" t="s">
        <v>214</v>
      </c>
      <c r="M85" s="113" t="str">
        <f aca="false">CONCATENATE(UKGas!$D$56," for ",UKPower!$E$28,", for ",UKPower!$D$44," and settled ",UKPower!$D$47," qouted in ",UKPower!$D$59," per ",UKPower!$D$62,".")</f>
        <v>An agreement whereby a floating price is exchanged  for a fixed price over a specified period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86" customFormat="false" ht="63.75" hidden="false" customHeight="false" outlineLevel="0" collapsed="false">
      <c r="A86" s="153" t="s">
        <v>210</v>
      </c>
      <c r="B86" s="25" t="s">
        <v>27</v>
      </c>
      <c r="C86" s="154" t="s">
        <v>13</v>
      </c>
      <c r="D86" s="25" t="s">
        <v>14</v>
      </c>
      <c r="E86" s="25" t="s">
        <v>15</v>
      </c>
      <c r="F86" s="153" t="s">
        <v>211</v>
      </c>
      <c r="G86" s="25" t="s">
        <v>218</v>
      </c>
      <c r="H86" s="25" t="s">
        <v>212</v>
      </c>
      <c r="I86" s="25" t="s">
        <v>15</v>
      </c>
      <c r="J86" s="25" t="s">
        <v>221</v>
      </c>
      <c r="K86" s="155" t="s">
        <v>207</v>
      </c>
      <c r="L86" s="156" t="s">
        <v>214</v>
      </c>
      <c r="M86" s="113" t="str">
        <f aca="false">CONCATENATE(UKGas!$D$56," for ",UKPower!$E$31,", for ",UKPower!$D$44," and settled ",UKPower!$D$47," qouted in ",UKPower!$D$59," per ",UKPower!$D$62,".")</f>
        <v>An agreement whereby a floating price is exchanged  for a fixed price over a specified period for half-hour periods between 00:00 a.m. on 1st of April and 00:00 a.m. on the 1st of October,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87" customFormat="false" ht="76.5" hidden="false" customHeight="false" outlineLevel="0" collapsed="false">
      <c r="A87" s="153" t="s">
        <v>210</v>
      </c>
      <c r="B87" s="25" t="s">
        <v>27</v>
      </c>
      <c r="C87" s="154" t="s">
        <v>13</v>
      </c>
      <c r="D87" s="25" t="s">
        <v>14</v>
      </c>
      <c r="E87" s="25" t="s">
        <v>15</v>
      </c>
      <c r="F87" s="25" t="s">
        <v>215</v>
      </c>
      <c r="G87" s="25" t="s">
        <v>85</v>
      </c>
      <c r="H87" s="25" t="s">
        <v>212</v>
      </c>
      <c r="I87" s="25" t="s">
        <v>15</v>
      </c>
      <c r="J87" s="25" t="s">
        <v>221</v>
      </c>
      <c r="K87" s="155" t="s">
        <v>207</v>
      </c>
      <c r="L87" s="156" t="s">
        <v>214</v>
      </c>
      <c r="M87" s="113" t="str">
        <f aca="false">CONCATENATE(UKGas!$D$56," for ",UKPower!$E$32,", for ",UKPower!$D$44," and settled ",UKPower!$D$47," qouted in ",UKPower!$D$59," per ",UKPower!$D$62,".")</f>
        <v>An agreement whereby a floating price is exchanged  for a fixed price over a specified period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88" customFormat="false" ht="76.5" hidden="false" customHeight="false" outlineLevel="0" collapsed="false">
      <c r="A88" s="153" t="s">
        <v>210</v>
      </c>
      <c r="B88" s="25" t="s">
        <v>27</v>
      </c>
      <c r="C88" s="154" t="s">
        <v>13</v>
      </c>
      <c r="D88" s="25" t="s">
        <v>14</v>
      </c>
      <c r="E88" s="25" t="s">
        <v>15</v>
      </c>
      <c r="F88" s="153" t="s">
        <v>211</v>
      </c>
      <c r="G88" s="25" t="s">
        <v>219</v>
      </c>
      <c r="H88" s="25" t="s">
        <v>212</v>
      </c>
      <c r="I88" s="25" t="s">
        <v>15</v>
      </c>
      <c r="J88" s="25" t="s">
        <v>221</v>
      </c>
      <c r="K88" s="155" t="s">
        <v>207</v>
      </c>
      <c r="L88" s="156" t="s">
        <v>214</v>
      </c>
      <c r="M88" s="113" t="str">
        <f aca="false">CONCATENATE(UKGas!$D$56," for ",UKPower!$E$35,", for ",UKPower!$D$44," and settled ",UKPower!$D$47," qouted in ",UKPower!$D$59," per ",UKPower!$D$62,".")</f>
        <v>An agreement whereby a floating price is exchanged  for a fixed price over a specified period for half hours between 00:00 a.m. on 1st of October and 00:00 a.m. on 1st of October one year year,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89" customFormat="false" ht="76.5" hidden="false" customHeight="false" outlineLevel="0" collapsed="false">
      <c r="A89" s="157" t="s">
        <v>210</v>
      </c>
      <c r="B89" s="158" t="s">
        <v>27</v>
      </c>
      <c r="C89" s="159" t="s">
        <v>13</v>
      </c>
      <c r="D89" s="158" t="s">
        <v>14</v>
      </c>
      <c r="E89" s="158" t="s">
        <v>15</v>
      </c>
      <c r="F89" s="158" t="s">
        <v>215</v>
      </c>
      <c r="G89" s="158" t="s">
        <v>220</v>
      </c>
      <c r="H89" s="158" t="s">
        <v>212</v>
      </c>
      <c r="I89" s="158" t="s">
        <v>15</v>
      </c>
      <c r="J89" s="158" t="s">
        <v>221</v>
      </c>
      <c r="K89" s="160" t="s">
        <v>207</v>
      </c>
      <c r="L89" s="161" t="s">
        <v>214</v>
      </c>
      <c r="M89" s="113" t="str">
        <f aca="false">CONCATENATE(UKGas!$D$56," for ",UKPower!$E$36,", for ",UKPower!$D$44," and settled ",UKPower!$D$47," qouted in ",UKPower!$D$59," per ",UKPower!$D$62,".")</f>
        <v>An agreement whereby a floating price is exchanged  for a fixed price over a specified period for half hours between 11:00 p.m. on 31st of March and 11:00 p.m. on  31st of March one year later,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90" customFormat="false" ht="76.5" hidden="false" customHeight="false" outlineLevel="0" collapsed="false">
      <c r="A90" s="153" t="s">
        <v>210</v>
      </c>
      <c r="B90" s="25" t="s">
        <v>27</v>
      </c>
      <c r="C90" s="154" t="s">
        <v>13</v>
      </c>
      <c r="D90" s="25" t="s">
        <v>14</v>
      </c>
      <c r="E90" s="25" t="s">
        <v>15</v>
      </c>
      <c r="F90" s="153" t="s">
        <v>211</v>
      </c>
      <c r="G90" s="25" t="s">
        <v>107</v>
      </c>
      <c r="H90" s="25" t="s">
        <v>212</v>
      </c>
      <c r="I90" s="25" t="s">
        <v>15</v>
      </c>
      <c r="J90" s="25" t="s">
        <v>222</v>
      </c>
      <c r="K90" s="155" t="s">
        <v>207</v>
      </c>
      <c r="L90" s="156" t="s">
        <v>214</v>
      </c>
      <c r="M90" s="113" t="str">
        <f aca="false">CONCATENATE(UKGas!$D$56," for ",UKPower!$E$23,", for ",UKPower!$D$44," and settled ",UKPower!$D$48," qouted in ",UKPower!$D$59," per ",UKPower!$D$62,".")</f>
        <v>An agreement whereby a floating price is exchanged  for a fixed price over a specified period for half hours between 00:00 a.m.tomorrow and 00:00 a.m.the day after tomorrow inclusive,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qouted in Pounds Sterling per Megawatt (1,000,000 watts) hour, where watt is a unit of electrical power equivalent to one joule per second.</v>
      </c>
    </row>
    <row r="91" customFormat="false" ht="76.5" hidden="false" customHeight="false" outlineLevel="0" collapsed="false">
      <c r="A91" s="153" t="s">
        <v>210</v>
      </c>
      <c r="B91" s="25" t="s">
        <v>27</v>
      </c>
      <c r="C91" s="154" t="s">
        <v>13</v>
      </c>
      <c r="D91" s="25" t="s">
        <v>14</v>
      </c>
      <c r="E91" s="25" t="s">
        <v>15</v>
      </c>
      <c r="F91" s="25" t="s">
        <v>215</v>
      </c>
      <c r="G91" s="25" t="s">
        <v>216</v>
      </c>
      <c r="H91" s="25" t="s">
        <v>212</v>
      </c>
      <c r="I91" s="25" t="s">
        <v>15</v>
      </c>
      <c r="J91" s="25" t="s">
        <v>222</v>
      </c>
      <c r="K91" s="155" t="s">
        <v>207</v>
      </c>
      <c r="L91" s="156" t="s">
        <v>214</v>
      </c>
      <c r="M91" s="113" t="str">
        <f aca="false">CONCATENATE(UKGas!$D$56," for ",UKPower!$E$24,", for ",UKPower!$D$44," and settled ",UKPower!$D$48," qouted in ",UKPower!$D$59," per ",UKPower!$D$62,".")</f>
        <v>An agreement whereby a floating price is exchanged  for a fixed price over a specified period for half hours between 11:00 p.m. on the closest Sunday and 11:00 p.m. on the Sunday following week ,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qouted in Pounds Sterling per Megawatt (1,000,000 watts) hour, where watt is a unit of electrical power equivalent to one joule per second.</v>
      </c>
    </row>
    <row r="92" customFormat="false" ht="76.5" hidden="false" customHeight="false" outlineLevel="0" collapsed="false">
      <c r="A92" s="153" t="s">
        <v>210</v>
      </c>
      <c r="B92" s="25" t="s">
        <v>27</v>
      </c>
      <c r="C92" s="154" t="s">
        <v>13</v>
      </c>
      <c r="D92" s="25" t="s">
        <v>14</v>
      </c>
      <c r="E92" s="25" t="s">
        <v>15</v>
      </c>
      <c r="F92" s="153" t="s">
        <v>211</v>
      </c>
      <c r="G92" s="25" t="s">
        <v>111</v>
      </c>
      <c r="H92" s="25" t="s">
        <v>212</v>
      </c>
      <c r="I92" s="25" t="s">
        <v>15</v>
      </c>
      <c r="J92" s="25" t="s">
        <v>222</v>
      </c>
      <c r="K92" s="155" t="s">
        <v>207</v>
      </c>
      <c r="L92" s="156" t="s">
        <v>214</v>
      </c>
      <c r="M92" s="113" t="str">
        <f aca="false">CONCATENATE(UKGas!$D$56," for ",UKPower!$E$27,", for ",UKPower!$D$44," and settled ",UKPower!$D$48," qouted in ",UKPower!$D$59," per ",UKPower!$D$62,".")</f>
        <v>An agreement whereby a floating price is exchanged  for a fixed price over a specified period for half hours between 00:00 a.m. tomorrow and 00:00 a.m. on the first day of the next calendar month ,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qouted in Pounds Sterling per Megawatt (1,000,000 watts) hour, where watt is a unit of electrical power equivalent to one joule per second.</v>
      </c>
    </row>
    <row r="93" customFormat="false" ht="76.5" hidden="false" customHeight="false" outlineLevel="0" collapsed="false">
      <c r="A93" s="153" t="s">
        <v>210</v>
      </c>
      <c r="B93" s="25" t="s">
        <v>27</v>
      </c>
      <c r="C93" s="154" t="s">
        <v>13</v>
      </c>
      <c r="D93" s="25" t="s">
        <v>14</v>
      </c>
      <c r="E93" s="25" t="s">
        <v>15</v>
      </c>
      <c r="F93" s="25" t="s">
        <v>215</v>
      </c>
      <c r="G93" s="25" t="s">
        <v>217</v>
      </c>
      <c r="H93" s="25" t="s">
        <v>212</v>
      </c>
      <c r="I93" s="25" t="s">
        <v>15</v>
      </c>
      <c r="J93" s="25" t="s">
        <v>222</v>
      </c>
      <c r="K93" s="155" t="s">
        <v>207</v>
      </c>
      <c r="L93" s="156" t="s">
        <v>214</v>
      </c>
      <c r="M93" s="113" t="str">
        <f aca="false">CONCATENATE(UKGas!$D$56," for ",UKPower!$E$28,", for ",UKPower!$D$44," and settled ",UKPower!$D$48," qouted in ",UKPower!$D$59," per ",UKPower!$D$62,".")</f>
        <v>An agreement whereby a floating price is exchanged  for a fixed price over a specified period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qouted in Pounds Sterling per Megawatt (1,000,000 watts) hour, where watt is a unit of electrical power equivalent to one joule per second.</v>
      </c>
    </row>
    <row r="94" customFormat="false" ht="76.5" hidden="false" customHeight="false" outlineLevel="0" collapsed="false">
      <c r="A94" s="153" t="s">
        <v>210</v>
      </c>
      <c r="B94" s="25" t="s">
        <v>27</v>
      </c>
      <c r="C94" s="154" t="s">
        <v>13</v>
      </c>
      <c r="D94" s="25" t="s">
        <v>14</v>
      </c>
      <c r="E94" s="25" t="s">
        <v>15</v>
      </c>
      <c r="F94" s="153" t="s">
        <v>211</v>
      </c>
      <c r="G94" s="25" t="s">
        <v>218</v>
      </c>
      <c r="H94" s="25" t="s">
        <v>212</v>
      </c>
      <c r="I94" s="25" t="s">
        <v>15</v>
      </c>
      <c r="J94" s="25" t="s">
        <v>222</v>
      </c>
      <c r="K94" s="155" t="s">
        <v>207</v>
      </c>
      <c r="L94" s="156" t="s">
        <v>214</v>
      </c>
      <c r="M94" s="113" t="str">
        <f aca="false">CONCATENATE(UKGas!$D$56," for ",UKPower!$E$31,", for ",UKPower!$D$44," and settled ",UKPower!$D$48," qouted in ",UKPower!$D$59," per ",UKPower!$D$62,".")</f>
        <v>An agreement whereby a floating price is exchanged  for a fixed price over a specified period for half-hour periods between 00:00 a.m. on 1st of April and 00:00 a.m. on the 1st of October,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qouted in Pounds Sterling per Megawatt (1,000,000 watts) hour, where watt is a unit of electrical power equivalent to one joule per second.</v>
      </c>
    </row>
    <row r="95" customFormat="false" ht="76.5" hidden="false" customHeight="false" outlineLevel="0" collapsed="false">
      <c r="A95" s="153" t="s">
        <v>210</v>
      </c>
      <c r="B95" s="25" t="s">
        <v>27</v>
      </c>
      <c r="C95" s="154" t="s">
        <v>13</v>
      </c>
      <c r="D95" s="25" t="s">
        <v>14</v>
      </c>
      <c r="E95" s="25" t="s">
        <v>15</v>
      </c>
      <c r="F95" s="25" t="s">
        <v>215</v>
      </c>
      <c r="G95" s="25" t="s">
        <v>85</v>
      </c>
      <c r="H95" s="25" t="s">
        <v>212</v>
      </c>
      <c r="I95" s="25" t="s">
        <v>15</v>
      </c>
      <c r="J95" s="25" t="s">
        <v>222</v>
      </c>
      <c r="K95" s="155" t="s">
        <v>207</v>
      </c>
      <c r="L95" s="156" t="s">
        <v>214</v>
      </c>
      <c r="M95" s="113" t="str">
        <f aca="false">CONCATENATE(UKGas!$D$56," for ",UKPower!$E$32,", for ",UKPower!$D$44," and settled ",UKPower!$D$48," qouted in ",UKPower!$D$59," per ",UKPower!$D$62,".")</f>
        <v>An agreement whereby a floating price is exchanged  for a fixed price over a specified period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qouted in Pounds Sterling per Megawatt (1,000,000 watts) hour, where watt is a unit of electrical power equivalent to one joule per second.</v>
      </c>
    </row>
    <row r="96" customFormat="false" ht="76.5" hidden="false" customHeight="false" outlineLevel="0" collapsed="false">
      <c r="A96" s="153" t="s">
        <v>210</v>
      </c>
      <c r="B96" s="25" t="s">
        <v>27</v>
      </c>
      <c r="C96" s="154" t="s">
        <v>13</v>
      </c>
      <c r="D96" s="25" t="s">
        <v>14</v>
      </c>
      <c r="E96" s="25" t="s">
        <v>15</v>
      </c>
      <c r="F96" s="153" t="s">
        <v>211</v>
      </c>
      <c r="G96" s="25" t="s">
        <v>219</v>
      </c>
      <c r="H96" s="25" t="s">
        <v>212</v>
      </c>
      <c r="I96" s="25" t="s">
        <v>15</v>
      </c>
      <c r="J96" s="25" t="s">
        <v>222</v>
      </c>
      <c r="K96" s="155" t="s">
        <v>207</v>
      </c>
      <c r="L96" s="156" t="s">
        <v>214</v>
      </c>
      <c r="M96" s="113" t="str">
        <f aca="false">CONCATENATE(UKGas!$D$56," for ",UKPower!$E$35,", for ",UKPower!$D$44," and settled ",UKPower!$D$48," qouted in ",UKPower!$D$59," per ",UKPower!$D$62,".")</f>
        <v>An agreement whereby a floating price is exchanged  for a fixed price over a specified period for half hours between 00:00 a.m. on 1st of October and 00:00 a.m. on 1st of October one year year,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qouted in Pounds Sterling per Megawatt (1,000,000 watts) hour, where watt is a unit of electrical power equivalent to one joule per second.</v>
      </c>
    </row>
    <row r="97" customFormat="false" ht="76.5" hidden="false" customHeight="false" outlineLevel="0" collapsed="false">
      <c r="A97" s="157" t="s">
        <v>210</v>
      </c>
      <c r="B97" s="158" t="s">
        <v>27</v>
      </c>
      <c r="C97" s="159" t="s">
        <v>13</v>
      </c>
      <c r="D97" s="158" t="s">
        <v>14</v>
      </c>
      <c r="E97" s="158" t="s">
        <v>15</v>
      </c>
      <c r="F97" s="158" t="s">
        <v>215</v>
      </c>
      <c r="G97" s="158" t="s">
        <v>220</v>
      </c>
      <c r="H97" s="158" t="s">
        <v>212</v>
      </c>
      <c r="I97" s="158" t="s">
        <v>15</v>
      </c>
      <c r="J97" s="158" t="s">
        <v>222</v>
      </c>
      <c r="K97" s="160" t="s">
        <v>207</v>
      </c>
      <c r="L97" s="161" t="s">
        <v>214</v>
      </c>
      <c r="M97" s="113" t="str">
        <f aca="false">CONCATENATE(UKGas!$D$56," for ",UKPower!$E$36,", for ",UKPower!$D$44," and settled ",UKPower!$D$48," qouted in ",UKPower!$D$59," per ",UKPower!$D$62,".")</f>
        <v>An agreement whereby a floating price is exchanged  for a fixed price over a specified period for half hours between 11:00 p.m. on 31st of March and 11:00 p.m. on  31st of March one year later,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qouted in Pounds Sterling per Megawatt (1,000,000 watts) hour, where watt is a unit of electrical power equivalent to one joule per second.</v>
      </c>
    </row>
    <row r="98" customFormat="false" ht="76.5" hidden="false" customHeight="false" outlineLevel="0" collapsed="false">
      <c r="A98" s="153" t="s">
        <v>210</v>
      </c>
      <c r="B98" s="25" t="s">
        <v>27</v>
      </c>
      <c r="C98" s="154" t="s">
        <v>13</v>
      </c>
      <c r="D98" s="25" t="s">
        <v>14</v>
      </c>
      <c r="E98" s="25" t="s">
        <v>15</v>
      </c>
      <c r="F98" s="153" t="s">
        <v>211</v>
      </c>
      <c r="G98" s="25" t="s">
        <v>107</v>
      </c>
      <c r="H98" s="25" t="s">
        <v>212</v>
      </c>
      <c r="I98" s="25" t="s">
        <v>15</v>
      </c>
      <c r="J98" s="25" t="s">
        <v>223</v>
      </c>
      <c r="K98" s="155" t="s">
        <v>207</v>
      </c>
      <c r="L98" s="156" t="s">
        <v>214</v>
      </c>
      <c r="M98" s="113" t="str">
        <f aca="false">CONCATENATE(UKGas!$D$56," for ",UKPower!$E$23,", for ",UKPower!$D$44," and settled ",UKPower!$D$49," qouted in ",UKPower!$D$59," per ",UKPower!$D$62,".")</f>
        <v>An agreement whereby a floating price is exchanged  for a fixed price over a specified period for half hours between 00:00 a.m.tomorrow and 00:00 a.m.the day after tomorrow inclusive,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99" customFormat="false" ht="76.5" hidden="false" customHeight="false" outlineLevel="0" collapsed="false">
      <c r="A99" s="153" t="s">
        <v>210</v>
      </c>
      <c r="B99" s="25" t="s">
        <v>27</v>
      </c>
      <c r="C99" s="154" t="s">
        <v>13</v>
      </c>
      <c r="D99" s="25" t="s">
        <v>14</v>
      </c>
      <c r="E99" s="25" t="s">
        <v>15</v>
      </c>
      <c r="F99" s="25" t="s">
        <v>215</v>
      </c>
      <c r="G99" s="25" t="s">
        <v>216</v>
      </c>
      <c r="H99" s="25" t="s">
        <v>212</v>
      </c>
      <c r="I99" s="25" t="s">
        <v>15</v>
      </c>
      <c r="J99" s="25" t="s">
        <v>223</v>
      </c>
      <c r="K99" s="155" t="s">
        <v>207</v>
      </c>
      <c r="L99" s="156" t="s">
        <v>214</v>
      </c>
      <c r="M99" s="113" t="str">
        <f aca="false">CONCATENATE(UKGas!$D$56," for ",UKPower!$E$24,", for ",UKPower!$D$44," and settled ",UKPower!$D$49," qouted in ",UKPower!$D$59," per ",UKPower!$D$62,".")</f>
        <v>An agreement whereby a floating price is exchanged  for a fixed price over a specified period for half hours between 11:00 p.m. on the closest Sunday and 11:00 p.m. on the Sunday following week ,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100" customFormat="false" ht="76.5" hidden="false" customHeight="false" outlineLevel="0" collapsed="false">
      <c r="A100" s="153" t="s">
        <v>210</v>
      </c>
      <c r="B100" s="25" t="s">
        <v>27</v>
      </c>
      <c r="C100" s="154" t="s">
        <v>13</v>
      </c>
      <c r="D100" s="25" t="s">
        <v>14</v>
      </c>
      <c r="E100" s="25" t="s">
        <v>15</v>
      </c>
      <c r="F100" s="153" t="s">
        <v>211</v>
      </c>
      <c r="G100" s="25" t="s">
        <v>111</v>
      </c>
      <c r="H100" s="25" t="s">
        <v>212</v>
      </c>
      <c r="I100" s="25" t="s">
        <v>15</v>
      </c>
      <c r="J100" s="25" t="s">
        <v>223</v>
      </c>
      <c r="K100" s="155" t="s">
        <v>207</v>
      </c>
      <c r="L100" s="156" t="s">
        <v>214</v>
      </c>
      <c r="M100" s="113" t="str">
        <f aca="false">CONCATENATE(UKGas!$D$56," for ",UKPower!$E$27,", for ",UKPower!$D$44," and settled ",UKPower!$D$49," qouted in ",UKPower!$D$59," per ",UKPower!$D$62,".")</f>
        <v>An agreement whereby a floating price is exchanged  for a fixed price over a specified period for half hours between 00:00 a.m. tomorrow and 00:00 a.m. on the first day of the next calendar month ,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101" customFormat="false" ht="76.5" hidden="false" customHeight="false" outlineLevel="0" collapsed="false">
      <c r="A101" s="153" t="s">
        <v>210</v>
      </c>
      <c r="B101" s="25" t="s">
        <v>27</v>
      </c>
      <c r="C101" s="154" t="s">
        <v>13</v>
      </c>
      <c r="D101" s="25" t="s">
        <v>14</v>
      </c>
      <c r="E101" s="25" t="s">
        <v>15</v>
      </c>
      <c r="F101" s="25" t="s">
        <v>215</v>
      </c>
      <c r="G101" s="25" t="s">
        <v>217</v>
      </c>
      <c r="H101" s="25" t="s">
        <v>212</v>
      </c>
      <c r="I101" s="25" t="s">
        <v>15</v>
      </c>
      <c r="J101" s="25" t="s">
        <v>223</v>
      </c>
      <c r="K101" s="155" t="s">
        <v>207</v>
      </c>
      <c r="L101" s="156" t="s">
        <v>214</v>
      </c>
      <c r="M101" s="113" t="str">
        <f aca="false">CONCATENATE(UKGas!$D$56," for ",UKPower!$E$28,", for ",UKPower!$D$44," and settled ",UKPower!$D$49," qouted in ",UKPower!$D$59," per ",UKPower!$D$62,".")</f>
        <v>An agreement whereby a floating price is exchanged  for a fixed price over a specified period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102" customFormat="false" ht="76.5" hidden="false" customHeight="false" outlineLevel="0" collapsed="false">
      <c r="A102" s="153" t="s">
        <v>210</v>
      </c>
      <c r="B102" s="25" t="s">
        <v>27</v>
      </c>
      <c r="C102" s="154" t="s">
        <v>13</v>
      </c>
      <c r="D102" s="25" t="s">
        <v>14</v>
      </c>
      <c r="E102" s="25" t="s">
        <v>15</v>
      </c>
      <c r="F102" s="153" t="s">
        <v>211</v>
      </c>
      <c r="G102" s="25" t="s">
        <v>218</v>
      </c>
      <c r="H102" s="25" t="s">
        <v>212</v>
      </c>
      <c r="I102" s="25" t="s">
        <v>15</v>
      </c>
      <c r="J102" s="25" t="s">
        <v>223</v>
      </c>
      <c r="K102" s="155" t="s">
        <v>207</v>
      </c>
      <c r="L102" s="156" t="s">
        <v>214</v>
      </c>
      <c r="M102" s="113" t="str">
        <f aca="false">CONCATENATE(UKGas!$D$56," for ",UKPower!$E$31,", for ",UKPower!$D$44," and settled ",UKPower!$D$49," qouted in ",UKPower!$D$59," per ",UKPower!$D$62,".")</f>
        <v>An agreement whereby a floating price is exchanged  for a fixed price over a specified period for half-hour periods between 00:00 a.m. on 1st of April and 00:00 a.m. on the 1st of October,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103" customFormat="false" ht="76.5" hidden="false" customHeight="false" outlineLevel="0" collapsed="false">
      <c r="A103" s="153" t="s">
        <v>210</v>
      </c>
      <c r="B103" s="25" t="s">
        <v>27</v>
      </c>
      <c r="C103" s="154" t="s">
        <v>13</v>
      </c>
      <c r="D103" s="25" t="s">
        <v>14</v>
      </c>
      <c r="E103" s="25" t="s">
        <v>15</v>
      </c>
      <c r="F103" s="25" t="s">
        <v>215</v>
      </c>
      <c r="G103" s="25" t="s">
        <v>85</v>
      </c>
      <c r="H103" s="25" t="s">
        <v>212</v>
      </c>
      <c r="I103" s="25" t="s">
        <v>15</v>
      </c>
      <c r="J103" s="25" t="s">
        <v>223</v>
      </c>
      <c r="K103" s="155" t="s">
        <v>207</v>
      </c>
      <c r="L103" s="156" t="s">
        <v>214</v>
      </c>
      <c r="M103" s="113" t="str">
        <f aca="false">CONCATENATE(UKGas!$D$56," for ",UKPower!$E$32,", for ",UKPower!$D$44," and settled ",UKPower!$D$49," qouted in ",UKPower!$D$59," per ",UKPower!$D$62,".")</f>
        <v>An agreement whereby a floating price is exchanged  for a fixed price over a specified period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104" customFormat="false" ht="76.5" hidden="false" customHeight="false" outlineLevel="0" collapsed="false">
      <c r="A104" s="153" t="s">
        <v>210</v>
      </c>
      <c r="B104" s="25" t="s">
        <v>27</v>
      </c>
      <c r="C104" s="154" t="s">
        <v>13</v>
      </c>
      <c r="D104" s="25" t="s">
        <v>14</v>
      </c>
      <c r="E104" s="25" t="s">
        <v>15</v>
      </c>
      <c r="F104" s="153" t="s">
        <v>211</v>
      </c>
      <c r="G104" s="25" t="s">
        <v>219</v>
      </c>
      <c r="H104" s="25" t="s">
        <v>212</v>
      </c>
      <c r="I104" s="25" t="s">
        <v>15</v>
      </c>
      <c r="J104" s="25" t="s">
        <v>223</v>
      </c>
      <c r="K104" s="155" t="s">
        <v>207</v>
      </c>
      <c r="L104" s="156" t="s">
        <v>214</v>
      </c>
      <c r="M104" s="113" t="str">
        <f aca="false">CONCATENATE(UKGas!$D$56," for ",UKPower!$E$35,", for ",UKPower!$D$44," and settled ",UKPower!$D$49," qouted in ",UKPower!$D$59," per ",UKPower!$D$62,".")</f>
        <v>An agreement whereby a floating price is exchanged  for a fixed price over a specified period for half hours between 00:00 a.m. on 1st of October and 00:00 a.m. on 1st of October one year year,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105" customFormat="false" ht="76.5" hidden="false" customHeight="false" outlineLevel="0" collapsed="false">
      <c r="A105" s="157" t="s">
        <v>210</v>
      </c>
      <c r="B105" s="158" t="s">
        <v>27</v>
      </c>
      <c r="C105" s="159" t="s">
        <v>13</v>
      </c>
      <c r="D105" s="158" t="s">
        <v>14</v>
      </c>
      <c r="E105" s="158" t="s">
        <v>15</v>
      </c>
      <c r="F105" s="158" t="s">
        <v>215</v>
      </c>
      <c r="G105" s="158" t="s">
        <v>220</v>
      </c>
      <c r="H105" s="158" t="s">
        <v>212</v>
      </c>
      <c r="I105" s="158" t="s">
        <v>15</v>
      </c>
      <c r="J105" s="158" t="s">
        <v>223</v>
      </c>
      <c r="K105" s="160" t="s">
        <v>207</v>
      </c>
      <c r="L105" s="161" t="s">
        <v>214</v>
      </c>
      <c r="M105" s="113" t="str">
        <f aca="false">CONCATENATE(UKGas!$D$56," for ",UKPower!$E$36,", for ",UKPower!$D$44," and settled ",UKPower!$D$49," qouted in ",UKPower!$D$59," per ",UKPower!$D$62,".")</f>
        <v>An agreement whereby a floating price is exchanged  for a fixed price over a specified period for half hours between 11:00 p.m. on 31st of March and 11:00 p.m. on  31st of March one year later,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qouted in Pounds Sterling per Megawatt (1,000,000 watts) hour, where watt is a unit of electrical power equivalent to one joule per second.</v>
      </c>
    </row>
    <row r="106" customFormat="false" ht="76.5" hidden="false" customHeight="false" outlineLevel="0" collapsed="false">
      <c r="A106" s="153" t="s">
        <v>210</v>
      </c>
      <c r="B106" s="25" t="s">
        <v>27</v>
      </c>
      <c r="C106" s="154" t="s">
        <v>13</v>
      </c>
      <c r="D106" s="25" t="s">
        <v>14</v>
      </c>
      <c r="E106" s="25" t="s">
        <v>15</v>
      </c>
      <c r="F106" s="153" t="s">
        <v>211</v>
      </c>
      <c r="G106" s="25" t="s">
        <v>107</v>
      </c>
      <c r="H106" s="25" t="s">
        <v>212</v>
      </c>
      <c r="I106" s="25" t="s">
        <v>15</v>
      </c>
      <c r="J106" s="25" t="s">
        <v>224</v>
      </c>
      <c r="K106" s="155" t="s">
        <v>207</v>
      </c>
      <c r="L106" s="156" t="s">
        <v>214</v>
      </c>
      <c r="M106" s="113" t="str">
        <f aca="false">CONCATENATE(UKGas!$D$56," for ",UKPower!$E$23,", for ",UKPower!$D$44," and settled ",UKPower!$D$50," qouted in ",UKPower!$D$59," per ",UKPower!$D$62,".")</f>
        <v>An agreement whereby a floating price is exchanged  for a fixed price over a specified period for half hours between 00:00 a.m.tomorrow and 00:00 a.m.the day after tomorrow inclusive,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qouted in Pounds Sterling per Megawatt (1,000,000 watts) hour, where watt is a unit of electrical power equivalent to one joule per second.</v>
      </c>
    </row>
    <row r="107" customFormat="false" ht="76.5" hidden="false" customHeight="false" outlineLevel="0" collapsed="false">
      <c r="A107" s="153" t="s">
        <v>210</v>
      </c>
      <c r="B107" s="25" t="s">
        <v>27</v>
      </c>
      <c r="C107" s="154" t="s">
        <v>13</v>
      </c>
      <c r="D107" s="25" t="s">
        <v>14</v>
      </c>
      <c r="E107" s="25" t="s">
        <v>15</v>
      </c>
      <c r="F107" s="25" t="s">
        <v>215</v>
      </c>
      <c r="G107" s="25" t="s">
        <v>216</v>
      </c>
      <c r="H107" s="25" t="s">
        <v>212</v>
      </c>
      <c r="I107" s="25" t="s">
        <v>15</v>
      </c>
      <c r="J107" s="25" t="s">
        <v>224</v>
      </c>
      <c r="K107" s="155" t="s">
        <v>207</v>
      </c>
      <c r="L107" s="156" t="s">
        <v>214</v>
      </c>
      <c r="M107" s="113" t="str">
        <f aca="false">CONCATENATE(UKGas!$D$56," for ",UKPower!$E$24,", for ",UKPower!$D$44," and settled ",UKPower!$D$50," qouted in ",UKPower!$D$59," per ",UKPower!$D$62,".")</f>
        <v>An agreement whereby a floating price is exchanged  for a fixed price over a specified period for half hours between 11:00 p.m. on the closest Sunday and 11:00 p.m. on the Sunday following week ,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qouted in Pounds Sterling per Megawatt (1,000,000 watts) hour, where watt is a unit of electrical power equivalent to one joule per second.</v>
      </c>
    </row>
    <row r="108" customFormat="false" ht="76.5" hidden="false" customHeight="false" outlineLevel="0" collapsed="false">
      <c r="A108" s="153" t="s">
        <v>210</v>
      </c>
      <c r="B108" s="25" t="s">
        <v>27</v>
      </c>
      <c r="C108" s="154" t="s">
        <v>13</v>
      </c>
      <c r="D108" s="25" t="s">
        <v>14</v>
      </c>
      <c r="E108" s="25" t="s">
        <v>15</v>
      </c>
      <c r="F108" s="153" t="s">
        <v>211</v>
      </c>
      <c r="G108" s="25" t="s">
        <v>111</v>
      </c>
      <c r="H108" s="25" t="s">
        <v>212</v>
      </c>
      <c r="I108" s="25" t="s">
        <v>15</v>
      </c>
      <c r="J108" s="25" t="s">
        <v>224</v>
      </c>
      <c r="K108" s="155" t="s">
        <v>207</v>
      </c>
      <c r="L108" s="156" t="s">
        <v>214</v>
      </c>
      <c r="M108" s="113" t="str">
        <f aca="false">CONCATENATE(UKGas!$D$56," for ",UKPower!$E$27,", for ",UKPower!$D$44," and settled ",UKPower!$D$50," qouted in ",UKPower!$D$59," per ",UKPower!$D$62,".")</f>
        <v>An agreement whereby a floating price is exchanged  for a fixed price over a specified period for half hours between 00:00 a.m. tomorrow and 00:00 a.m. on the first day of the next calendar month ,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qouted in Pounds Sterling per Megawatt (1,000,000 watts) hour, where watt is a unit of electrical power equivalent to one joule per second.</v>
      </c>
    </row>
    <row r="109" customFormat="false" ht="76.5" hidden="false" customHeight="false" outlineLevel="0" collapsed="false">
      <c r="A109" s="153" t="s">
        <v>210</v>
      </c>
      <c r="B109" s="25" t="s">
        <v>27</v>
      </c>
      <c r="C109" s="154" t="s">
        <v>13</v>
      </c>
      <c r="D109" s="25" t="s">
        <v>14</v>
      </c>
      <c r="E109" s="25" t="s">
        <v>15</v>
      </c>
      <c r="F109" s="25" t="s">
        <v>215</v>
      </c>
      <c r="G109" s="25" t="s">
        <v>217</v>
      </c>
      <c r="H109" s="25" t="s">
        <v>212</v>
      </c>
      <c r="I109" s="25" t="s">
        <v>15</v>
      </c>
      <c r="J109" s="25" t="s">
        <v>224</v>
      </c>
      <c r="K109" s="155" t="s">
        <v>207</v>
      </c>
      <c r="L109" s="156" t="s">
        <v>214</v>
      </c>
      <c r="M109" s="113" t="str">
        <f aca="false">CONCATENATE(UKGas!$D$56," for ",UKPower!$E$28,", for ",UKPower!$D$44," and settled ",UKPower!$D$50," qouted in ",UKPower!$D$59," per ",UKPower!$D$62,".")</f>
        <v>An agreement whereby a floating price is exchanged  for a fixed price over a specified period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qouted in Pounds Sterling per Megawatt (1,000,000 watts) hour, where watt is a unit of electrical power equivalent to one joule per second.</v>
      </c>
    </row>
    <row r="110" customFormat="false" ht="76.5" hidden="false" customHeight="false" outlineLevel="0" collapsed="false">
      <c r="A110" s="153" t="s">
        <v>210</v>
      </c>
      <c r="B110" s="25" t="s">
        <v>27</v>
      </c>
      <c r="C110" s="154" t="s">
        <v>13</v>
      </c>
      <c r="D110" s="25" t="s">
        <v>14</v>
      </c>
      <c r="E110" s="25" t="s">
        <v>15</v>
      </c>
      <c r="F110" s="153" t="s">
        <v>211</v>
      </c>
      <c r="G110" s="25" t="s">
        <v>218</v>
      </c>
      <c r="H110" s="25" t="s">
        <v>212</v>
      </c>
      <c r="I110" s="25" t="s">
        <v>15</v>
      </c>
      <c r="J110" s="25" t="s">
        <v>224</v>
      </c>
      <c r="K110" s="155" t="s">
        <v>207</v>
      </c>
      <c r="L110" s="156" t="s">
        <v>214</v>
      </c>
      <c r="M110" s="113" t="str">
        <f aca="false">CONCATENATE(UKGas!$D$56," for ",UKPower!$E$31,", for ",UKPower!$D$44," and settled ",UKPower!$D$50," qouted in ",UKPower!$D$59," per ",UKPower!$D$62,".")</f>
        <v>An agreement whereby a floating price is exchanged  for a fixed price over a specified period for half-hour periods between 00:00 a.m. on 1st of April and 00:00 a.m. on the 1st of October,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qouted in Pounds Sterling per Megawatt (1,000,000 watts) hour, where watt is a unit of electrical power equivalent to one joule per second.</v>
      </c>
    </row>
    <row r="111" customFormat="false" ht="76.5" hidden="false" customHeight="false" outlineLevel="0" collapsed="false">
      <c r="A111" s="153" t="s">
        <v>210</v>
      </c>
      <c r="B111" s="25" t="s">
        <v>27</v>
      </c>
      <c r="C111" s="154" t="s">
        <v>13</v>
      </c>
      <c r="D111" s="25" t="s">
        <v>14</v>
      </c>
      <c r="E111" s="25" t="s">
        <v>15</v>
      </c>
      <c r="F111" s="25" t="s">
        <v>215</v>
      </c>
      <c r="G111" s="25" t="s">
        <v>85</v>
      </c>
      <c r="H111" s="25" t="s">
        <v>212</v>
      </c>
      <c r="I111" s="25" t="s">
        <v>15</v>
      </c>
      <c r="J111" s="25" t="s">
        <v>224</v>
      </c>
      <c r="K111" s="155" t="s">
        <v>207</v>
      </c>
      <c r="L111" s="156" t="s">
        <v>214</v>
      </c>
      <c r="M111" s="113" t="str">
        <f aca="false">CONCATENATE(UKGas!$D$56," for ",UKPower!$E$32,", for ",UKPower!$D$44," and settled ",UKPower!$D$50," qouted in ",UKPower!$D$59," per ",UKPower!$D$62,".")</f>
        <v>An agreement whereby a floating price is exchanged  for a fixed price over a specified period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qouted in Pounds Sterling per Megawatt (1,000,000 watts) hour, where watt is a unit of electrical power equivalent to one joule per second.</v>
      </c>
    </row>
    <row r="112" customFormat="false" ht="76.5" hidden="false" customHeight="false" outlineLevel="0" collapsed="false">
      <c r="A112" s="153" t="s">
        <v>210</v>
      </c>
      <c r="B112" s="25" t="s">
        <v>27</v>
      </c>
      <c r="C112" s="154" t="s">
        <v>13</v>
      </c>
      <c r="D112" s="25" t="s">
        <v>14</v>
      </c>
      <c r="E112" s="25" t="s">
        <v>15</v>
      </c>
      <c r="F112" s="153" t="s">
        <v>211</v>
      </c>
      <c r="G112" s="25" t="s">
        <v>219</v>
      </c>
      <c r="H112" s="25" t="s">
        <v>212</v>
      </c>
      <c r="I112" s="25" t="s">
        <v>15</v>
      </c>
      <c r="J112" s="25" t="s">
        <v>224</v>
      </c>
      <c r="K112" s="155" t="s">
        <v>207</v>
      </c>
      <c r="L112" s="156" t="s">
        <v>214</v>
      </c>
      <c r="M112" s="113" t="str">
        <f aca="false">CONCATENATE(UKGas!$D$56," for ",UKPower!$E$35,", for ",UKPower!$D$44," and settled ",UKPower!$D$50," qouted in ",UKPower!$D$59," per ",UKPower!$D$62,".")</f>
        <v>An agreement whereby a floating price is exchanged  for a fixed price over a specified period for half hours between 00:00 a.m. on 1st of October and 00:00 a.m. on 1st of October one year year,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qouted in Pounds Sterling per Megawatt (1,000,000 watts) hour, where watt is a unit of electrical power equivalent to one joule per second.</v>
      </c>
    </row>
    <row r="113" customFormat="false" ht="76.5" hidden="false" customHeight="false" outlineLevel="0" collapsed="false">
      <c r="A113" s="157" t="s">
        <v>210</v>
      </c>
      <c r="B113" s="158" t="s">
        <v>27</v>
      </c>
      <c r="C113" s="159" t="s">
        <v>13</v>
      </c>
      <c r="D113" s="158" t="s">
        <v>14</v>
      </c>
      <c r="E113" s="158" t="s">
        <v>15</v>
      </c>
      <c r="F113" s="158" t="s">
        <v>215</v>
      </c>
      <c r="G113" s="158" t="s">
        <v>220</v>
      </c>
      <c r="H113" s="158" t="s">
        <v>212</v>
      </c>
      <c r="I113" s="158" t="s">
        <v>15</v>
      </c>
      <c r="J113" s="158" t="s">
        <v>224</v>
      </c>
      <c r="K113" s="160" t="s">
        <v>207</v>
      </c>
      <c r="L113" s="161" t="s">
        <v>214</v>
      </c>
      <c r="M113" s="113" t="str">
        <f aca="false">CONCATENATE(UKGas!$D$56," for ",UKPower!$E$36,", for ",UKPower!$D$44," and settled ",UKPower!$D$50," qouted in ",UKPower!$D$59," per ",UKPower!$D$62,".")</f>
        <v>An agreement whereby a floating price is exchanged  for a fixed price over a specified period for half hours between 11:00 p.m. on 31st of March and 11:00 p.m. on  31st of March one year later,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qouted in Pounds Sterling per Megawatt (1,000,000 watts) hour, where watt is a unit of electrical power equivalent to one joule per second.</v>
      </c>
    </row>
    <row r="114" customFormat="false" ht="76.5" hidden="false" customHeight="false" outlineLevel="0" collapsed="false">
      <c r="A114" s="153" t="s">
        <v>210</v>
      </c>
      <c r="B114" s="25" t="s">
        <v>27</v>
      </c>
      <c r="C114" s="154" t="s">
        <v>13</v>
      </c>
      <c r="D114" s="25" t="s">
        <v>14</v>
      </c>
      <c r="E114" s="25" t="s">
        <v>15</v>
      </c>
      <c r="F114" s="153" t="s">
        <v>211</v>
      </c>
      <c r="G114" s="25" t="s">
        <v>107</v>
      </c>
      <c r="H114" s="25" t="s">
        <v>212</v>
      </c>
      <c r="I114" s="25" t="s">
        <v>15</v>
      </c>
      <c r="J114" s="25" t="s">
        <v>225</v>
      </c>
      <c r="K114" s="155" t="s">
        <v>207</v>
      </c>
      <c r="L114" s="156" t="s">
        <v>214</v>
      </c>
      <c r="M114" s="41" t="str">
        <f aca="false">UKGas!D56&amp;" for "&amp;UKPower!$E$23&amp;" for "&amp;UKPower!$D$44&amp;" and settled "&amp;UKPower!$D$51&amp;" quoted in "&amp;UKGas!D71&amp;" per "&amp;UKPower!$D$62</f>
        <v>An agreement whereby a floating price is exchanged  for a fixed price over a specified period for half hours between 00:00 a.m.tomorrow and 00:00 a.m.the day after tomorrow inclusive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quoted in Pounds Sterling per Megawatt (1,000,000 watts) hour, where watt is a unit of electrical power equivalent to one joule per second</v>
      </c>
    </row>
    <row r="115" customFormat="false" ht="76.5" hidden="false" customHeight="false" outlineLevel="0" collapsed="false">
      <c r="A115" s="153" t="s">
        <v>210</v>
      </c>
      <c r="B115" s="25" t="s">
        <v>27</v>
      </c>
      <c r="C115" s="154" t="s">
        <v>13</v>
      </c>
      <c r="D115" s="25" t="s">
        <v>14</v>
      </c>
      <c r="E115" s="25" t="s">
        <v>15</v>
      </c>
      <c r="F115" s="25" t="s">
        <v>215</v>
      </c>
      <c r="G115" s="25" t="s">
        <v>216</v>
      </c>
      <c r="H115" s="25" t="s">
        <v>212</v>
      </c>
      <c r="I115" s="25" t="s">
        <v>15</v>
      </c>
      <c r="J115" s="25" t="s">
        <v>225</v>
      </c>
      <c r="K115" s="155" t="s">
        <v>207</v>
      </c>
      <c r="L115" s="156" t="s">
        <v>214</v>
      </c>
      <c r="M115" s="41" t="str">
        <f aca="false">UKGas!$D$56&amp;" for "&amp;UKPower!$E$24&amp;" for "&amp;UKPower!$D$44&amp;" and settled "&amp;UKPower!$D$51&amp;" quoted in "&amp;UKGas!$D$71&amp;" per "&amp;UKPower!$D$62</f>
        <v>An agreement whereby a floating price is exchanged  for a fixed price over a specified period for half hours between 11:00 p.m. on the closest Sunday and 11:00 p.m. on the Sunday following week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quoted in Pounds Sterling per Megawatt (1,000,000 watts) hour, where watt is a unit of electrical power equivalent to one joule per second</v>
      </c>
    </row>
    <row r="116" customFormat="false" ht="76.5" hidden="false" customHeight="false" outlineLevel="0" collapsed="false">
      <c r="A116" s="153" t="s">
        <v>210</v>
      </c>
      <c r="B116" s="25" t="s">
        <v>27</v>
      </c>
      <c r="C116" s="154" t="s">
        <v>13</v>
      </c>
      <c r="D116" s="25" t="s">
        <v>14</v>
      </c>
      <c r="E116" s="25" t="s">
        <v>15</v>
      </c>
      <c r="F116" s="153" t="s">
        <v>211</v>
      </c>
      <c r="G116" s="25" t="s">
        <v>111</v>
      </c>
      <c r="H116" s="25" t="s">
        <v>212</v>
      </c>
      <c r="I116" s="25" t="s">
        <v>15</v>
      </c>
      <c r="J116" s="25" t="s">
        <v>225</v>
      </c>
      <c r="K116" s="155" t="s">
        <v>207</v>
      </c>
      <c r="L116" s="156" t="s">
        <v>214</v>
      </c>
      <c r="M116" s="41" t="str">
        <f aca="false">UKGas!$D$56&amp;" for "&amp;UKPower!$E$27&amp;" for "&amp;UKPower!$D$44&amp;" and settled "&amp;UKPower!$D$51&amp;" quoted in "&amp;UKGas!$D$71&amp;" per "&amp;UKPower!$D$62</f>
        <v>An agreement whereby a floating price is exchanged  for a fixed price over a specified period for half hours between 00:00 a.m. tomorrow and 00:00 a.m. on the first day of the next calendar month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quoted in Pounds Sterling per Megawatt (1,000,000 watts) hour, where watt is a unit of electrical power equivalent to one joule per second</v>
      </c>
    </row>
    <row r="117" customFormat="false" ht="76.5" hidden="false" customHeight="false" outlineLevel="0" collapsed="false">
      <c r="A117" s="153" t="s">
        <v>210</v>
      </c>
      <c r="B117" s="25" t="s">
        <v>27</v>
      </c>
      <c r="C117" s="154" t="s">
        <v>13</v>
      </c>
      <c r="D117" s="25" t="s">
        <v>14</v>
      </c>
      <c r="E117" s="25" t="s">
        <v>15</v>
      </c>
      <c r="F117" s="25" t="s">
        <v>215</v>
      </c>
      <c r="G117" s="25" t="s">
        <v>217</v>
      </c>
      <c r="H117" s="25" t="s">
        <v>212</v>
      </c>
      <c r="I117" s="25" t="s">
        <v>15</v>
      </c>
      <c r="J117" s="25" t="s">
        <v>225</v>
      </c>
      <c r="K117" s="155" t="s">
        <v>207</v>
      </c>
      <c r="L117" s="156" t="s">
        <v>214</v>
      </c>
      <c r="M117" s="41" t="str">
        <f aca="false">UKGas!$D$56&amp;" for "&amp;UKPower!$E$28&amp;" for "&amp;UKPower!$D$44&amp;" and settled "&amp;UKPower!$D$51&amp;" quoted in "&amp;UKGas!$D$71&amp;" per "&amp;UKPower!$D$62</f>
        <v>An agreement whereby a floating price is exchanged  for a fixed price over a specified period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quoted in Pounds Sterling per Megawatt (1,000,000 watts) hour, where watt is a unit of electrical power equivalent to one joule per second</v>
      </c>
    </row>
    <row r="118" customFormat="false" ht="76.5" hidden="false" customHeight="false" outlineLevel="0" collapsed="false">
      <c r="A118" s="153" t="s">
        <v>210</v>
      </c>
      <c r="B118" s="25" t="s">
        <v>27</v>
      </c>
      <c r="C118" s="154" t="s">
        <v>13</v>
      </c>
      <c r="D118" s="25" t="s">
        <v>14</v>
      </c>
      <c r="E118" s="25" t="s">
        <v>15</v>
      </c>
      <c r="F118" s="153" t="s">
        <v>211</v>
      </c>
      <c r="G118" s="25" t="s">
        <v>218</v>
      </c>
      <c r="H118" s="25" t="s">
        <v>212</v>
      </c>
      <c r="I118" s="25" t="s">
        <v>15</v>
      </c>
      <c r="J118" s="25" t="s">
        <v>225</v>
      </c>
      <c r="K118" s="155" t="s">
        <v>207</v>
      </c>
      <c r="L118" s="156" t="s">
        <v>214</v>
      </c>
      <c r="M118" s="41" t="str">
        <f aca="false">UKGas!$D$56&amp;" for "&amp;UKPower!$E$31&amp;" for "&amp;UKPower!$D$44&amp;" and settled "&amp;UKPower!$D$51&amp;" quoted in "&amp;UKGas!$D$71&amp;" per "&amp;UKPower!$D$62</f>
        <v>An agreement whereby a floating price is exchanged  for a fixed price over a specified period for half-hour periods between 00:00 a.m. on 1st of April and 00:00 a.m. on the 1st of October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quoted in Pounds Sterling per Megawatt (1,000,000 watts) hour, where watt is a unit of electrical power equivalent to one joule per second</v>
      </c>
    </row>
    <row r="119" customFormat="false" ht="76.5" hidden="false" customHeight="false" outlineLevel="0" collapsed="false">
      <c r="A119" s="153" t="s">
        <v>210</v>
      </c>
      <c r="B119" s="25" t="s">
        <v>27</v>
      </c>
      <c r="C119" s="154" t="s">
        <v>13</v>
      </c>
      <c r="D119" s="25" t="s">
        <v>14</v>
      </c>
      <c r="E119" s="25" t="s">
        <v>15</v>
      </c>
      <c r="F119" s="25" t="s">
        <v>215</v>
      </c>
      <c r="G119" s="25" t="s">
        <v>85</v>
      </c>
      <c r="H119" s="25" t="s">
        <v>212</v>
      </c>
      <c r="I119" s="25" t="s">
        <v>15</v>
      </c>
      <c r="J119" s="25" t="s">
        <v>225</v>
      </c>
      <c r="K119" s="155" t="s">
        <v>207</v>
      </c>
      <c r="L119" s="156" t="s">
        <v>214</v>
      </c>
      <c r="M119" s="41" t="str">
        <f aca="false">UKGas!$D$56&amp;" for "&amp;UKPower!$E$32&amp;" for "&amp;UKPower!$D$44&amp;" and settled "&amp;UKPower!$D$51&amp;" quoted in "&amp;UKGas!$D$71&amp;" per "&amp;UKPower!$D$62</f>
        <v>An agreement whereby a floating price is exchanged  for a fixed price over a specified period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quoted in Pounds Sterling per Megawatt (1,000,000 watts) hour, where watt is a unit of electrical power equivalent to one joule per second</v>
      </c>
    </row>
    <row r="120" customFormat="false" ht="76.5" hidden="false" customHeight="false" outlineLevel="0" collapsed="false">
      <c r="A120" s="153" t="s">
        <v>210</v>
      </c>
      <c r="B120" s="25" t="s">
        <v>27</v>
      </c>
      <c r="C120" s="154" t="s">
        <v>13</v>
      </c>
      <c r="D120" s="25" t="s">
        <v>14</v>
      </c>
      <c r="E120" s="25" t="s">
        <v>15</v>
      </c>
      <c r="F120" s="153" t="s">
        <v>211</v>
      </c>
      <c r="G120" s="25" t="s">
        <v>219</v>
      </c>
      <c r="H120" s="25" t="s">
        <v>212</v>
      </c>
      <c r="I120" s="25" t="s">
        <v>15</v>
      </c>
      <c r="J120" s="25" t="s">
        <v>225</v>
      </c>
      <c r="K120" s="155" t="s">
        <v>207</v>
      </c>
      <c r="L120" s="156" t="s">
        <v>214</v>
      </c>
      <c r="M120" s="41" t="str">
        <f aca="false">UKGas!$D$56&amp;" for "&amp;UKPower!$E$35&amp;" for "&amp;UKPower!$D$44&amp;" and settled "&amp;UKPower!$D$51&amp;" quoted in "&amp;UKGas!$D$71&amp;" per "&amp;UKPower!$D$62</f>
        <v>An agreement whereby a floating price is exchanged  for a fixed price over a specified period for half hours between 00:00 a.m. on 1st of October and 00:00 a.m. on 1st of October one year year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quoted in Pounds Sterling per Megawatt (1,000,000 watts) hour, where watt is a unit of electrical power equivalent to one joule per second</v>
      </c>
    </row>
    <row r="121" customFormat="false" ht="76.5" hidden="false" customHeight="false" outlineLevel="0" collapsed="false">
      <c r="A121" s="157" t="s">
        <v>210</v>
      </c>
      <c r="B121" s="158" t="s">
        <v>27</v>
      </c>
      <c r="C121" s="159" t="s">
        <v>13</v>
      </c>
      <c r="D121" s="158" t="s">
        <v>14</v>
      </c>
      <c r="E121" s="158" t="s">
        <v>15</v>
      </c>
      <c r="F121" s="158" t="s">
        <v>215</v>
      </c>
      <c r="G121" s="158" t="s">
        <v>220</v>
      </c>
      <c r="H121" s="158" t="s">
        <v>212</v>
      </c>
      <c r="I121" s="158" t="s">
        <v>15</v>
      </c>
      <c r="J121" s="158" t="s">
        <v>225</v>
      </c>
      <c r="K121" s="160" t="s">
        <v>207</v>
      </c>
      <c r="L121" s="161" t="s">
        <v>214</v>
      </c>
      <c r="M121" s="41" t="str">
        <f aca="false">UKGas!$D$56&amp;" for "&amp;UKPower!$E$36&amp;" for "&amp;UKPower!$D$44&amp;" and settled "&amp;UKPower!$D$51&amp;" quoted in "&amp;UKGas!$D$71&amp;" per "&amp;UKPower!$D$62</f>
        <v>An agreement whereby a floating price is exchanged  for a fixed price over a specified period for half hours between 11:00 p.m. on 31st of March and 11:00 p.m. on  31st of March one year later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quoted in Pounds Sterling per Megawatt (1,000,000 watts) hour, where watt is a unit of electrical power equivalent to one joule per second</v>
      </c>
    </row>
    <row r="122" customFormat="false" ht="51" hidden="false" customHeight="false" outlineLevel="0" collapsed="false">
      <c r="A122" s="153" t="s">
        <v>210</v>
      </c>
      <c r="B122" s="25" t="s">
        <v>27</v>
      </c>
      <c r="C122" s="154" t="s">
        <v>13</v>
      </c>
      <c r="D122" s="25" t="s">
        <v>14</v>
      </c>
      <c r="E122" s="25" t="s">
        <v>15</v>
      </c>
      <c r="F122" s="153" t="s">
        <v>211</v>
      </c>
      <c r="G122" s="25" t="s">
        <v>107</v>
      </c>
      <c r="H122" s="25" t="s">
        <v>226</v>
      </c>
      <c r="I122" s="25" t="s">
        <v>15</v>
      </c>
      <c r="J122" s="25" t="s">
        <v>213</v>
      </c>
      <c r="K122" s="155" t="s">
        <v>207</v>
      </c>
      <c r="L122" s="156" t="s">
        <v>214</v>
      </c>
      <c r="M122" s="41" t="str">
        <f aca="false">UKGas!$D$56&amp;" for "&amp;UKPower!$E$23&amp;" for "&amp;UKPower!$D$43&amp;" and settled "&amp;UKPower!$D$46&amp;" quoted in "&amp;UKGas!D79&amp;" per "&amp;UKPower!$D$62</f>
        <v>An agreement whereby a floating price is exchanged  for a fixed price over a specified period for half hours between 00:00 a.m.tomorrow and 00:00 a.m.the day after tomorrow inclusive for System Marginal Price in £/MWh as published for each half-hour by England and Wales Power Pool and settled against the average of all half-hour periods quoted in  per Megawatt (1,000,000 watts) hour, where watt is a unit of electrical power equivalent to one joule per second</v>
      </c>
    </row>
    <row r="123" customFormat="false" ht="51" hidden="false" customHeight="false" outlineLevel="0" collapsed="false">
      <c r="A123" s="153" t="s">
        <v>210</v>
      </c>
      <c r="B123" s="25" t="s">
        <v>27</v>
      </c>
      <c r="C123" s="154" t="s">
        <v>13</v>
      </c>
      <c r="D123" s="25" t="s">
        <v>14</v>
      </c>
      <c r="E123" s="25" t="s">
        <v>15</v>
      </c>
      <c r="F123" s="25" t="s">
        <v>215</v>
      </c>
      <c r="G123" s="25" t="s">
        <v>216</v>
      </c>
      <c r="H123" s="25" t="s">
        <v>226</v>
      </c>
      <c r="I123" s="25" t="s">
        <v>15</v>
      </c>
      <c r="J123" s="25" t="s">
        <v>213</v>
      </c>
      <c r="K123" s="155" t="s">
        <v>207</v>
      </c>
      <c r="L123" s="156" t="s">
        <v>214</v>
      </c>
      <c r="M123" s="41" t="str">
        <f aca="false">UKGas!$D$56&amp;" for "&amp;UKPower!$E$24&amp;" for "&amp;UKPower!$D$43&amp;" and settled "&amp;UKPower!$D$46&amp;" quoted in "&amp;UKGas!$D$71&amp;" per "&amp;UKPower!$D$62</f>
        <v>An agreement whereby a floating price is exchanged  for a fixed price over a specified period for half hours between 11:00 p.m. on the closest Sunday and 11:00 p.m. on the Sunday following week  for System Marginal Price in £/MWh as published for each half-hour by England and Wales Power Pool and settled against the average of all half-hour periods quoted in Pounds Sterling per Megawatt (1,000,000 watts) hour, where watt is a unit of electrical power equivalent to one joule per second</v>
      </c>
    </row>
    <row r="124" customFormat="false" ht="51" hidden="false" customHeight="false" outlineLevel="0" collapsed="false">
      <c r="A124" s="153" t="s">
        <v>210</v>
      </c>
      <c r="B124" s="25" t="s">
        <v>27</v>
      </c>
      <c r="C124" s="154" t="s">
        <v>13</v>
      </c>
      <c r="D124" s="25" t="s">
        <v>14</v>
      </c>
      <c r="E124" s="25" t="s">
        <v>15</v>
      </c>
      <c r="F124" s="153" t="s">
        <v>211</v>
      </c>
      <c r="G124" s="25" t="s">
        <v>111</v>
      </c>
      <c r="H124" s="25" t="s">
        <v>226</v>
      </c>
      <c r="I124" s="25" t="s">
        <v>15</v>
      </c>
      <c r="J124" s="25" t="s">
        <v>213</v>
      </c>
      <c r="K124" s="155" t="s">
        <v>207</v>
      </c>
      <c r="L124" s="156" t="s">
        <v>214</v>
      </c>
      <c r="M124" s="41" t="str">
        <f aca="false">UKGas!$D$56&amp;" for "&amp;UKPower!$E$27&amp;" for "&amp;UKPower!$D$43&amp;" and settled "&amp;UKPower!$D$46&amp;" quoted in "&amp;UKGas!$D$71&amp;" per "&amp;UKPower!$D$62</f>
        <v>An agreement whereby a floating price is exchanged  for a fixed price over a specified period for half hours between 00:00 a.m. tomorrow and 00:00 a.m. on the first day of the next calendar month  for System Marginal Price in £/MWh as published for each half-hour by England and Wales Power Pool and settled against the average of all half-hour periods quoted in Pounds Sterling per Megawatt (1,000,000 watts) hour, where watt is a unit of electrical power equivalent to one joule per second</v>
      </c>
    </row>
    <row r="125" customFormat="false" ht="63.75" hidden="false" customHeight="false" outlineLevel="0" collapsed="false">
      <c r="A125" s="153" t="s">
        <v>210</v>
      </c>
      <c r="B125" s="25" t="s">
        <v>27</v>
      </c>
      <c r="C125" s="154" t="s">
        <v>13</v>
      </c>
      <c r="D125" s="25" t="s">
        <v>14</v>
      </c>
      <c r="E125" s="25" t="s">
        <v>15</v>
      </c>
      <c r="F125" s="25" t="s">
        <v>215</v>
      </c>
      <c r="G125" s="25" t="s">
        <v>217</v>
      </c>
      <c r="H125" s="25" t="s">
        <v>226</v>
      </c>
      <c r="I125" s="25" t="s">
        <v>15</v>
      </c>
      <c r="J125" s="25" t="s">
        <v>213</v>
      </c>
      <c r="K125" s="155" t="s">
        <v>207</v>
      </c>
      <c r="L125" s="156" t="s">
        <v>214</v>
      </c>
      <c r="M125" s="41" t="str">
        <f aca="false">UKGas!$D$56&amp;" for "&amp;UKPower!$E$28&amp;" for "&amp;UKPower!$D$43&amp;" and settled "&amp;UKPower!$D$46&amp;" quoted in "&amp;UKGas!$D$71&amp;" per "&amp;UKPower!$D$62</f>
        <v>An agreement whereby a floating price is exchanged  for a fixed price over a specified period for half-hour periods between EFA weeks 14 and 39 inclusive according to the Electricity Forward Agreement calendar defined by England and Wales Power Pool Rules for System Marginal Price in £/MWh as published for each half-hour by England and Wales Power Pool and settled against the average of all half-hour periods quoted in Pounds Sterling per Megawatt (1,000,000 watts) hour, where watt is a unit of electrical power equivalent to one joule per second</v>
      </c>
    </row>
    <row r="126" customFormat="false" ht="51" hidden="false" customHeight="false" outlineLevel="0" collapsed="false">
      <c r="A126" s="153" t="s">
        <v>210</v>
      </c>
      <c r="B126" s="25" t="s">
        <v>27</v>
      </c>
      <c r="C126" s="154" t="s">
        <v>13</v>
      </c>
      <c r="D126" s="25" t="s">
        <v>14</v>
      </c>
      <c r="E126" s="25" t="s">
        <v>15</v>
      </c>
      <c r="F126" s="153" t="s">
        <v>211</v>
      </c>
      <c r="G126" s="25" t="s">
        <v>218</v>
      </c>
      <c r="H126" s="25" t="s">
        <v>226</v>
      </c>
      <c r="I126" s="25" t="s">
        <v>15</v>
      </c>
      <c r="J126" s="25" t="s">
        <v>213</v>
      </c>
      <c r="K126" s="155" t="s">
        <v>207</v>
      </c>
      <c r="L126" s="156" t="s">
        <v>214</v>
      </c>
      <c r="M126" s="41" t="str">
        <f aca="false">UKGas!$D$56&amp;" for "&amp;UKPower!$E$31&amp;" for "&amp;UKPower!$D$43&amp;" and settled "&amp;UKPower!$D$46&amp;" quoted in "&amp;UKGas!$D$71&amp;" per "&amp;UKPower!$D$62</f>
        <v>An agreement whereby a floating price is exchanged  for a fixed price over a specified period for half-hour periods between 00:00 a.m. on 1st of April and 00:00 a.m. on the 1st of October for System Marginal Price in £/MWh as published for each half-hour by England and Wales Power Pool and settled against the average of all half-hour periods quoted in Pounds Sterling per Megawatt (1,000,000 watts) hour, where watt is a unit of electrical power equivalent to one joule per second</v>
      </c>
    </row>
    <row r="127" customFormat="false" ht="63.75" hidden="false" customHeight="false" outlineLevel="0" collapsed="false">
      <c r="A127" s="153" t="s">
        <v>210</v>
      </c>
      <c r="B127" s="25" t="s">
        <v>27</v>
      </c>
      <c r="C127" s="154" t="s">
        <v>13</v>
      </c>
      <c r="D127" s="25" t="s">
        <v>14</v>
      </c>
      <c r="E127" s="25" t="s">
        <v>15</v>
      </c>
      <c r="F127" s="25" t="s">
        <v>215</v>
      </c>
      <c r="G127" s="25" t="s">
        <v>85</v>
      </c>
      <c r="H127" s="25" t="s">
        <v>226</v>
      </c>
      <c r="I127" s="25" t="s">
        <v>15</v>
      </c>
      <c r="J127" s="25" t="s">
        <v>213</v>
      </c>
      <c r="K127" s="155" t="s">
        <v>207</v>
      </c>
      <c r="L127" s="156" t="s">
        <v>214</v>
      </c>
      <c r="M127" s="41" t="str">
        <f aca="false">UKGas!$D$56&amp;" for "&amp;UKPower!$E$32&amp;" for "&amp;UKPower!$D$43&amp;" and settled "&amp;UKPower!$D$46&amp;" quoted in "&amp;UKGas!$D$71&amp;" per "&amp;UKPower!$D$62</f>
        <v>An agreement whereby a floating price is exchanged  for a fixed price over a specified period for half hours between 11:00 p.m. on the last day of the previous EFA month (pick the date from EFA Calendar in the Database) and 11:00 p.m. on the last day of the EFA month for System Marginal Price in £/MWh as published for each half-hour by England and Wales Power Pool and settled against the average of all half-hour periods quoted in Pounds Sterling per Megawatt (1,000,000 watts) hour, where watt is a unit of electrical power equivalent to one joule per second</v>
      </c>
    </row>
    <row r="128" customFormat="false" ht="51" hidden="false" customHeight="false" outlineLevel="0" collapsed="false">
      <c r="A128" s="153" t="s">
        <v>210</v>
      </c>
      <c r="B128" s="25" t="s">
        <v>27</v>
      </c>
      <c r="C128" s="154" t="s">
        <v>13</v>
      </c>
      <c r="D128" s="25" t="s">
        <v>14</v>
      </c>
      <c r="E128" s="25" t="s">
        <v>15</v>
      </c>
      <c r="F128" s="153" t="s">
        <v>211</v>
      </c>
      <c r="G128" s="25" t="s">
        <v>219</v>
      </c>
      <c r="H128" s="25" t="s">
        <v>226</v>
      </c>
      <c r="I128" s="25" t="s">
        <v>15</v>
      </c>
      <c r="J128" s="25" t="s">
        <v>213</v>
      </c>
      <c r="K128" s="155" t="s">
        <v>207</v>
      </c>
      <c r="L128" s="156" t="s">
        <v>214</v>
      </c>
      <c r="M128" s="41" t="str">
        <f aca="false">UKGas!$D$56&amp;" for "&amp;UKPower!$E$35&amp;" for "&amp;UKPower!$D$43&amp;" and settled "&amp;UKPower!$D$46&amp;" quoted in "&amp;UKGas!$D$71&amp;" per "&amp;UKPower!$D$62</f>
        <v>An agreement whereby a floating price is exchanged  for a fixed price over a specified period for half hours between 00:00 a.m. on 1st of October and 00:00 a.m. on 1st of October one year year for System Marginal Price in £/MWh as published for each half-hour by England and Wales Power Pool and settled against the average of all half-hour periods quoted in Pounds Sterling per Megawatt (1,000,000 watts) hour, where watt is a unit of electrical power equivalent to one joule per second</v>
      </c>
    </row>
    <row r="129" customFormat="false" ht="51" hidden="false" customHeight="false" outlineLevel="0" collapsed="false">
      <c r="A129" s="157" t="s">
        <v>210</v>
      </c>
      <c r="B129" s="158" t="s">
        <v>27</v>
      </c>
      <c r="C129" s="159" t="s">
        <v>13</v>
      </c>
      <c r="D129" s="158" t="s">
        <v>14</v>
      </c>
      <c r="E129" s="158" t="s">
        <v>15</v>
      </c>
      <c r="F129" s="158" t="s">
        <v>215</v>
      </c>
      <c r="G129" s="158" t="s">
        <v>220</v>
      </c>
      <c r="H129" s="158" t="s">
        <v>226</v>
      </c>
      <c r="I129" s="158" t="s">
        <v>15</v>
      </c>
      <c r="J129" s="158" t="s">
        <v>213</v>
      </c>
      <c r="K129" s="160" t="s">
        <v>207</v>
      </c>
      <c r="L129" s="161" t="s">
        <v>214</v>
      </c>
      <c r="M129" s="41" t="str">
        <f aca="false">UKGas!$D$56&amp;" for "&amp;UKPower!$E$36&amp;" for "&amp;UKPower!$D$43&amp;" and settled "&amp;UKPower!$D$46&amp;" quoted in "&amp;UKGas!$D$71&amp;" per "&amp;UKPower!$D$62</f>
        <v>An agreement whereby a floating price is exchanged  for a fixed price over a specified period for half hours between 11:00 p.m. on 31st of March and 11:00 p.m. on  31st of March one year later for System Marginal Price in £/MWh as published for each half-hour by England and Wales Power Pool and settled against the average of all half-hour periods quoted in Pounds Sterling per Megawatt (1,000,000 watts) hour, where watt is a unit of electrical power equivalent to one joule per second</v>
      </c>
    </row>
    <row r="130" customFormat="false" ht="63.75" hidden="false" customHeight="false" outlineLevel="0" collapsed="false">
      <c r="A130" s="153" t="s">
        <v>210</v>
      </c>
      <c r="B130" s="25" t="s">
        <v>27</v>
      </c>
      <c r="C130" s="154" t="s">
        <v>13</v>
      </c>
      <c r="D130" s="25" t="s">
        <v>14</v>
      </c>
      <c r="E130" s="25" t="s">
        <v>15</v>
      </c>
      <c r="F130" s="153" t="s">
        <v>211</v>
      </c>
      <c r="G130" s="25" t="s">
        <v>107</v>
      </c>
      <c r="H130" s="25" t="s">
        <v>226</v>
      </c>
      <c r="I130" s="25" t="s">
        <v>15</v>
      </c>
      <c r="J130" s="25" t="s">
        <v>221</v>
      </c>
      <c r="K130" s="155" t="s">
        <v>207</v>
      </c>
      <c r="L130" s="156" t="s">
        <v>214</v>
      </c>
      <c r="M130" s="41" t="str">
        <f aca="false">UKGas!$D$56&amp;" for "&amp;UKPower!$E$23&amp;" for "&amp;UKPower!$D$43&amp;" and settled "&amp;UKPower!$D$47&amp;" quoted in "&amp;UKGas!D87&amp;" per "&amp;UKPower!$D$62</f>
        <v>An agreement whereby a floating price is exchanged  for a fixed price over a specified period for half hours between 00:00 a.m.tomorrow and 00:00 a.m.the day after tomorrow inclusive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quoted in  per Megawatt (1,000,000 watts) hour, where watt is a unit of electrical power equivalent to one joule per second</v>
      </c>
    </row>
    <row r="131" customFormat="false" ht="63.75" hidden="false" customHeight="false" outlineLevel="0" collapsed="false">
      <c r="A131" s="153" t="s">
        <v>210</v>
      </c>
      <c r="B131" s="25" t="s">
        <v>27</v>
      </c>
      <c r="C131" s="154" t="s">
        <v>13</v>
      </c>
      <c r="D131" s="25" t="s">
        <v>14</v>
      </c>
      <c r="E131" s="25" t="s">
        <v>15</v>
      </c>
      <c r="F131" s="25" t="s">
        <v>215</v>
      </c>
      <c r="G131" s="25" t="s">
        <v>216</v>
      </c>
      <c r="H131" s="25" t="s">
        <v>226</v>
      </c>
      <c r="I131" s="25" t="s">
        <v>15</v>
      </c>
      <c r="J131" s="25" t="s">
        <v>221</v>
      </c>
      <c r="K131" s="155" t="s">
        <v>207</v>
      </c>
      <c r="L131" s="156" t="s">
        <v>214</v>
      </c>
      <c r="M131" s="41" t="str">
        <f aca="false">UKGas!$D$56&amp;" for "&amp;UKPower!$E$24&amp;" for "&amp;UKPower!$D$43&amp;" and settled "&amp;UKPower!$D$47&amp;" quoted in "&amp;UKGas!$D$71&amp;" per "&amp;UKPower!$D$62</f>
        <v>An agreement whereby a floating price is exchanged  for a fixed price over a specified period for half hours between 11:00 p.m. on the closest Sunday and 11:00 p.m. on the Sunday following week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quoted in Pounds Sterling per Megawatt (1,000,000 watts) hour, where watt is a unit of electrical power equivalent to one joule per second</v>
      </c>
    </row>
    <row r="132" customFormat="false" ht="63.75" hidden="false" customHeight="false" outlineLevel="0" collapsed="false">
      <c r="A132" s="153" t="s">
        <v>210</v>
      </c>
      <c r="B132" s="25" t="s">
        <v>27</v>
      </c>
      <c r="C132" s="154" t="s">
        <v>13</v>
      </c>
      <c r="D132" s="25" t="s">
        <v>14</v>
      </c>
      <c r="E132" s="25" t="s">
        <v>15</v>
      </c>
      <c r="F132" s="153" t="s">
        <v>211</v>
      </c>
      <c r="G132" s="25" t="s">
        <v>111</v>
      </c>
      <c r="H132" s="25" t="s">
        <v>226</v>
      </c>
      <c r="I132" s="25" t="s">
        <v>15</v>
      </c>
      <c r="J132" s="25" t="s">
        <v>221</v>
      </c>
      <c r="K132" s="155" t="s">
        <v>207</v>
      </c>
      <c r="L132" s="156" t="s">
        <v>214</v>
      </c>
      <c r="M132" s="41" t="str">
        <f aca="false">UKGas!$D$56&amp;" for "&amp;UKPower!$E$27&amp;" for "&amp;UKPower!$D$43&amp;" and settled "&amp;UKPower!$D$47&amp;" quoted in "&amp;UKGas!$D$71&amp;" per "&amp;UKPower!$D$62</f>
        <v>An agreement whereby a floating price is exchanged  for a fixed price over a specified period for half hours between 00:00 a.m. tomorrow and 00:00 a.m. on the first day of the next calendar month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quoted in Pounds Sterling per Megawatt (1,000,000 watts) hour, where watt is a unit of electrical power equivalent to one joule per second</v>
      </c>
    </row>
    <row r="133" customFormat="false" ht="76.5" hidden="false" customHeight="false" outlineLevel="0" collapsed="false">
      <c r="A133" s="153" t="s">
        <v>210</v>
      </c>
      <c r="B133" s="25" t="s">
        <v>27</v>
      </c>
      <c r="C133" s="154" t="s">
        <v>13</v>
      </c>
      <c r="D133" s="25" t="s">
        <v>14</v>
      </c>
      <c r="E133" s="25" t="s">
        <v>15</v>
      </c>
      <c r="F133" s="25" t="s">
        <v>215</v>
      </c>
      <c r="G133" s="25" t="s">
        <v>217</v>
      </c>
      <c r="H133" s="25" t="s">
        <v>226</v>
      </c>
      <c r="I133" s="25" t="s">
        <v>15</v>
      </c>
      <c r="J133" s="25" t="s">
        <v>221</v>
      </c>
      <c r="K133" s="155" t="s">
        <v>207</v>
      </c>
      <c r="L133" s="156" t="s">
        <v>214</v>
      </c>
      <c r="M133" s="41" t="str">
        <f aca="false">UKGas!$D$56&amp;" for "&amp;UKPower!$E$28&amp;" for "&amp;UKPower!$D$43&amp;" and settled "&amp;UKPower!$D$47&amp;" quoted in "&amp;UKGas!$D$71&amp;" per "&amp;UKPower!$D$62</f>
        <v>An agreement whereby a floating price is exchanged  for a fixed price over a specified period for half-hour periods between EFA weeks 14 and 39 inclusive according to the Electricity Forward Agreement calendar defined by England and Wales Power Pool Rules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quoted in Pounds Sterling per Megawatt (1,000,000 watts) hour, where watt is a unit of electrical power equivalent to one joule per second</v>
      </c>
    </row>
    <row r="134" customFormat="false" ht="63.75" hidden="false" customHeight="false" outlineLevel="0" collapsed="false">
      <c r="A134" s="153" t="s">
        <v>210</v>
      </c>
      <c r="B134" s="25" t="s">
        <v>27</v>
      </c>
      <c r="C134" s="154" t="s">
        <v>13</v>
      </c>
      <c r="D134" s="25" t="s">
        <v>14</v>
      </c>
      <c r="E134" s="25" t="s">
        <v>15</v>
      </c>
      <c r="F134" s="153" t="s">
        <v>211</v>
      </c>
      <c r="G134" s="25" t="s">
        <v>218</v>
      </c>
      <c r="H134" s="25" t="s">
        <v>226</v>
      </c>
      <c r="I134" s="25" t="s">
        <v>15</v>
      </c>
      <c r="J134" s="25" t="s">
        <v>221</v>
      </c>
      <c r="K134" s="155" t="s">
        <v>207</v>
      </c>
      <c r="L134" s="156" t="s">
        <v>214</v>
      </c>
      <c r="M134" s="41" t="str">
        <f aca="false">UKGas!$D$56&amp;" for "&amp;UKPower!$E$31&amp;" for "&amp;UKPower!$D$43&amp;" and settled "&amp;UKPower!$D$47&amp;" quoted in "&amp;UKGas!$D$71&amp;" per "&amp;UKPower!$D$62</f>
        <v>An agreement whereby a floating price is exchanged  for a fixed price over a specified period for half-hour periods between 00:00 a.m. on 1st of April and 00:00 a.m. on the 1st of October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quoted in Pounds Sterling per Megawatt (1,000,000 watts) hour, where watt is a unit of electrical power equivalent to one joule per second</v>
      </c>
    </row>
    <row r="135" customFormat="false" ht="76.5" hidden="false" customHeight="false" outlineLevel="0" collapsed="false">
      <c r="A135" s="153" t="s">
        <v>210</v>
      </c>
      <c r="B135" s="25" t="s">
        <v>27</v>
      </c>
      <c r="C135" s="154" t="s">
        <v>13</v>
      </c>
      <c r="D135" s="25" t="s">
        <v>14</v>
      </c>
      <c r="E135" s="25" t="s">
        <v>15</v>
      </c>
      <c r="F135" s="25" t="s">
        <v>215</v>
      </c>
      <c r="G135" s="25" t="s">
        <v>85</v>
      </c>
      <c r="H135" s="25" t="s">
        <v>226</v>
      </c>
      <c r="I135" s="25" t="s">
        <v>15</v>
      </c>
      <c r="J135" s="25" t="s">
        <v>221</v>
      </c>
      <c r="K135" s="155" t="s">
        <v>207</v>
      </c>
      <c r="L135" s="156" t="s">
        <v>214</v>
      </c>
      <c r="M135" s="41" t="str">
        <f aca="false">UKGas!$D$56&amp;" for "&amp;UKPower!$E$32&amp;" for "&amp;UKPower!$D$43&amp;" and settled "&amp;UKPower!$D$47&amp;" quoted in "&amp;UKGas!$D$71&amp;" per "&amp;UKPower!$D$62</f>
        <v>An agreement whereby a floating price is exchanged  for a fixed price over a specified period for half hours between 11:00 p.m. on the last day of the previous EFA month (pick the date from EFA Calendar in the Database) and 11:00 p.m. on the last day of the EFA month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quoted in Pounds Sterling per Megawatt (1,000,000 watts) hour, where watt is a unit of electrical power equivalent to one joule per second</v>
      </c>
    </row>
    <row r="136" customFormat="false" ht="63.75" hidden="false" customHeight="false" outlineLevel="0" collapsed="false">
      <c r="A136" s="153" t="s">
        <v>210</v>
      </c>
      <c r="B136" s="25" t="s">
        <v>27</v>
      </c>
      <c r="C136" s="154" t="s">
        <v>13</v>
      </c>
      <c r="D136" s="25" t="s">
        <v>14</v>
      </c>
      <c r="E136" s="25" t="s">
        <v>15</v>
      </c>
      <c r="F136" s="153" t="s">
        <v>211</v>
      </c>
      <c r="G136" s="25" t="s">
        <v>219</v>
      </c>
      <c r="H136" s="25" t="s">
        <v>226</v>
      </c>
      <c r="I136" s="25" t="s">
        <v>15</v>
      </c>
      <c r="J136" s="25" t="s">
        <v>221</v>
      </c>
      <c r="K136" s="155" t="s">
        <v>207</v>
      </c>
      <c r="L136" s="156" t="s">
        <v>214</v>
      </c>
      <c r="M136" s="41" t="str">
        <f aca="false">UKGas!$D$56&amp;" for "&amp;UKPower!$E$35&amp;" for "&amp;UKPower!$D$43&amp;" and settled "&amp;UKPower!$D$47&amp;" quoted in "&amp;UKGas!$D$71&amp;" per "&amp;UKPower!$D$62</f>
        <v>An agreement whereby a floating price is exchanged  for a fixed price over a specified period for half hours between 00:00 a.m. on 1st of October and 00:00 a.m. on 1st of October one year year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quoted in Pounds Sterling per Megawatt (1,000,000 watts) hour, where watt is a unit of electrical power equivalent to one joule per second</v>
      </c>
    </row>
    <row r="137" customFormat="false" ht="63.75" hidden="false" customHeight="false" outlineLevel="0" collapsed="false">
      <c r="A137" s="157" t="s">
        <v>210</v>
      </c>
      <c r="B137" s="158" t="s">
        <v>27</v>
      </c>
      <c r="C137" s="159" t="s">
        <v>13</v>
      </c>
      <c r="D137" s="158" t="s">
        <v>14</v>
      </c>
      <c r="E137" s="158" t="s">
        <v>15</v>
      </c>
      <c r="F137" s="158" t="s">
        <v>215</v>
      </c>
      <c r="G137" s="158" t="s">
        <v>220</v>
      </c>
      <c r="H137" s="158" t="s">
        <v>226</v>
      </c>
      <c r="I137" s="158" t="s">
        <v>15</v>
      </c>
      <c r="J137" s="158" t="s">
        <v>221</v>
      </c>
      <c r="K137" s="160" t="s">
        <v>207</v>
      </c>
      <c r="L137" s="161" t="s">
        <v>214</v>
      </c>
      <c r="M137" s="41" t="str">
        <f aca="false">UKGas!$D$56&amp;" for "&amp;UKPower!$E$36&amp;" for "&amp;UKPower!$D$43&amp;" and settled "&amp;UKPower!$D$47&amp;" quoted in "&amp;UKGas!$D$71&amp;" per "&amp;UKPower!$D$62</f>
        <v>An agreement whereby a floating price is exchanged  for a fixed price over a specified period for half hours between 11:00 p.m. on 31st of March and 11:00 p.m. on  31st of March one year later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quoted in Pounds Sterling per Megawatt (1,000,000 watts) hour, where watt is a unit of electrical power equivalent to one joule per second</v>
      </c>
    </row>
    <row r="138" customFormat="false" ht="51" hidden="false" customHeight="false" outlineLevel="0" collapsed="false">
      <c r="A138" s="153" t="s">
        <v>210</v>
      </c>
      <c r="B138" s="25" t="s">
        <v>27</v>
      </c>
      <c r="C138" s="154" t="s">
        <v>13</v>
      </c>
      <c r="D138" s="25" t="s">
        <v>14</v>
      </c>
      <c r="E138" s="25" t="s">
        <v>15</v>
      </c>
      <c r="F138" s="153" t="s">
        <v>211</v>
      </c>
      <c r="G138" s="25" t="s">
        <v>107</v>
      </c>
      <c r="H138" s="25" t="s">
        <v>227</v>
      </c>
      <c r="I138" s="25" t="s">
        <v>15</v>
      </c>
      <c r="J138" s="25" t="s">
        <v>213</v>
      </c>
      <c r="K138" s="155" t="s">
        <v>207</v>
      </c>
      <c r="L138" s="156" t="s">
        <v>214</v>
      </c>
      <c r="M138" s="41" t="str">
        <f aca="false">UKGas!$D$56&amp;" for "&amp;UKPower!$E$23&amp;" for "&amp;UKPower!$D$42&amp;" and settled "&amp;UKPower!$D$46&amp;" quoted in "&amp;UKGas!D95&amp;" per "&amp;UKPower!$D$62</f>
        <v>An agreement whereby a floating price is exchanged  for a fixed price over a specified period for half hours between 00:00 a.m.tomorrow and 00:00 a.m.the day after tomorrow inclusive for LOLP (Loss of Load Probability) or capacity payment in £/MWh as published for each half-hour by England and Wales Power Pool and settled against the average of all half-hour periods quoted in  per Megawatt (1,000,000 watts) hour, where watt is a unit of electrical power equivalent to one joule per second</v>
      </c>
    </row>
    <row r="139" customFormat="false" ht="51" hidden="false" customHeight="false" outlineLevel="0" collapsed="false">
      <c r="A139" s="153" t="s">
        <v>210</v>
      </c>
      <c r="B139" s="25" t="s">
        <v>27</v>
      </c>
      <c r="C139" s="154" t="s">
        <v>13</v>
      </c>
      <c r="D139" s="25" t="s">
        <v>14</v>
      </c>
      <c r="E139" s="25" t="s">
        <v>15</v>
      </c>
      <c r="F139" s="25" t="s">
        <v>215</v>
      </c>
      <c r="G139" s="25" t="s">
        <v>216</v>
      </c>
      <c r="H139" s="25" t="s">
        <v>227</v>
      </c>
      <c r="I139" s="25" t="s">
        <v>15</v>
      </c>
      <c r="J139" s="25" t="s">
        <v>213</v>
      </c>
      <c r="K139" s="155" t="s">
        <v>207</v>
      </c>
      <c r="L139" s="156" t="s">
        <v>214</v>
      </c>
      <c r="M139" s="41" t="str">
        <f aca="false">UKGas!$D$56&amp;" for "&amp;UKPower!$E$24&amp;" for "&amp;UKPower!$D$42&amp;" and settled "&amp;UKPower!$D$46&amp;" quoted in "&amp;UKGas!$D$71&amp;" per "&amp;UKPower!$D$62</f>
        <v>An agreement whereby a floating price is exchanged  for a fixed price over a specified period for half hours between 11:00 p.m. on the closest Sunday and 11:00 p.m. on the Sunday following week  for LOLP (Loss of Load Probability) or capacity payment in £/MWh as published for each half-hour by England and Wales Power Pool and settled against the average of all half-hour periods quoted in Pounds Sterling per Megawatt (1,000,000 watts) hour, where watt is a unit of electrical power equivalent to one joule per second</v>
      </c>
    </row>
    <row r="140" customFormat="false" ht="63.75" hidden="false" customHeight="false" outlineLevel="0" collapsed="false">
      <c r="A140" s="153" t="s">
        <v>210</v>
      </c>
      <c r="B140" s="25" t="s">
        <v>27</v>
      </c>
      <c r="C140" s="154" t="s">
        <v>13</v>
      </c>
      <c r="D140" s="25" t="s">
        <v>14</v>
      </c>
      <c r="E140" s="25" t="s">
        <v>15</v>
      </c>
      <c r="F140" s="153" t="s">
        <v>211</v>
      </c>
      <c r="G140" s="25" t="s">
        <v>111</v>
      </c>
      <c r="H140" s="25" t="s">
        <v>227</v>
      </c>
      <c r="I140" s="25" t="s">
        <v>15</v>
      </c>
      <c r="J140" s="25" t="s">
        <v>213</v>
      </c>
      <c r="K140" s="155" t="s">
        <v>207</v>
      </c>
      <c r="L140" s="156" t="s">
        <v>214</v>
      </c>
      <c r="M140" s="41" t="str">
        <f aca="false">UKGas!$D$56&amp;" for "&amp;UKPower!$E$27&amp;" for "&amp;UKPower!$D$42&amp;" and settled "&amp;UKPower!$D$46&amp;" quoted in "&amp;UKGas!$D$71&amp;" per "&amp;UKPower!$D$62</f>
        <v>An agreement whereby a floating price is exchanged  for a fixed price over a specified period for half hours between 00:00 a.m. tomorrow and 00:00 a.m. on the first day of the next calendar month  for LOLP (Loss of Load Probability) or capacity payment in £/MWh as published for each half-hour by England and Wales Power Pool and settled against the average of all half-hour periods quoted in Pounds Sterling per Megawatt (1,000,000 watts) hour, where watt is a unit of electrical power equivalent to one joule per second</v>
      </c>
    </row>
    <row r="141" customFormat="false" ht="63.75" hidden="false" customHeight="false" outlineLevel="0" collapsed="false">
      <c r="A141" s="153" t="s">
        <v>210</v>
      </c>
      <c r="B141" s="25" t="s">
        <v>27</v>
      </c>
      <c r="C141" s="154" t="s">
        <v>13</v>
      </c>
      <c r="D141" s="25" t="s">
        <v>14</v>
      </c>
      <c r="E141" s="25" t="s">
        <v>15</v>
      </c>
      <c r="F141" s="25" t="s">
        <v>215</v>
      </c>
      <c r="G141" s="25" t="s">
        <v>217</v>
      </c>
      <c r="H141" s="25" t="s">
        <v>227</v>
      </c>
      <c r="I141" s="25" t="s">
        <v>15</v>
      </c>
      <c r="J141" s="25" t="s">
        <v>213</v>
      </c>
      <c r="K141" s="155" t="s">
        <v>207</v>
      </c>
      <c r="L141" s="156" t="s">
        <v>214</v>
      </c>
      <c r="M141" s="41" t="str">
        <f aca="false">UKGas!$D$56&amp;" for "&amp;UKPower!$E$28&amp;" for "&amp;UKPower!$D$42&amp;" and settled "&amp;UKPower!$D$46&amp;" quoted in "&amp;UKGas!$D$71&amp;" per "&amp;UKPower!$D$62</f>
        <v>An agreement whereby a floating price is exchanged  for a fixed price over a specified period for half-hour periods between EFA weeks 14 and 39 inclusive according to the Electricity Forward Agreement calendar defined by England and Wales Power Pool Rules for LOLP (Loss of Load Probability) or capacity payment in £/MWh as published for each half-hour by England and Wales Power Pool and settled against the average of all half-hour periods quoted in Pounds Sterling per Megawatt (1,000,000 watts) hour, where watt is a unit of electrical power equivalent to one joule per second</v>
      </c>
    </row>
    <row r="142" customFormat="false" ht="51" hidden="false" customHeight="false" outlineLevel="0" collapsed="false">
      <c r="A142" s="153" t="s">
        <v>210</v>
      </c>
      <c r="B142" s="25" t="s">
        <v>27</v>
      </c>
      <c r="C142" s="154" t="s">
        <v>13</v>
      </c>
      <c r="D142" s="25" t="s">
        <v>14</v>
      </c>
      <c r="E142" s="25" t="s">
        <v>15</v>
      </c>
      <c r="F142" s="153" t="s">
        <v>211</v>
      </c>
      <c r="G142" s="25" t="s">
        <v>218</v>
      </c>
      <c r="H142" s="25" t="s">
        <v>227</v>
      </c>
      <c r="I142" s="25" t="s">
        <v>15</v>
      </c>
      <c r="J142" s="25" t="s">
        <v>213</v>
      </c>
      <c r="K142" s="155" t="s">
        <v>207</v>
      </c>
      <c r="L142" s="156" t="s">
        <v>214</v>
      </c>
      <c r="M142" s="41" t="str">
        <f aca="false">UKGas!$D$56&amp;" for "&amp;UKPower!$E$31&amp;" for "&amp;UKPower!$D$42&amp;" and settled "&amp;UKPower!$D$46&amp;" quoted in "&amp;UKGas!$D$71&amp;" per "&amp;UKPower!$D$62</f>
        <v>An agreement whereby a floating price is exchanged  for a fixed price over a specified period for half-hour periods between 00:00 a.m. on 1st of April and 00:00 a.m. on the 1st of October for LOLP (Loss of Load Probability) or capacity payment in £/MWh as published for each half-hour by England and Wales Power Pool and settled against the average of all half-hour periods quoted in Pounds Sterling per Megawatt (1,000,000 watts) hour, where watt is a unit of electrical power equivalent to one joule per second</v>
      </c>
    </row>
    <row r="143" customFormat="false" ht="63.75" hidden="false" customHeight="false" outlineLevel="0" collapsed="false">
      <c r="A143" s="153" t="s">
        <v>210</v>
      </c>
      <c r="B143" s="25" t="s">
        <v>27</v>
      </c>
      <c r="C143" s="154" t="s">
        <v>13</v>
      </c>
      <c r="D143" s="25" t="s">
        <v>14</v>
      </c>
      <c r="E143" s="25" t="s">
        <v>15</v>
      </c>
      <c r="F143" s="25" t="s">
        <v>215</v>
      </c>
      <c r="G143" s="25" t="s">
        <v>85</v>
      </c>
      <c r="H143" s="25" t="s">
        <v>227</v>
      </c>
      <c r="I143" s="25" t="s">
        <v>15</v>
      </c>
      <c r="J143" s="25" t="s">
        <v>213</v>
      </c>
      <c r="K143" s="155" t="s">
        <v>207</v>
      </c>
      <c r="L143" s="156" t="s">
        <v>214</v>
      </c>
      <c r="M143" s="41" t="str">
        <f aca="false">UKGas!$D$56&amp;" for "&amp;UKPower!$E$32&amp;" for "&amp;UKPower!$D$42&amp;" and settled "&amp;UKPower!$D$46&amp;" quoted in "&amp;UKGas!$D$71&amp;" per "&amp;UKPower!$D$62</f>
        <v>An agreement whereby a floating price is exchanged  for a fixed price over a specified period for half hours between 11:00 p.m. on the last day of the previous EFA month (pick the date from EFA Calendar in the Database) and 11:00 p.m. on the last day of the EFA month for LOLP (Loss of Load Probability) or capacity payment in £/MWh as published for each half-hour by England and Wales Power Pool and settled against the average of all half-hour periods quoted in Pounds Sterling per Megawatt (1,000,000 watts) hour, where watt is a unit of electrical power equivalent to one joule per second</v>
      </c>
    </row>
    <row r="144" customFormat="false" ht="51" hidden="false" customHeight="false" outlineLevel="0" collapsed="false">
      <c r="A144" s="153" t="s">
        <v>210</v>
      </c>
      <c r="B144" s="25" t="s">
        <v>27</v>
      </c>
      <c r="C144" s="154" t="s">
        <v>13</v>
      </c>
      <c r="D144" s="25" t="s">
        <v>14</v>
      </c>
      <c r="E144" s="25" t="s">
        <v>15</v>
      </c>
      <c r="F144" s="153" t="s">
        <v>211</v>
      </c>
      <c r="G144" s="25" t="s">
        <v>219</v>
      </c>
      <c r="H144" s="25" t="s">
        <v>227</v>
      </c>
      <c r="I144" s="25" t="s">
        <v>15</v>
      </c>
      <c r="J144" s="25" t="s">
        <v>213</v>
      </c>
      <c r="K144" s="155" t="s">
        <v>207</v>
      </c>
      <c r="L144" s="156" t="s">
        <v>214</v>
      </c>
      <c r="M144" s="41" t="str">
        <f aca="false">UKGas!$D$56&amp;" for "&amp;UKPower!$E$35&amp;" for "&amp;UKPower!$D$42&amp;" and settled "&amp;UKPower!$D$46&amp;" quoted in "&amp;UKGas!$D$71&amp;" per "&amp;UKPower!$D$62</f>
        <v>An agreement whereby a floating price is exchanged  for a fixed price over a specified period for half hours between 00:00 a.m. on 1st of October and 00:00 a.m. on 1st of October one year year for LOLP (Loss of Load Probability) or capacity payment in £/MWh as published for each half-hour by England and Wales Power Pool and settled against the average of all half-hour periods quoted in Pounds Sterling per Megawatt (1,000,000 watts) hour, where watt is a unit of electrical power equivalent to one joule per second</v>
      </c>
    </row>
    <row r="145" customFormat="false" ht="51" hidden="false" customHeight="false" outlineLevel="0" collapsed="false">
      <c r="A145" s="157" t="s">
        <v>210</v>
      </c>
      <c r="B145" s="158" t="s">
        <v>27</v>
      </c>
      <c r="C145" s="159" t="s">
        <v>13</v>
      </c>
      <c r="D145" s="158" t="s">
        <v>14</v>
      </c>
      <c r="E145" s="158" t="s">
        <v>15</v>
      </c>
      <c r="F145" s="158" t="s">
        <v>215</v>
      </c>
      <c r="G145" s="158" t="s">
        <v>220</v>
      </c>
      <c r="H145" s="158" t="s">
        <v>227</v>
      </c>
      <c r="I145" s="158" t="s">
        <v>15</v>
      </c>
      <c r="J145" s="158" t="s">
        <v>213</v>
      </c>
      <c r="K145" s="160" t="s">
        <v>207</v>
      </c>
      <c r="L145" s="161" t="s">
        <v>214</v>
      </c>
      <c r="M145" s="41" t="str">
        <f aca="false">UKGas!$D$56&amp;" for "&amp;UKPower!$E$36&amp;" for "&amp;UKPower!$D$42&amp;" and settled "&amp;UKPower!$D$46&amp;" quoted in "&amp;UKGas!$D$71&amp;" per "&amp;UKPower!$D$62</f>
        <v>An agreement whereby a floating price is exchanged  for a fixed price over a specified period for half hours between 11:00 p.m. on 31st of March and 11:00 p.m. on  31st of March one year later for LOLP (Loss of Load Probability) or capacity payment in £/MWh as published for each half-hour by England and Wales Power Pool and settled against the average of all half-hour periods quoted in Pounds Sterling per Megawatt (1,000,000 watts) hour, where watt is a unit of electrical power equivalent to one joule per second</v>
      </c>
    </row>
    <row r="146" customFormat="false" ht="63.75" hidden="false" customHeight="false" outlineLevel="0" collapsed="false">
      <c r="A146" s="153" t="s">
        <v>26</v>
      </c>
      <c r="B146" s="25" t="s">
        <v>27</v>
      </c>
      <c r="C146" s="154" t="s">
        <v>13</v>
      </c>
      <c r="D146" s="25" t="s">
        <v>19</v>
      </c>
      <c r="E146" s="153" t="s">
        <v>228</v>
      </c>
      <c r="F146" s="153" t="s">
        <v>211</v>
      </c>
      <c r="G146" s="25" t="s">
        <v>217</v>
      </c>
      <c r="H146" s="25" t="s">
        <v>212</v>
      </c>
      <c r="I146" s="25" t="s">
        <v>15</v>
      </c>
      <c r="J146" s="25" t="s">
        <v>213</v>
      </c>
      <c r="K146" s="155" t="s">
        <v>207</v>
      </c>
      <c r="L146" s="156" t="s">
        <v>214</v>
      </c>
      <c r="M146" s="113" t="str">
        <f aca="false">CONCATENATE(UKPower!$D$55," for ",UKPower!$E$29,", for ",UKPower!$D$44," and settled ",UKPower!$D$46," at a strike of ",UKGas!$Q$6," qouted in ",UKPower!$D$59," per ",UKPower!$D$62,".")</f>
        <v>An agreement whereby the buyer (the holder) has the right but not the obligation to buy electricity for a specified price on a specified exercise date in exchange for a premium payment for half-hour periods between 00:00 a.m. on 1st of April and 00:00 a.m. on the 1st of October, for Pool Purchase Price in £/MWh which is the sum of LOLP and SMP prices,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47" customFormat="false" ht="76.5" hidden="false" customHeight="false" outlineLevel="0" collapsed="false">
      <c r="A147" s="153" t="s">
        <v>26</v>
      </c>
      <c r="B147" s="25" t="s">
        <v>27</v>
      </c>
      <c r="C147" s="154" t="s">
        <v>13</v>
      </c>
      <c r="D147" s="25" t="s">
        <v>19</v>
      </c>
      <c r="E147" s="25" t="s">
        <v>229</v>
      </c>
      <c r="F147" s="25" t="s">
        <v>215</v>
      </c>
      <c r="G147" s="25" t="s">
        <v>218</v>
      </c>
      <c r="H147" s="25" t="s">
        <v>212</v>
      </c>
      <c r="I147" s="25" t="s">
        <v>15</v>
      </c>
      <c r="J147" s="25" t="s">
        <v>213</v>
      </c>
      <c r="K147" s="155" t="s">
        <v>207</v>
      </c>
      <c r="L147" s="156" t="s">
        <v>214</v>
      </c>
      <c r="M147" s="113" t="str">
        <f aca="false">CONCATENATE(UKPower!$D$56," for ",UKPower!$E$30,", for ",UKPower!$D$44," and settled ",UKPower!$D$46," at a strike of ",UKGas!$Q$6," qouted in ",UKPower!$D$59," per ",UKPower!$D$62,".")</f>
        <v>An agreement whereby the buyer (the holder) has the right but not the obligation to sell electricity for a specified price on a specified exercise date in exchange for a premium payment for half-hour periods between EFA weeks 40 in the Year 1999 and 13 in the Year 2000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48" customFormat="false" ht="76.5" hidden="false" customHeight="false" outlineLevel="0" collapsed="false">
      <c r="A148" s="153" t="s">
        <v>26</v>
      </c>
      <c r="B148" s="25" t="s">
        <v>27</v>
      </c>
      <c r="C148" s="154" t="s">
        <v>13</v>
      </c>
      <c r="D148" s="25" t="s">
        <v>19</v>
      </c>
      <c r="E148" s="153" t="s">
        <v>228</v>
      </c>
      <c r="F148" s="153" t="s">
        <v>211</v>
      </c>
      <c r="G148" s="25" t="s">
        <v>85</v>
      </c>
      <c r="H148" s="25" t="s">
        <v>212</v>
      </c>
      <c r="I148" s="25" t="s">
        <v>15</v>
      </c>
      <c r="J148" s="25" t="s">
        <v>213</v>
      </c>
      <c r="K148" s="155" t="s">
        <v>207</v>
      </c>
      <c r="L148" s="156" t="s">
        <v>214</v>
      </c>
      <c r="M148" s="113" t="str">
        <f aca="false">CONCATENATE(UKPower!$D$55," for ",UKPower!$E$33,", for ",UKPower!$D$44," and settled ",UKPower!$D$46," at a strike of ",UKGas!$Q$6," qouted in ",UKPower!$D$59," per ",UKPower!$D$62,".")</f>
        <v>An agreement whereby the buyer (the holder) has the right but not the obligation to buy electricity for a specified price on a specified exercise date in exchange for a premium payment for half hours between 00:00 a.m. on the first day of the calendar month and  00:00 a.m. on the first day of the next calendar month, for Pool Purchase Price in £/MWh which is the sum of LOLP and SMP prices,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49" customFormat="false" ht="63.75" hidden="false" customHeight="false" outlineLevel="0" collapsed="false">
      <c r="A149" s="153" t="s">
        <v>26</v>
      </c>
      <c r="B149" s="25" t="s">
        <v>27</v>
      </c>
      <c r="C149" s="154" t="s">
        <v>13</v>
      </c>
      <c r="D149" s="25" t="s">
        <v>19</v>
      </c>
      <c r="E149" s="25" t="s">
        <v>229</v>
      </c>
      <c r="F149" s="25" t="s">
        <v>215</v>
      </c>
      <c r="G149" s="25" t="s">
        <v>219</v>
      </c>
      <c r="H149" s="25" t="s">
        <v>212</v>
      </c>
      <c r="I149" s="25" t="s">
        <v>15</v>
      </c>
      <c r="J149" s="25" t="s">
        <v>213</v>
      </c>
      <c r="K149" s="155" t="s">
        <v>207</v>
      </c>
      <c r="L149" s="156" t="s">
        <v>214</v>
      </c>
      <c r="M149" s="113" t="str">
        <f aca="false">CONCATENATE(UKPower!$D$56," for ",UKPower!$E$34,", for ",UKPower!$D$44," and settled ",UKPower!$D$46,"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30th of September and 11:00 p.m. on 30th of September one year later, for Pool Purchase Price in £/MWh which is the sum of LOLP and SMP prices,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50" customFormat="false" ht="63.75" hidden="false" customHeight="false" outlineLevel="0" collapsed="false">
      <c r="A150" s="157" t="s">
        <v>26</v>
      </c>
      <c r="B150" s="158" t="s">
        <v>27</v>
      </c>
      <c r="C150" s="159" t="s">
        <v>13</v>
      </c>
      <c r="D150" s="158" t="s">
        <v>19</v>
      </c>
      <c r="E150" s="157" t="s">
        <v>228</v>
      </c>
      <c r="F150" s="157" t="s">
        <v>211</v>
      </c>
      <c r="G150" s="158" t="s">
        <v>220</v>
      </c>
      <c r="H150" s="158" t="s">
        <v>212</v>
      </c>
      <c r="I150" s="158" t="s">
        <v>15</v>
      </c>
      <c r="J150" s="158" t="s">
        <v>213</v>
      </c>
      <c r="K150" s="160" t="s">
        <v>207</v>
      </c>
      <c r="L150" s="161" t="s">
        <v>214</v>
      </c>
      <c r="M150" s="113" t="str">
        <f aca="false">CONCATENATE(UKPower!$D$55," for ",UKPower!$E$37,", for ",UKPower!$D$44," and settled ",UKPower!$D$46," at a strike of ",UKGas!$Q$6," qouted in ",UKPower!$D$59," per ",UKPower!$D$62,".")</f>
        <v>An agreement whereby the buyer (the holder) has the right but not the obligation to buy electricity for a specified price on a specified exercise date in exchange for a premium payment for half hours between 00:00 a.m. on 31st of March and 00:00 a.m. on 31st of March one year later, for Pool Purchase Price in £/MWh which is the sum of LOLP and SMP prices,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51" customFormat="false" ht="89.25" hidden="false" customHeight="false" outlineLevel="0" collapsed="false">
      <c r="A151" s="153" t="s">
        <v>26</v>
      </c>
      <c r="B151" s="25" t="s">
        <v>27</v>
      </c>
      <c r="C151" s="154" t="s">
        <v>13</v>
      </c>
      <c r="D151" s="25" t="s">
        <v>19</v>
      </c>
      <c r="E151" s="25" t="s">
        <v>229</v>
      </c>
      <c r="F151" s="25" t="s">
        <v>215</v>
      </c>
      <c r="G151" s="25" t="s">
        <v>217</v>
      </c>
      <c r="H151" s="25" t="s">
        <v>212</v>
      </c>
      <c r="I151" s="25" t="s">
        <v>15</v>
      </c>
      <c r="J151" s="25" t="s">
        <v>221</v>
      </c>
      <c r="K151" s="155" t="s">
        <v>207</v>
      </c>
      <c r="L151" s="156" t="s">
        <v>214</v>
      </c>
      <c r="M151" s="113" t="str">
        <f aca="false">CONCATENATE(UKPower!$D$56," for ",UKPower!$E$28,", for ",UKPower!$D$44," and settled ",UKPower!$D$47," at a strike of ",UKGas!$Q$6," qouted in ",UKPower!$D$59," per ",UKPower!$D$62,".")</f>
        <v>An agreement whereby the buyer (the holder) has the right but not the obligation to sell electricity for a specified price on a specified exercise date in exchange for a premium payment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52" customFormat="false" ht="76.5" hidden="false" customHeight="false" outlineLevel="0" collapsed="false">
      <c r="A152" s="153" t="s">
        <v>26</v>
      </c>
      <c r="B152" s="25" t="s">
        <v>27</v>
      </c>
      <c r="C152" s="154" t="s">
        <v>13</v>
      </c>
      <c r="D152" s="25" t="s">
        <v>19</v>
      </c>
      <c r="E152" s="153" t="s">
        <v>228</v>
      </c>
      <c r="F152" s="153" t="s">
        <v>211</v>
      </c>
      <c r="G152" s="25" t="s">
        <v>218</v>
      </c>
      <c r="H152" s="25" t="s">
        <v>212</v>
      </c>
      <c r="I152" s="25" t="s">
        <v>15</v>
      </c>
      <c r="J152" s="25" t="s">
        <v>221</v>
      </c>
      <c r="K152" s="155" t="s">
        <v>207</v>
      </c>
      <c r="L152" s="156" t="s">
        <v>214</v>
      </c>
      <c r="M152" s="113" t="str">
        <f aca="false">CONCATENATE(UKPower!$D$55," for ",UKPower!$E$31,", for ",UKPower!$D$44," and settled ",UKPower!$D$47," at a strike of ",UKGas!$Q$6," qouted in ",UKPower!$D$59," per ",UKPower!$D$62,".")</f>
        <v>An agreement whereby the buyer (the holder) has the right but not the obligation to buy electricity for a specified price on a specified exercise date in exchange for a premium payment for half-hour periods between 00:00 a.m. on 1st of April and 00:00 a.m. on the 1st of October,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53" customFormat="false" ht="89.25" hidden="false" customHeight="false" outlineLevel="0" collapsed="false">
      <c r="A153" s="153" t="s">
        <v>26</v>
      </c>
      <c r="B153" s="25" t="s">
        <v>27</v>
      </c>
      <c r="C153" s="154" t="s">
        <v>13</v>
      </c>
      <c r="D153" s="25" t="s">
        <v>19</v>
      </c>
      <c r="E153" s="25" t="s">
        <v>229</v>
      </c>
      <c r="F153" s="25" t="s">
        <v>215</v>
      </c>
      <c r="G153" s="25" t="s">
        <v>85</v>
      </c>
      <c r="H153" s="25" t="s">
        <v>212</v>
      </c>
      <c r="I153" s="25" t="s">
        <v>15</v>
      </c>
      <c r="J153" s="25" t="s">
        <v>221</v>
      </c>
      <c r="K153" s="155" t="s">
        <v>207</v>
      </c>
      <c r="L153" s="156" t="s">
        <v>214</v>
      </c>
      <c r="M153" s="113" t="str">
        <f aca="false">CONCATENATE(UKPower!$D$56," for ",UKPower!$E$32,", for ",UKPower!$D$44," and settled ",UKPower!$D$47,"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54" customFormat="false" ht="76.5" hidden="false" customHeight="false" outlineLevel="0" collapsed="false">
      <c r="A154" s="153" t="s">
        <v>26</v>
      </c>
      <c r="B154" s="25" t="s">
        <v>27</v>
      </c>
      <c r="C154" s="154" t="s">
        <v>13</v>
      </c>
      <c r="D154" s="25" t="s">
        <v>19</v>
      </c>
      <c r="E154" s="153" t="s">
        <v>228</v>
      </c>
      <c r="F154" s="153" t="s">
        <v>211</v>
      </c>
      <c r="G154" s="25" t="s">
        <v>219</v>
      </c>
      <c r="H154" s="25" t="s">
        <v>212</v>
      </c>
      <c r="I154" s="25" t="s">
        <v>15</v>
      </c>
      <c r="J154" s="25" t="s">
        <v>221</v>
      </c>
      <c r="K154" s="155" t="s">
        <v>207</v>
      </c>
      <c r="L154" s="156" t="s">
        <v>214</v>
      </c>
      <c r="M154" s="113" t="str">
        <f aca="false">CONCATENATE(UKPower!$D$55," for ",UKPower!$E$35,", for ",UKPower!$D$44," and settled ",UKPower!$D$47," at a strike of ",UKGas!$Q$6," qouted in ",UKPower!$D$59," per ",UKPower!$D$62,".")</f>
        <v>An agreement whereby the buyer (the holder) has the right but not the obligation to buy electricity for a specified price on a specified exercise date in exchange for a premium payment for half hours between 00:00 a.m. on 1st of October and 00:00 a.m. on 1st of October one year year,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55" customFormat="false" ht="76.5" hidden="false" customHeight="false" outlineLevel="0" collapsed="false">
      <c r="A155" s="157" t="s">
        <v>26</v>
      </c>
      <c r="B155" s="158" t="s">
        <v>27</v>
      </c>
      <c r="C155" s="159" t="s">
        <v>13</v>
      </c>
      <c r="D155" s="158" t="s">
        <v>19</v>
      </c>
      <c r="E155" s="158" t="s">
        <v>229</v>
      </c>
      <c r="F155" s="158" t="s">
        <v>215</v>
      </c>
      <c r="G155" s="158" t="s">
        <v>220</v>
      </c>
      <c r="H155" s="158" t="s">
        <v>212</v>
      </c>
      <c r="I155" s="158" t="s">
        <v>15</v>
      </c>
      <c r="J155" s="158" t="s">
        <v>221</v>
      </c>
      <c r="K155" s="160" t="s">
        <v>207</v>
      </c>
      <c r="L155" s="161" t="s">
        <v>214</v>
      </c>
      <c r="M155" s="113" t="str">
        <f aca="false">CONCATENATE(UKPower!$D$56," for ",UKPower!$E$36,", for ",UKPower!$D$44," and settled ",UKPower!$D$47,"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31st of March and 11:00 p.m. on  31st of March one year later, for Pool Purchase Price in £/MWh which is the sum of LOLP and SMP prices,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56" customFormat="false" ht="89.25" hidden="false" customHeight="false" outlineLevel="0" collapsed="false">
      <c r="A156" s="153" t="s">
        <v>26</v>
      </c>
      <c r="B156" s="25" t="s">
        <v>27</v>
      </c>
      <c r="C156" s="154" t="s">
        <v>13</v>
      </c>
      <c r="D156" s="25" t="s">
        <v>19</v>
      </c>
      <c r="E156" s="25" t="s">
        <v>229</v>
      </c>
      <c r="F156" s="25" t="s">
        <v>215</v>
      </c>
      <c r="G156" s="25" t="s">
        <v>217</v>
      </c>
      <c r="H156" s="25" t="s">
        <v>212</v>
      </c>
      <c r="I156" s="25" t="s">
        <v>15</v>
      </c>
      <c r="J156" s="25" t="s">
        <v>222</v>
      </c>
      <c r="K156" s="155" t="s">
        <v>207</v>
      </c>
      <c r="L156" s="156" t="s">
        <v>214</v>
      </c>
      <c r="M156" s="113" t="str">
        <f aca="false">CONCATENATE(UKPower!$D$56," for ",UKPower!$E$28,", for ",UKPower!$D$44," and settled ",UKPower!$D$48," at a strike of ",UKGas!$Q$6," qouted in ",UKPower!$D$59," per ",UKPower!$D$62,".")</f>
        <v>An agreement whereby the buyer (the holder) has the right but not the obligation to sell electricity for a specified price on a specified exercise date in exchange for a premium payment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at a strike of XXX qouted in Pounds Sterling per Megawatt (1,000,000 watts) hour, where watt is a unit of electrical power equivalent to one joule per second.</v>
      </c>
    </row>
    <row r="157" customFormat="false" ht="76.5" hidden="false" customHeight="false" outlineLevel="0" collapsed="false">
      <c r="A157" s="153" t="s">
        <v>26</v>
      </c>
      <c r="B157" s="25" t="s">
        <v>27</v>
      </c>
      <c r="C157" s="154" t="s">
        <v>13</v>
      </c>
      <c r="D157" s="25" t="s">
        <v>19</v>
      </c>
      <c r="E157" s="153" t="s">
        <v>228</v>
      </c>
      <c r="F157" s="153" t="s">
        <v>211</v>
      </c>
      <c r="G157" s="25" t="s">
        <v>218</v>
      </c>
      <c r="H157" s="25" t="s">
        <v>212</v>
      </c>
      <c r="I157" s="25" t="s">
        <v>15</v>
      </c>
      <c r="J157" s="25" t="s">
        <v>222</v>
      </c>
      <c r="K157" s="155" t="s">
        <v>207</v>
      </c>
      <c r="L157" s="156" t="s">
        <v>214</v>
      </c>
      <c r="M157" s="113" t="str">
        <f aca="false">CONCATENATE(UKPower!$D$55," for ",UKPower!$E$31,", for ",UKPower!$D$44," and settled ",UKPower!$D$48," at a strike of ",UKGas!$Q$6," qouted in ",UKPower!$D$59," per ",UKPower!$D$62,".")</f>
        <v>An agreement whereby the buyer (the holder) has the right but not the obligation to buy electricity for a specified price on a specified exercise date in exchange for a premium payment for half-hour periods between 00:00 a.m. on 1st of April and 00:00 a.m. on the 1st of October,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at a strike of XXX qouted in Pounds Sterling per Megawatt (1,000,000 watts) hour, where watt is a unit of electrical power equivalent to one joule per second.</v>
      </c>
    </row>
    <row r="158" customFormat="false" ht="89.25" hidden="false" customHeight="false" outlineLevel="0" collapsed="false">
      <c r="A158" s="153" t="s">
        <v>26</v>
      </c>
      <c r="B158" s="25" t="s">
        <v>27</v>
      </c>
      <c r="C158" s="154" t="s">
        <v>13</v>
      </c>
      <c r="D158" s="25" t="s">
        <v>19</v>
      </c>
      <c r="E158" s="25" t="s">
        <v>229</v>
      </c>
      <c r="F158" s="25" t="s">
        <v>215</v>
      </c>
      <c r="G158" s="25" t="s">
        <v>85</v>
      </c>
      <c r="H158" s="25" t="s">
        <v>212</v>
      </c>
      <c r="I158" s="25" t="s">
        <v>15</v>
      </c>
      <c r="J158" s="25" t="s">
        <v>222</v>
      </c>
      <c r="K158" s="155" t="s">
        <v>207</v>
      </c>
      <c r="L158" s="156" t="s">
        <v>214</v>
      </c>
      <c r="M158" s="113" t="str">
        <f aca="false">CONCATENATE(UKPower!$D$56," for ",UKPower!$E$32,", for ",UKPower!$D$44," and settled ",UKPower!$D$48,"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at a strike of XXX qouted in Pounds Sterling per Megawatt (1,000,000 watts) hour, where watt is a unit of electrical power equivalent to one joule per second.</v>
      </c>
    </row>
    <row r="159" customFormat="false" ht="89.25" hidden="false" customHeight="false" outlineLevel="0" collapsed="false">
      <c r="A159" s="153" t="s">
        <v>26</v>
      </c>
      <c r="B159" s="25" t="s">
        <v>27</v>
      </c>
      <c r="C159" s="154" t="s">
        <v>13</v>
      </c>
      <c r="D159" s="25" t="s">
        <v>19</v>
      </c>
      <c r="E159" s="153" t="s">
        <v>228</v>
      </c>
      <c r="F159" s="153" t="s">
        <v>211</v>
      </c>
      <c r="G159" s="25" t="s">
        <v>219</v>
      </c>
      <c r="H159" s="25" t="s">
        <v>212</v>
      </c>
      <c r="I159" s="25" t="s">
        <v>15</v>
      </c>
      <c r="J159" s="25" t="s">
        <v>222</v>
      </c>
      <c r="K159" s="155" t="s">
        <v>207</v>
      </c>
      <c r="L159" s="156" t="s">
        <v>214</v>
      </c>
      <c r="M159" s="113" t="str">
        <f aca="false">CONCATENATE(UKPower!$D$55," for ",UKPower!$E$35,", for ",UKPower!$D$44," and settled ",UKPower!$D$48," at a strike of ",UKGas!$Q$6," qouted in ",UKPower!$D$59," per ",UKPower!$D$62,".")</f>
        <v>An agreement whereby the buyer (the holder) has the right but not the obligation to buy electricity for a specified price on a specified exercise date in exchange for a premium payment for half hours between 00:00 a.m. on 1st of October and 00:00 a.m. on 1st of October one year year,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at a strike of XXX qouted in Pounds Sterling per Megawatt (1,000,000 watts) hour, where watt is a unit of electrical power equivalent to one joule per second.</v>
      </c>
    </row>
    <row r="160" customFormat="false" ht="76.5" hidden="false" customHeight="false" outlineLevel="0" collapsed="false">
      <c r="A160" s="157" t="s">
        <v>26</v>
      </c>
      <c r="B160" s="158" t="s">
        <v>27</v>
      </c>
      <c r="C160" s="159" t="s">
        <v>13</v>
      </c>
      <c r="D160" s="158" t="s">
        <v>19</v>
      </c>
      <c r="E160" s="158" t="s">
        <v>229</v>
      </c>
      <c r="F160" s="158" t="s">
        <v>215</v>
      </c>
      <c r="G160" s="158" t="s">
        <v>220</v>
      </c>
      <c r="H160" s="158" t="s">
        <v>212</v>
      </c>
      <c r="I160" s="158" t="s">
        <v>15</v>
      </c>
      <c r="J160" s="158" t="s">
        <v>222</v>
      </c>
      <c r="K160" s="160" t="s">
        <v>207</v>
      </c>
      <c r="L160" s="161" t="s">
        <v>214</v>
      </c>
      <c r="M160" s="113" t="str">
        <f aca="false">CONCATENATE(UKPower!$D$56," for ",UKPower!$E$36,", for ",UKPower!$D$44," and settled ",UKPower!$D$48,"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31st of March and 11:00 p.m. on  31st of March one year later, for Pool Purchase Price in £/MWh which is the sum of LOLP and SMP prices, as published for each half-hour by England and Wales Power Pool and settled against the average of half-hour periods in EFA slots WD1, WD2, WD6 and all weekends, according to the Electricity Forward Agreement calendar defined by England and Wales Power Pool Rules at a strike of XXX qouted in Pounds Sterling per Megawatt (1,000,000 watts) hour, where watt is a unit of electrical power equivalent to one joule per second.</v>
      </c>
    </row>
    <row r="161" customFormat="false" ht="89.25" hidden="false" customHeight="false" outlineLevel="0" collapsed="false">
      <c r="A161" s="153" t="s">
        <v>26</v>
      </c>
      <c r="B161" s="25" t="s">
        <v>27</v>
      </c>
      <c r="C161" s="154" t="s">
        <v>13</v>
      </c>
      <c r="D161" s="25" t="s">
        <v>19</v>
      </c>
      <c r="E161" s="25" t="s">
        <v>229</v>
      </c>
      <c r="F161" s="25" t="s">
        <v>215</v>
      </c>
      <c r="G161" s="25" t="s">
        <v>217</v>
      </c>
      <c r="H161" s="25" t="s">
        <v>212</v>
      </c>
      <c r="I161" s="25" t="s">
        <v>15</v>
      </c>
      <c r="J161" s="25" t="s">
        <v>223</v>
      </c>
      <c r="K161" s="155" t="s">
        <v>207</v>
      </c>
      <c r="L161" s="156" t="s">
        <v>214</v>
      </c>
      <c r="M161" s="113" t="str">
        <f aca="false">CONCATENATE(UKPower!$D$56," for ",UKPower!$E$28,", for ",UKPower!$D$44," and settled ",UKPower!$D$49," at a strike of ",UKGas!$Q$6," qouted in ",UKPower!$D$59," per ",UKPower!$D$62,".")</f>
        <v>An agreement whereby the buyer (the holder) has the right but not the obligation to sell electricity for a specified price on a specified exercise date in exchange for a premium payment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62" customFormat="false" ht="89.25" hidden="false" customHeight="false" outlineLevel="0" collapsed="false">
      <c r="A162" s="153" t="s">
        <v>26</v>
      </c>
      <c r="B162" s="25" t="s">
        <v>27</v>
      </c>
      <c r="C162" s="154" t="s">
        <v>13</v>
      </c>
      <c r="D162" s="25" t="s">
        <v>19</v>
      </c>
      <c r="E162" s="153" t="s">
        <v>228</v>
      </c>
      <c r="F162" s="153" t="s">
        <v>211</v>
      </c>
      <c r="G162" s="25" t="s">
        <v>218</v>
      </c>
      <c r="H162" s="25" t="s">
        <v>212</v>
      </c>
      <c r="I162" s="25" t="s">
        <v>15</v>
      </c>
      <c r="J162" s="25" t="s">
        <v>223</v>
      </c>
      <c r="K162" s="155" t="s">
        <v>207</v>
      </c>
      <c r="L162" s="156" t="s">
        <v>214</v>
      </c>
      <c r="M162" s="113" t="str">
        <f aca="false">CONCATENATE(UKPower!$D$55," for ",UKPower!$E$31,", for ",UKPower!$D$44," and settled ",UKPower!$D$49," at a strike of ",UKGas!$Q$6," qouted in ",UKPower!$D$59," per ",UKPower!$D$62,".")</f>
        <v>An agreement whereby the buyer (the holder) has the right but not the obligation to buy electricity for a specified price on a specified exercise date in exchange for a premium payment for half-hour periods between 00:00 a.m. on 1st of April and 00:00 a.m. on the 1st of October,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63" customFormat="false" ht="89.25" hidden="false" customHeight="false" outlineLevel="0" collapsed="false">
      <c r="A163" s="153" t="s">
        <v>26</v>
      </c>
      <c r="B163" s="25" t="s">
        <v>27</v>
      </c>
      <c r="C163" s="154" t="s">
        <v>13</v>
      </c>
      <c r="D163" s="25" t="s">
        <v>19</v>
      </c>
      <c r="E163" s="25" t="s">
        <v>229</v>
      </c>
      <c r="F163" s="25" t="s">
        <v>215</v>
      </c>
      <c r="G163" s="25" t="s">
        <v>85</v>
      </c>
      <c r="H163" s="25" t="s">
        <v>212</v>
      </c>
      <c r="I163" s="25" t="s">
        <v>15</v>
      </c>
      <c r="J163" s="25" t="s">
        <v>223</v>
      </c>
      <c r="K163" s="155" t="s">
        <v>207</v>
      </c>
      <c r="L163" s="156" t="s">
        <v>214</v>
      </c>
      <c r="M163" s="113" t="str">
        <f aca="false">CONCATENATE(UKPower!$D$56," for ",UKPower!$E$32,", for ",UKPower!$D$44," and settled ",UKPower!$D$49,"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64" customFormat="false" ht="89.25" hidden="false" customHeight="false" outlineLevel="0" collapsed="false">
      <c r="A164" s="153" t="s">
        <v>26</v>
      </c>
      <c r="B164" s="25" t="s">
        <v>27</v>
      </c>
      <c r="C164" s="154" t="s">
        <v>13</v>
      </c>
      <c r="D164" s="25" t="s">
        <v>19</v>
      </c>
      <c r="E164" s="153" t="s">
        <v>228</v>
      </c>
      <c r="F164" s="153" t="s">
        <v>211</v>
      </c>
      <c r="G164" s="25" t="s">
        <v>219</v>
      </c>
      <c r="H164" s="25" t="s">
        <v>212</v>
      </c>
      <c r="I164" s="25" t="s">
        <v>15</v>
      </c>
      <c r="J164" s="25" t="s">
        <v>223</v>
      </c>
      <c r="K164" s="155" t="s">
        <v>207</v>
      </c>
      <c r="L164" s="156" t="s">
        <v>214</v>
      </c>
      <c r="M164" s="113" t="str">
        <f aca="false">CONCATENATE(UKPower!$D$55," for ",UKPower!$E$35,", for ",UKPower!$D$44," and settled ",UKPower!$D$49," at a strike of ",UKGas!$Q$6," qouted in ",UKPower!$D$59," per ",UKPower!$D$62,".")</f>
        <v>An agreement whereby the buyer (the holder) has the right but not the obligation to buy electricity for a specified price on a specified exercise date in exchange for a premium payment for half hours between 00:00 a.m. on 1st of October and 00:00 a.m. on 1st of October one year year,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65" customFormat="false" ht="89.25" hidden="false" customHeight="false" outlineLevel="0" collapsed="false">
      <c r="A165" s="157" t="s">
        <v>26</v>
      </c>
      <c r="B165" s="158" t="s">
        <v>27</v>
      </c>
      <c r="C165" s="159" t="s">
        <v>13</v>
      </c>
      <c r="D165" s="158" t="s">
        <v>19</v>
      </c>
      <c r="E165" s="158" t="s">
        <v>229</v>
      </c>
      <c r="F165" s="158" t="s">
        <v>215</v>
      </c>
      <c r="G165" s="158" t="s">
        <v>220</v>
      </c>
      <c r="H165" s="158" t="s">
        <v>212</v>
      </c>
      <c r="I165" s="158" t="s">
        <v>15</v>
      </c>
      <c r="J165" s="158" t="s">
        <v>223</v>
      </c>
      <c r="K165" s="160" t="s">
        <v>207</v>
      </c>
      <c r="L165" s="161" t="s">
        <v>214</v>
      </c>
      <c r="M165" s="113" t="str">
        <f aca="false">CONCATENATE(UKPower!$D$56," for ",UKPower!$E$36,", for ",UKPower!$D$44," and settled ",UKPower!$D$49,"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31st of March and 11:00 p.m. on  31st of March one year later, for Pool Purchase Price in £/MWh which is the sum of LOLP and SMP prices, as published for each half-hour by England and Wales Power Pool and settled against the average of all half-hour periods with doubled volumes for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66" customFormat="false" ht="89.25" hidden="false" customHeight="false" outlineLevel="0" collapsed="false">
      <c r="A166" s="153" t="s">
        <v>26</v>
      </c>
      <c r="B166" s="25" t="s">
        <v>27</v>
      </c>
      <c r="C166" s="154" t="s">
        <v>13</v>
      </c>
      <c r="D166" s="25" t="s">
        <v>19</v>
      </c>
      <c r="E166" s="25" t="s">
        <v>229</v>
      </c>
      <c r="F166" s="25" t="s">
        <v>215</v>
      </c>
      <c r="G166" s="25" t="s">
        <v>217</v>
      </c>
      <c r="H166" s="25" t="s">
        <v>212</v>
      </c>
      <c r="I166" s="25" t="s">
        <v>15</v>
      </c>
      <c r="J166" s="25" t="s">
        <v>224</v>
      </c>
      <c r="K166" s="155" t="s">
        <v>207</v>
      </c>
      <c r="L166" s="156" t="s">
        <v>214</v>
      </c>
      <c r="M166" s="113" t="str">
        <f aca="false">CONCATENATE(UKPower!$D$56," for ",UKPower!$E$28,", for ",UKPower!$D$44," and settled ",UKPower!$D$50," at a strike of ",UKGas!$Q$6," qouted in ",UKPower!$D$59," per ",UKPower!$D$62,".")</f>
        <v>An agreement whereby the buyer (the holder) has the right but not the obligation to sell electricity for a specified price on a specified exercise date in exchange for a premium payment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at a strike of XXX qouted in Pounds Sterling per Megawatt (1,000,000 watts) hour, where watt is a unit of electrical power equivalent to one joule per second.</v>
      </c>
    </row>
    <row r="167" customFormat="false" ht="76.5" hidden="false" customHeight="false" outlineLevel="0" collapsed="false">
      <c r="A167" s="153" t="s">
        <v>26</v>
      </c>
      <c r="B167" s="25" t="s">
        <v>27</v>
      </c>
      <c r="C167" s="154" t="s">
        <v>13</v>
      </c>
      <c r="D167" s="25" t="s">
        <v>19</v>
      </c>
      <c r="E167" s="153" t="s">
        <v>228</v>
      </c>
      <c r="F167" s="153" t="s">
        <v>211</v>
      </c>
      <c r="G167" s="25" t="s">
        <v>218</v>
      </c>
      <c r="H167" s="25" t="s">
        <v>212</v>
      </c>
      <c r="I167" s="25" t="s">
        <v>15</v>
      </c>
      <c r="J167" s="25" t="s">
        <v>224</v>
      </c>
      <c r="K167" s="155" t="s">
        <v>207</v>
      </c>
      <c r="L167" s="156" t="s">
        <v>214</v>
      </c>
      <c r="M167" s="113" t="str">
        <f aca="false">CONCATENATE(UKPower!$D$55," for ",UKPower!$E$31,", for ",UKPower!$D$44," and settled ",UKPower!$D$50," at a strike of ",UKGas!$Q$6," qouted in ",UKPower!$D$59," per ",UKPower!$D$62,".")</f>
        <v>An agreement whereby the buyer (the holder) has the right but not the obligation to buy electricity for a specified price on a specified exercise date in exchange for a premium payment for half-hour periods between 00:00 a.m. on 1st of April and 00:00 a.m. on the 1st of October,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at a strike of XXX qouted in Pounds Sterling per Megawatt (1,000,000 watts) hour, where watt is a unit of electrical power equivalent to one joule per second.</v>
      </c>
    </row>
    <row r="168" customFormat="false" ht="89.25" hidden="false" customHeight="false" outlineLevel="0" collapsed="false">
      <c r="A168" s="153" t="s">
        <v>26</v>
      </c>
      <c r="B168" s="25" t="s">
        <v>27</v>
      </c>
      <c r="C168" s="154" t="s">
        <v>13</v>
      </c>
      <c r="D168" s="25" t="s">
        <v>19</v>
      </c>
      <c r="E168" s="25" t="s">
        <v>229</v>
      </c>
      <c r="F168" s="25" t="s">
        <v>215</v>
      </c>
      <c r="G168" s="25" t="s">
        <v>85</v>
      </c>
      <c r="H168" s="25" t="s">
        <v>212</v>
      </c>
      <c r="I168" s="25" t="s">
        <v>15</v>
      </c>
      <c r="J168" s="25" t="s">
        <v>224</v>
      </c>
      <c r="K168" s="155" t="s">
        <v>207</v>
      </c>
      <c r="L168" s="156" t="s">
        <v>214</v>
      </c>
      <c r="M168" s="113" t="str">
        <f aca="false">CONCATENATE(UKPower!$D$56," for ",UKPower!$E$32,", for ",UKPower!$D$44," and settled ",UKPower!$D$50,"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at a strike of XXX qouted in Pounds Sterling per Megawatt (1,000,000 watts) hour, where watt is a unit of electrical power equivalent to one joule per second.</v>
      </c>
    </row>
    <row r="169" customFormat="false" ht="76.5" hidden="false" customHeight="false" outlineLevel="0" collapsed="false">
      <c r="A169" s="153" t="s">
        <v>26</v>
      </c>
      <c r="B169" s="25" t="s">
        <v>27</v>
      </c>
      <c r="C169" s="154" t="s">
        <v>13</v>
      </c>
      <c r="D169" s="25" t="s">
        <v>19</v>
      </c>
      <c r="E169" s="153" t="s">
        <v>228</v>
      </c>
      <c r="F169" s="153" t="s">
        <v>211</v>
      </c>
      <c r="G169" s="25" t="s">
        <v>219</v>
      </c>
      <c r="H169" s="25" t="s">
        <v>212</v>
      </c>
      <c r="I169" s="25" t="s">
        <v>15</v>
      </c>
      <c r="J169" s="25" t="s">
        <v>224</v>
      </c>
      <c r="K169" s="155" t="s">
        <v>207</v>
      </c>
      <c r="L169" s="156" t="s">
        <v>214</v>
      </c>
      <c r="M169" s="113" t="str">
        <f aca="false">CONCATENATE(UKPower!$D$55," for ",UKPower!$E$35,", for ",UKPower!$D$44," and settled ",UKPower!$D$50," at a strike of ",UKGas!$Q$6," qouted in ",UKPower!$D$59," per ",UKPower!$D$62,".")</f>
        <v>An agreement whereby the buyer (the holder) has the right but not the obligation to buy electricity for a specified price on a specified exercise date in exchange for a premium payment for half hours between 00:00 a.m. on 1st of October and 00:00 a.m. on 1st of October one year year,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at a strike of XXX qouted in Pounds Sterling per Megawatt (1,000,000 watts) hour, where watt is a unit of electrical power equivalent to one joule per second.</v>
      </c>
    </row>
    <row r="170" customFormat="false" ht="76.5" hidden="false" customHeight="false" outlineLevel="0" collapsed="false">
      <c r="A170" s="157" t="s">
        <v>26</v>
      </c>
      <c r="B170" s="158" t="s">
        <v>27</v>
      </c>
      <c r="C170" s="159" t="s">
        <v>13</v>
      </c>
      <c r="D170" s="158" t="s">
        <v>19</v>
      </c>
      <c r="E170" s="158" t="s">
        <v>229</v>
      </c>
      <c r="F170" s="158" t="s">
        <v>215</v>
      </c>
      <c r="G170" s="158" t="s">
        <v>220</v>
      </c>
      <c r="H170" s="158" t="s">
        <v>212</v>
      </c>
      <c r="I170" s="158" t="s">
        <v>15</v>
      </c>
      <c r="J170" s="158" t="s">
        <v>224</v>
      </c>
      <c r="K170" s="160" t="s">
        <v>207</v>
      </c>
      <c r="L170" s="161" t="s">
        <v>214</v>
      </c>
      <c r="M170" s="113" t="str">
        <f aca="false">CONCATENATE(UKPower!$D$56," for ",UKPower!$E$36,", for ",UKPower!$D$44," and settled ",UKPower!$D$50,"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31st of March and 11:00 p.m. on  31st of March one year later, for Pool Purchase Price in £/MWh which is the sum of LOLP and SMP prices, as published for each half-hour by England and Wales Power Pool and settled against the average of half-hour periods in EFA slots WD3, WD4, WD5 and WD6, according to the Electricity Forward Agreement calendar defined by England and Wales Power Pool Rules at a strike of XXX qouted in Pounds Sterling per Megawatt (1,000,000 watts) hour, where watt is a unit of electrical power equivalent to one joule per second.</v>
      </c>
    </row>
    <row r="171" customFormat="false" ht="89.25" hidden="false" customHeight="false" outlineLevel="0" collapsed="false">
      <c r="A171" s="153" t="s">
        <v>26</v>
      </c>
      <c r="B171" s="25" t="s">
        <v>27</v>
      </c>
      <c r="C171" s="154" t="s">
        <v>13</v>
      </c>
      <c r="D171" s="25" t="s">
        <v>19</v>
      </c>
      <c r="E171" s="25" t="s">
        <v>229</v>
      </c>
      <c r="F171" s="25" t="s">
        <v>215</v>
      </c>
      <c r="G171" s="25" t="s">
        <v>217</v>
      </c>
      <c r="H171" s="25" t="s">
        <v>212</v>
      </c>
      <c r="I171" s="25" t="s">
        <v>15</v>
      </c>
      <c r="J171" s="25" t="s">
        <v>225</v>
      </c>
      <c r="K171" s="155" t="s">
        <v>207</v>
      </c>
      <c r="L171" s="156" t="s">
        <v>214</v>
      </c>
      <c r="M171" s="113" t="str">
        <f aca="false">CONCATENATE(UKPower!$D$56," for ",UKPower!$E$28,", for ",UKPower!$D$44," and settled ",UKPower!$D$51," at a strike of ",UKGas!$Q$6," qouted in ",UKPower!$D$59," per ",UKPower!$D$62,".")</f>
        <v>An agreement whereby the buyer (the holder) has the right but not the obligation to sell electricity for a specified price on a specified exercise date in exchange for a premium payment for half-hour periods between EFA weeks 14 and 39 inclusive according to the Electricity Forward Agreement calendar defined by England and Wales Power Pool Rules,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at a strike of XXX qouted in Pounds Sterling per Megawatt (1,000,000 watts) hour, where watt is a unit of electrical power equivalent to one joule per second.</v>
      </c>
    </row>
    <row r="172" customFormat="false" ht="76.5" hidden="false" customHeight="false" outlineLevel="0" collapsed="false">
      <c r="A172" s="153" t="s">
        <v>26</v>
      </c>
      <c r="B172" s="25" t="s">
        <v>27</v>
      </c>
      <c r="C172" s="154" t="s">
        <v>13</v>
      </c>
      <c r="D172" s="25" t="s">
        <v>19</v>
      </c>
      <c r="E172" s="153" t="s">
        <v>228</v>
      </c>
      <c r="F172" s="153" t="s">
        <v>211</v>
      </c>
      <c r="G172" s="25" t="s">
        <v>218</v>
      </c>
      <c r="H172" s="25" t="s">
        <v>212</v>
      </c>
      <c r="I172" s="25" t="s">
        <v>15</v>
      </c>
      <c r="J172" s="25" t="s">
        <v>225</v>
      </c>
      <c r="K172" s="155" t="s">
        <v>207</v>
      </c>
      <c r="L172" s="156" t="s">
        <v>214</v>
      </c>
      <c r="M172" s="113" t="str">
        <f aca="false">CONCATENATE(UKPower!$D$55," for ",UKPower!$E$31,", for ",UKPower!$D$44," and settled ",UKPower!$D$51," at a strike of ",UKGas!$Q$6," qouted in ",UKPower!$D$59," per ",UKPower!$D$62,".")</f>
        <v>An agreement whereby the buyer (the holder) has the right but not the obligation to buy electricity for a specified price on a specified exercise date in exchange for a premium payment for half-hour periods between 00:00 a.m. on 1st of April and 00:00 a.m. on the 1st of October,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at a strike of XXX qouted in Pounds Sterling per Megawatt (1,000,000 watts) hour, where watt is a unit of electrical power equivalent to one joule per second.</v>
      </c>
    </row>
    <row r="173" customFormat="false" ht="89.25" hidden="false" customHeight="false" outlineLevel="0" collapsed="false">
      <c r="A173" s="153" t="s">
        <v>26</v>
      </c>
      <c r="B173" s="25" t="s">
        <v>27</v>
      </c>
      <c r="C173" s="154" t="s">
        <v>13</v>
      </c>
      <c r="D173" s="25" t="s">
        <v>19</v>
      </c>
      <c r="E173" s="25" t="s">
        <v>229</v>
      </c>
      <c r="F173" s="25" t="s">
        <v>215</v>
      </c>
      <c r="G173" s="25" t="s">
        <v>85</v>
      </c>
      <c r="H173" s="25" t="s">
        <v>212</v>
      </c>
      <c r="I173" s="25" t="s">
        <v>15</v>
      </c>
      <c r="J173" s="25" t="s">
        <v>225</v>
      </c>
      <c r="K173" s="155" t="s">
        <v>207</v>
      </c>
      <c r="L173" s="156" t="s">
        <v>214</v>
      </c>
      <c r="M173" s="113" t="str">
        <f aca="false">CONCATENATE(UKPower!$D$56," for ",UKPower!$E$32,", for ",UKPower!$D$44," and settled ",UKPower!$D$51,"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the last day of the previous EFA month (pick the date from EFA Calendar in the Database) and 11:00 p.m. on the last day of the EFA month,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at a strike of XXX qouted in Pounds Sterling per Megawatt (1,000,000 watts) hour, where watt is a unit of electrical power equivalent to one joule per second.</v>
      </c>
    </row>
    <row r="174" customFormat="false" ht="76.5" hidden="false" customHeight="false" outlineLevel="0" collapsed="false">
      <c r="A174" s="153" t="s">
        <v>26</v>
      </c>
      <c r="B174" s="25" t="s">
        <v>27</v>
      </c>
      <c r="C174" s="154" t="s">
        <v>13</v>
      </c>
      <c r="D174" s="25" t="s">
        <v>19</v>
      </c>
      <c r="E174" s="153" t="s">
        <v>228</v>
      </c>
      <c r="F174" s="153" t="s">
        <v>211</v>
      </c>
      <c r="G174" s="25" t="s">
        <v>219</v>
      </c>
      <c r="H174" s="25" t="s">
        <v>212</v>
      </c>
      <c r="I174" s="25" t="s">
        <v>15</v>
      </c>
      <c r="J174" s="25" t="s">
        <v>225</v>
      </c>
      <c r="K174" s="155" t="s">
        <v>207</v>
      </c>
      <c r="L174" s="156" t="s">
        <v>214</v>
      </c>
      <c r="M174" s="113" t="str">
        <f aca="false">CONCATENATE(UKPower!$D$55," for ",UKPower!$E$35,", for ",UKPower!$D$44," and settled ",UKPower!$D$51," at a strike of ",UKGas!$Q$6," qouted in ",UKPower!$D$59," per ",UKPower!$D$62,".")</f>
        <v>An agreement whereby the buyer (the holder) has the right but not the obligation to buy electricity for a specified price on a specified exercise date in exchange for a premium payment for half hours between 00:00 a.m. on 1st of October and 00:00 a.m. on 1st of October one year year,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at a strike of XXX qouted in Pounds Sterling per Megawatt (1,000,000 watts) hour, where watt is a unit of electrical power equivalent to one joule per second.</v>
      </c>
    </row>
    <row r="175" customFormat="false" ht="76.5" hidden="false" customHeight="false" outlineLevel="0" collapsed="false">
      <c r="A175" s="157" t="s">
        <v>26</v>
      </c>
      <c r="B175" s="158" t="s">
        <v>27</v>
      </c>
      <c r="C175" s="159" t="s">
        <v>13</v>
      </c>
      <c r="D175" s="158" t="s">
        <v>19</v>
      </c>
      <c r="E175" s="158" t="s">
        <v>229</v>
      </c>
      <c r="F175" s="158" t="s">
        <v>215</v>
      </c>
      <c r="G175" s="158" t="s">
        <v>220</v>
      </c>
      <c r="H175" s="158" t="s">
        <v>212</v>
      </c>
      <c r="I175" s="158" t="s">
        <v>15</v>
      </c>
      <c r="J175" s="158" t="s">
        <v>225</v>
      </c>
      <c r="K175" s="160" t="s">
        <v>207</v>
      </c>
      <c r="L175" s="161" t="s">
        <v>214</v>
      </c>
      <c r="M175" s="113" t="str">
        <f aca="false">CONCATENATE(UKPower!$D$56," for ",UKPower!$E$36,", for ",UKPower!$D$44," and settled ",UKPower!$D$51,"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31st of March and 11:00 p.m. on  31st of March one year later, for Pool Purchase Price in £/MWh which is the sum of LOLP and SMP prices, as published for each half-hour by England and Wales Power Pool and settled against the average of half-hour periods in EFA slots WD1, WD2, WE1 and WE2,  according to the Electricity Forward Agreement calendar defined by England and Wales Power Pool Rules at a strike of XXX qouted in Pounds Sterling per Megawatt (1,000,000 watts) hour, where watt is a unit of electrical power equivalent to one joule per second.</v>
      </c>
    </row>
    <row r="176" customFormat="false" ht="63.75" hidden="false" customHeight="false" outlineLevel="0" collapsed="false">
      <c r="A176" s="153" t="s">
        <v>26</v>
      </c>
      <c r="B176" s="25" t="s">
        <v>27</v>
      </c>
      <c r="C176" s="154" t="s">
        <v>13</v>
      </c>
      <c r="D176" s="25" t="s">
        <v>19</v>
      </c>
      <c r="E176" s="153" t="s">
        <v>228</v>
      </c>
      <c r="F176" s="153" t="s">
        <v>211</v>
      </c>
      <c r="G176" s="25" t="s">
        <v>217</v>
      </c>
      <c r="H176" s="25" t="s">
        <v>226</v>
      </c>
      <c r="I176" s="25" t="s">
        <v>15</v>
      </c>
      <c r="J176" s="25" t="s">
        <v>213</v>
      </c>
      <c r="K176" s="155" t="s">
        <v>207</v>
      </c>
      <c r="L176" s="156" t="s">
        <v>214</v>
      </c>
      <c r="M176" s="113" t="str">
        <f aca="false">CONCATENATE(UKPower!$D$55," for ",UKPower!$E$29,", for ",UKPower!$D$43," and settled ",UKPower!$D$46," at a strike of ",UKGas!$Q$6," qouted in ",UKPower!$D$59," per ",UKPower!$D$62,".")</f>
        <v>An agreement whereby the buyer (the holder) has the right but not the obligation to buy electricity for a specified price on a specified exercise date in exchange for a premium payment for half-hour periods between 00:00 a.m. on 1st of April and 00:00 a.m. on the 1st of October, for System Marginal Price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77" customFormat="false" ht="76.5" hidden="false" customHeight="false" outlineLevel="0" collapsed="false">
      <c r="A177" s="153" t="s">
        <v>26</v>
      </c>
      <c r="B177" s="25" t="s">
        <v>27</v>
      </c>
      <c r="C177" s="154" t="s">
        <v>13</v>
      </c>
      <c r="D177" s="25" t="s">
        <v>19</v>
      </c>
      <c r="E177" s="25" t="s">
        <v>229</v>
      </c>
      <c r="F177" s="25" t="s">
        <v>215</v>
      </c>
      <c r="G177" s="25" t="s">
        <v>218</v>
      </c>
      <c r="H177" s="25" t="s">
        <v>226</v>
      </c>
      <c r="I177" s="25" t="s">
        <v>15</v>
      </c>
      <c r="J177" s="25" t="s">
        <v>213</v>
      </c>
      <c r="K177" s="155" t="s">
        <v>207</v>
      </c>
      <c r="L177" s="156" t="s">
        <v>214</v>
      </c>
      <c r="M177" s="113" t="str">
        <f aca="false">CONCATENATE(UKPower!$D$56," for ",UKPower!$E$30,", for ",UKPower!$D$43," and settled ",UKPower!$D$46," at a strike of ",UKGas!$Q$6," qouted in ",UKPower!$D$59," per ",UKPower!$D$62,".")</f>
        <v>An agreement whereby the buyer (the holder) has the right but not the obligation to sell electricity for a specified price on a specified exercise date in exchange for a premium payment for half-hour periods between EFA weeks 40 in the Year 1999 and 13 in the Year 2000 inclusive, according to the Electricity Forward Agreement calendar defined by England and Wales Power Pool Rules, for System Marginal Price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78" customFormat="false" ht="63.75" hidden="false" customHeight="false" outlineLevel="0" collapsed="false">
      <c r="A178" s="153" t="s">
        <v>26</v>
      </c>
      <c r="B178" s="25" t="s">
        <v>27</v>
      </c>
      <c r="C178" s="154" t="s">
        <v>13</v>
      </c>
      <c r="D178" s="25" t="s">
        <v>19</v>
      </c>
      <c r="E178" s="153" t="s">
        <v>228</v>
      </c>
      <c r="F178" s="153" t="s">
        <v>211</v>
      </c>
      <c r="G178" s="25" t="s">
        <v>85</v>
      </c>
      <c r="H178" s="25" t="s">
        <v>226</v>
      </c>
      <c r="I178" s="25" t="s">
        <v>15</v>
      </c>
      <c r="J178" s="25" t="s">
        <v>213</v>
      </c>
      <c r="K178" s="155" t="s">
        <v>207</v>
      </c>
      <c r="L178" s="156" t="s">
        <v>214</v>
      </c>
      <c r="M178" s="113" t="str">
        <f aca="false">CONCATENATE(UKPower!$D$55," for ",UKPower!$E$33,", for ",UKPower!$D$43," and settled ",UKPower!$D$46," at a strike of ",UKGas!$Q$6," qouted in ",UKPower!$D$59," per ",UKPower!$D$62,".")</f>
        <v>An agreement whereby the buyer (the holder) has the right but not the obligation to buy electricity for a specified price on a specified exercise date in exchange for a premium payment for half hours between 00:00 a.m. on the first day of the calendar month and  00:00 a.m. on the first day of the next calendar month, for System Marginal Price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79" customFormat="false" ht="63.75" hidden="false" customHeight="false" outlineLevel="0" collapsed="false">
      <c r="A179" s="153" t="s">
        <v>26</v>
      </c>
      <c r="B179" s="25" t="s">
        <v>27</v>
      </c>
      <c r="C179" s="154" t="s">
        <v>13</v>
      </c>
      <c r="D179" s="25" t="s">
        <v>19</v>
      </c>
      <c r="E179" s="25" t="s">
        <v>229</v>
      </c>
      <c r="F179" s="25" t="s">
        <v>215</v>
      </c>
      <c r="G179" s="25" t="s">
        <v>219</v>
      </c>
      <c r="H179" s="25" t="s">
        <v>226</v>
      </c>
      <c r="I179" s="25" t="s">
        <v>15</v>
      </c>
      <c r="J179" s="25" t="s">
        <v>213</v>
      </c>
      <c r="K179" s="155" t="s">
        <v>207</v>
      </c>
      <c r="L179" s="156" t="s">
        <v>214</v>
      </c>
      <c r="M179" s="113" t="str">
        <f aca="false">CONCATENATE(UKPower!$D$56," for ",UKPower!$E$34,", for ",UKPower!$D$43," and settled ",UKPower!$D$46,"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30th of September and 11:00 p.m. on 30th of September one year later, for System Marginal Price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80" customFormat="false" ht="63.75" hidden="false" customHeight="false" outlineLevel="0" collapsed="false">
      <c r="A180" s="157" t="s">
        <v>26</v>
      </c>
      <c r="B180" s="158" t="s">
        <v>27</v>
      </c>
      <c r="C180" s="159" t="s">
        <v>13</v>
      </c>
      <c r="D180" s="158" t="s">
        <v>19</v>
      </c>
      <c r="E180" s="157" t="s">
        <v>228</v>
      </c>
      <c r="F180" s="157" t="s">
        <v>211</v>
      </c>
      <c r="G180" s="158" t="s">
        <v>220</v>
      </c>
      <c r="H180" s="158" t="s">
        <v>226</v>
      </c>
      <c r="I180" s="158" t="s">
        <v>15</v>
      </c>
      <c r="J180" s="158" t="s">
        <v>213</v>
      </c>
      <c r="K180" s="160" t="s">
        <v>207</v>
      </c>
      <c r="L180" s="161" t="s">
        <v>214</v>
      </c>
      <c r="M180" s="113" t="str">
        <f aca="false">CONCATENATE(UKPower!$D$55," for ",UKPower!$E$37,", for ",UKPower!$D$43," and settled ",UKPower!$D$46," at a strike of ",UKGas!$Q$6," qouted in ",UKPower!$D$59," per ",UKPower!$D$62,".")</f>
        <v>An agreement whereby the buyer (the holder) has the right but not the obligation to buy electricity for a specified price on a specified exercise date in exchange for a premium payment for half hours between 00:00 a.m. on 31st of March and 00:00 a.m. on 31st of March one year later, for System Marginal Price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81" customFormat="false" ht="89.25" hidden="false" customHeight="false" outlineLevel="0" collapsed="false">
      <c r="A181" s="153" t="s">
        <v>26</v>
      </c>
      <c r="B181" s="25" t="s">
        <v>27</v>
      </c>
      <c r="C181" s="154" t="s">
        <v>13</v>
      </c>
      <c r="D181" s="25" t="s">
        <v>19</v>
      </c>
      <c r="E181" s="25" t="s">
        <v>229</v>
      </c>
      <c r="F181" s="25" t="s">
        <v>215</v>
      </c>
      <c r="G181" s="25" t="s">
        <v>217</v>
      </c>
      <c r="H181" s="25" t="s">
        <v>226</v>
      </c>
      <c r="I181" s="25" t="s">
        <v>15</v>
      </c>
      <c r="J181" s="25" t="s">
        <v>221</v>
      </c>
      <c r="K181" s="155" t="s">
        <v>207</v>
      </c>
      <c r="L181" s="156" t="s">
        <v>214</v>
      </c>
      <c r="M181" s="113" t="str">
        <f aca="false">CONCATENATE(UKPower!$D$56," for ",UKPower!$E$28,", for ",UKPower!$D$43," and settled ",UKPower!$D$47," at a strike of ",UKGas!$Q$6," qouted in ",UKPower!$D$59," per ",UKPower!$D$62,".")</f>
        <v>An agreement whereby the buyer (the holder) has the right but not the obligation to sell electricity for a specified price on a specified exercise date in exchange for a premium payment for half-hour periods between EFA weeks 14 and 39 inclusive according to the Electricity Forward Agreement calendar defined by England and Wales Power Pool Rules,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82" customFormat="false" ht="76.5" hidden="false" customHeight="false" outlineLevel="0" collapsed="false">
      <c r="A182" s="153" t="s">
        <v>26</v>
      </c>
      <c r="B182" s="25" t="s">
        <v>27</v>
      </c>
      <c r="C182" s="154" t="s">
        <v>13</v>
      </c>
      <c r="D182" s="25" t="s">
        <v>19</v>
      </c>
      <c r="E182" s="153" t="s">
        <v>228</v>
      </c>
      <c r="F182" s="153" t="s">
        <v>211</v>
      </c>
      <c r="G182" s="25" t="s">
        <v>218</v>
      </c>
      <c r="H182" s="25" t="s">
        <v>226</v>
      </c>
      <c r="I182" s="25" t="s">
        <v>15</v>
      </c>
      <c r="J182" s="25" t="s">
        <v>221</v>
      </c>
      <c r="K182" s="155" t="s">
        <v>207</v>
      </c>
      <c r="L182" s="156" t="s">
        <v>214</v>
      </c>
      <c r="M182" s="113" t="str">
        <f aca="false">CONCATENATE(UKPower!$D$55," for ",UKPower!$E$31,", for ",UKPower!$D$43," and settled ",UKPower!$D$47," at a strike of ",UKGas!$Q$6," qouted in ",UKPower!$D$59," per ",UKPower!$D$62,".")</f>
        <v>An agreement whereby the buyer (the holder) has the right but not the obligation to buy electricity for a specified price on a specified exercise date in exchange for a premium payment for half-hour periods between 00:00 a.m. on 1st of April and 00:00 a.m. on the 1st of October,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83" customFormat="false" ht="89.25" hidden="false" customHeight="false" outlineLevel="0" collapsed="false">
      <c r="A183" s="153" t="s">
        <v>26</v>
      </c>
      <c r="B183" s="25" t="s">
        <v>27</v>
      </c>
      <c r="C183" s="154" t="s">
        <v>13</v>
      </c>
      <c r="D183" s="25" t="s">
        <v>19</v>
      </c>
      <c r="E183" s="25" t="s">
        <v>229</v>
      </c>
      <c r="F183" s="25" t="s">
        <v>215</v>
      </c>
      <c r="G183" s="25" t="s">
        <v>85</v>
      </c>
      <c r="H183" s="25" t="s">
        <v>226</v>
      </c>
      <c r="I183" s="25" t="s">
        <v>15</v>
      </c>
      <c r="J183" s="25" t="s">
        <v>221</v>
      </c>
      <c r="K183" s="155" t="s">
        <v>207</v>
      </c>
      <c r="L183" s="156" t="s">
        <v>214</v>
      </c>
      <c r="M183" s="113" t="str">
        <f aca="false">CONCATENATE(UKPower!$D$56," for ",UKPower!$E$32,", for ",UKPower!$D$43," and settled ",UKPower!$D$47,"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the last day of the previous EFA month (pick the date from EFA Calendar in the Database) and 11:00 p.m. on the last day of the EFA month,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84" customFormat="false" ht="76.5" hidden="false" customHeight="false" outlineLevel="0" collapsed="false">
      <c r="A184" s="153" t="s">
        <v>26</v>
      </c>
      <c r="B184" s="25" t="s">
        <v>27</v>
      </c>
      <c r="C184" s="154" t="s">
        <v>13</v>
      </c>
      <c r="D184" s="25" t="s">
        <v>19</v>
      </c>
      <c r="E184" s="153" t="s">
        <v>228</v>
      </c>
      <c r="F184" s="153" t="s">
        <v>211</v>
      </c>
      <c r="G184" s="25" t="s">
        <v>219</v>
      </c>
      <c r="H184" s="25" t="s">
        <v>226</v>
      </c>
      <c r="I184" s="25" t="s">
        <v>15</v>
      </c>
      <c r="J184" s="25" t="s">
        <v>221</v>
      </c>
      <c r="K184" s="155" t="s">
        <v>207</v>
      </c>
      <c r="L184" s="156" t="s">
        <v>214</v>
      </c>
      <c r="M184" s="113" t="str">
        <f aca="false">CONCATENATE(UKPower!$D$55," for ",UKPower!$E$35,", for ",UKPower!$D$43," and settled ",UKPower!$D$47," at a strike of ",UKGas!$Q$6," qouted in ",UKPower!$D$59," per ",UKPower!$D$62,".")</f>
        <v>An agreement whereby the buyer (the holder) has the right but not the obligation to buy electricity for a specified price on a specified exercise date in exchange for a premium payment for half hours between 00:00 a.m. on 1st of October and 00:00 a.m. on 1st of October one year year,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85" customFormat="false" ht="76.5" hidden="false" customHeight="false" outlineLevel="0" collapsed="false">
      <c r="A185" s="157" t="s">
        <v>26</v>
      </c>
      <c r="B185" s="158" t="s">
        <v>27</v>
      </c>
      <c r="C185" s="159" t="s">
        <v>13</v>
      </c>
      <c r="D185" s="158" t="s">
        <v>19</v>
      </c>
      <c r="E185" s="158" t="s">
        <v>229</v>
      </c>
      <c r="F185" s="158" t="s">
        <v>215</v>
      </c>
      <c r="G185" s="158" t="s">
        <v>220</v>
      </c>
      <c r="H185" s="158" t="s">
        <v>226</v>
      </c>
      <c r="I185" s="158" t="s">
        <v>15</v>
      </c>
      <c r="J185" s="158" t="s">
        <v>221</v>
      </c>
      <c r="K185" s="160" t="s">
        <v>207</v>
      </c>
      <c r="L185" s="161" t="s">
        <v>214</v>
      </c>
      <c r="M185" s="113" t="str">
        <f aca="false">CONCATENATE(UKPower!$D$56," for ",UKPower!$E$36,", for ",UKPower!$D$43," and settled ",UKPower!$D$47,"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31st of March and 11:00 p.m. on  31st of March one year later, for System Marginal Price in £/MWh as published for each half-hour by England and Wales Power Pool and settled against the average of half-hour periods in EFA slots WD3, WD4 and WD5, according to the Electricity Forward Agreement calendar defined by England and Wales Power Pool Rules at a strike of XXX qouted in Pounds Sterling per Megawatt (1,000,000 watts) hour, where watt is a unit of electrical power equivalent to one joule per second.</v>
      </c>
    </row>
    <row r="186" customFormat="false" ht="63.75" hidden="false" customHeight="false" outlineLevel="0" collapsed="false">
      <c r="A186" s="153" t="s">
        <v>26</v>
      </c>
      <c r="B186" s="25" t="s">
        <v>27</v>
      </c>
      <c r="C186" s="154" t="s">
        <v>13</v>
      </c>
      <c r="D186" s="25" t="s">
        <v>19</v>
      </c>
      <c r="E186" s="153" t="s">
        <v>228</v>
      </c>
      <c r="F186" s="153" t="s">
        <v>211</v>
      </c>
      <c r="G186" s="25" t="s">
        <v>217</v>
      </c>
      <c r="H186" s="25" t="s">
        <v>227</v>
      </c>
      <c r="I186" s="25" t="s">
        <v>15</v>
      </c>
      <c r="J186" s="25" t="s">
        <v>213</v>
      </c>
      <c r="K186" s="155" t="s">
        <v>207</v>
      </c>
      <c r="L186" s="156" t="s">
        <v>214</v>
      </c>
      <c r="M186" s="113" t="str">
        <f aca="false">CONCATENATE(UKPower!$D$55," for ",UKPower!$E$29,", for ",UKPower!$D$42," and settled ",UKPower!$D$46," at a strike of ",UKGas!$Q$6," qouted in ",UKPower!$D$59," per ",UKPower!$D$62,".")</f>
        <v>An agreement whereby the buyer (the holder) has the right but not the obligation to buy electricity for a specified price on a specified exercise date in exchange for a premium payment for half-hour periods between 00:00 a.m. on 1st of April and 00:00 a.m. on the 1st of October, for LOLP (Loss of Load Probability) or capacity payment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87" customFormat="false" ht="76.5" hidden="false" customHeight="false" outlineLevel="0" collapsed="false">
      <c r="A187" s="153" t="s">
        <v>26</v>
      </c>
      <c r="B187" s="25" t="s">
        <v>27</v>
      </c>
      <c r="C187" s="154" t="s">
        <v>13</v>
      </c>
      <c r="D187" s="25" t="s">
        <v>19</v>
      </c>
      <c r="E187" s="25" t="s">
        <v>229</v>
      </c>
      <c r="F187" s="25" t="s">
        <v>215</v>
      </c>
      <c r="G187" s="25" t="s">
        <v>218</v>
      </c>
      <c r="H187" s="25" t="s">
        <v>227</v>
      </c>
      <c r="I187" s="25" t="s">
        <v>15</v>
      </c>
      <c r="J187" s="25" t="s">
        <v>213</v>
      </c>
      <c r="K187" s="155" t="s">
        <v>207</v>
      </c>
      <c r="L187" s="156" t="s">
        <v>214</v>
      </c>
      <c r="M187" s="113" t="str">
        <f aca="false">CONCATENATE(UKPower!$D$56," for ",UKPower!$E$30,", for ",UKPower!$D$42," and settled ",UKPower!$D$46," at a strike of ",UKGas!$Q$6," qouted in ",UKPower!$D$59," per ",UKPower!$D$62,".")</f>
        <v>An agreement whereby the buyer (the holder) has the right but not the obligation to sell electricity for a specified price on a specified exercise date in exchange for a premium payment for half-hour periods between EFA weeks 40 in the Year 1999 and 13 in the Year 2000 inclusive, according to the Electricity Forward Agreement calendar defined by England and Wales Power Pool Rules, for LOLP (Loss of Load Probability) or capacity payment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88" customFormat="false" ht="63.75" hidden="false" customHeight="false" outlineLevel="0" collapsed="false">
      <c r="A188" s="153" t="s">
        <v>26</v>
      </c>
      <c r="B188" s="25" t="s">
        <v>27</v>
      </c>
      <c r="C188" s="154" t="s">
        <v>13</v>
      </c>
      <c r="D188" s="25" t="s">
        <v>19</v>
      </c>
      <c r="E188" s="153" t="s">
        <v>228</v>
      </c>
      <c r="F188" s="153" t="s">
        <v>211</v>
      </c>
      <c r="G188" s="25" t="s">
        <v>85</v>
      </c>
      <c r="H188" s="25" t="s">
        <v>227</v>
      </c>
      <c r="I188" s="25" t="s">
        <v>15</v>
      </c>
      <c r="J188" s="25" t="s">
        <v>213</v>
      </c>
      <c r="K188" s="155" t="s">
        <v>207</v>
      </c>
      <c r="L188" s="156" t="s">
        <v>214</v>
      </c>
      <c r="M188" s="113" t="str">
        <f aca="false">CONCATENATE(UKPower!$D$55," for ",UKPower!$E$33,", for ",UKPower!$D$42," and settled ",UKPower!$D$46," at a strike of ",UKGas!$Q$6," qouted in ",UKPower!$D$59," per ",UKPower!$D$62,".")</f>
        <v>An agreement whereby the buyer (the holder) has the right but not the obligation to buy electricity for a specified price on a specified exercise date in exchange for a premium payment for half hours between 00:00 a.m. on the first day of the calendar month and  00:00 a.m. on the first day of the next calendar month, for LOLP (Loss of Load Probability) or capacity payment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89" customFormat="false" ht="63.75" hidden="false" customHeight="false" outlineLevel="0" collapsed="false">
      <c r="A189" s="153" t="s">
        <v>26</v>
      </c>
      <c r="B189" s="25" t="s">
        <v>27</v>
      </c>
      <c r="C189" s="154" t="s">
        <v>13</v>
      </c>
      <c r="D189" s="25" t="s">
        <v>19</v>
      </c>
      <c r="E189" s="25" t="s">
        <v>229</v>
      </c>
      <c r="F189" s="25" t="s">
        <v>215</v>
      </c>
      <c r="G189" s="25" t="s">
        <v>219</v>
      </c>
      <c r="H189" s="25" t="s">
        <v>227</v>
      </c>
      <c r="I189" s="25" t="s">
        <v>15</v>
      </c>
      <c r="J189" s="25" t="s">
        <v>213</v>
      </c>
      <c r="K189" s="155" t="s">
        <v>207</v>
      </c>
      <c r="L189" s="156" t="s">
        <v>214</v>
      </c>
      <c r="M189" s="113" t="str">
        <f aca="false">CONCATENATE(UKPower!$D$56," for ",UKPower!$E$34,", for ",UKPower!$D$42," and settled ",UKPower!$D$46," at a strike of ",UKGas!$Q$6," qouted in ",UKPower!$D$59," per ",UKPower!$D$62,".")</f>
        <v>An agreement whereby the buyer (the holder) has the right but not the obligation to sell electricity for a specified price on a specified exercise date in exchange for a premium payment for half hours between 11:00 p.m. on 30th of September and 11:00 p.m. on 30th of September one year later, for LOLP (Loss of Load Probability) or capacity payment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90" customFormat="false" ht="64.5" hidden="false" customHeight="false" outlineLevel="0" collapsed="false">
      <c r="A190" s="162" t="s">
        <v>26</v>
      </c>
      <c r="B190" s="28" t="s">
        <v>27</v>
      </c>
      <c r="C190" s="27" t="s">
        <v>13</v>
      </c>
      <c r="D190" s="28" t="s">
        <v>19</v>
      </c>
      <c r="E190" s="162" t="s">
        <v>228</v>
      </c>
      <c r="F190" s="162" t="s">
        <v>211</v>
      </c>
      <c r="G190" s="28" t="s">
        <v>220</v>
      </c>
      <c r="H190" s="28" t="s">
        <v>227</v>
      </c>
      <c r="I190" s="28" t="s">
        <v>15</v>
      </c>
      <c r="J190" s="28" t="s">
        <v>213</v>
      </c>
      <c r="K190" s="163" t="s">
        <v>207</v>
      </c>
      <c r="L190" s="164" t="s">
        <v>214</v>
      </c>
      <c r="M190" s="113" t="str">
        <f aca="false">CONCATENATE(UKPower!$D$55," for ",UKPower!$E$37,", for ",UKPower!$D$42," and settled ",UKPower!$D$46," at a strike of ",UKGas!$Q$6," qouted in ",UKPower!$D$59," per ",UKPower!$D$62,".")</f>
        <v>An agreement whereby the buyer (the holder) has the right but not the obligation to buy electricity for a specified price on a specified exercise date in exchange for a premium payment for half hours between 00:00 a.m. on 31st of March and 00:00 a.m. on 31st of March one year later, for LOLP (Loss of Load Probability) or capacity payment in £/MWh as published for each half-hour by England and Wales Power Pool and settled against the average of all half-hour periods at a strike of XXX qouted in Pounds Sterling per Megawatt (1,000,000 watts) hour, where watt is a unit of electrical power equivalent to one joule per second.</v>
      </c>
    </row>
    <row r="191" customFormat="false" ht="63.75" hidden="false" customHeight="false" outlineLevel="0" collapsed="false">
      <c r="A191" s="165" t="s">
        <v>230</v>
      </c>
      <c r="B191" s="166" t="s">
        <v>27</v>
      </c>
      <c r="C191" s="167" t="s">
        <v>13</v>
      </c>
      <c r="D191" s="166" t="s">
        <v>14</v>
      </c>
      <c r="E191" s="166" t="s">
        <v>15</v>
      </c>
      <c r="F191" s="166" t="s">
        <v>15</v>
      </c>
      <c r="G191" s="166" t="s">
        <v>107</v>
      </c>
      <c r="H191" s="166" t="s">
        <v>231</v>
      </c>
      <c r="I191" s="166" t="s">
        <v>15</v>
      </c>
      <c r="J191" s="166" t="s">
        <v>232</v>
      </c>
      <c r="K191" s="168" t="s">
        <v>233</v>
      </c>
      <c r="L191" s="169" t="s">
        <v>214</v>
      </c>
      <c r="M191" s="170" t="str">
        <f aca="false">CONCATENATE(ContPower!$C$39," against ",ContPower!$C$43,", for ",ContPower!$C$52," for ",ContPower!$C$63," and settled in ",ContPower!$C$69," per ",ContPower!$C$80,".")</f>
        <v>An agreement whereby a floating price is exchanged  for a fixed price over a specified period against the Swiss high voltage grid as published by Dow Jones (arithmetic average) for hour 11:00 - 12:00 CET (Central European Time), for all hours from  00:00 CET  (Central European Time) to 24:00 CET tomorrow for energy delivered between 11:00 to 12:00 at Laufenburg on week days and settled in German Marks per Megawatt (1,000,000 watts) hour, where watt is a unit of electrical power equivalent to one Joule per second.</v>
      </c>
      <c r="N191" s="171"/>
      <c r="O191" s="171"/>
      <c r="P191" s="171"/>
      <c r="Q191" s="171"/>
      <c r="R191" s="171"/>
      <c r="S191" s="171"/>
      <c r="T191" s="171"/>
      <c r="U191" s="171"/>
      <c r="V191" s="171"/>
      <c r="W191" s="171"/>
      <c r="X191" s="171"/>
      <c r="Y191" s="171"/>
      <c r="Z191" s="171"/>
      <c r="AA191" s="171"/>
      <c r="AB191" s="171"/>
      <c r="AC191" s="171"/>
      <c r="AD191" s="171"/>
      <c r="AE191" s="171"/>
      <c r="AF191" s="171"/>
      <c r="AG191" s="171"/>
      <c r="AH191" s="171"/>
      <c r="AI191" s="171"/>
      <c r="AJ191" s="171"/>
      <c r="AK191" s="171"/>
      <c r="AL191" s="171"/>
      <c r="AM191" s="171"/>
      <c r="AN191" s="171"/>
      <c r="AO191" s="171"/>
      <c r="AP191" s="171"/>
      <c r="AQ191" s="171"/>
      <c r="AR191" s="171"/>
      <c r="AS191" s="171"/>
      <c r="AT191" s="171"/>
      <c r="AU191" s="171"/>
      <c r="AV191" s="171"/>
      <c r="AW191" s="171"/>
      <c r="AX191" s="171"/>
      <c r="AY191" s="171"/>
      <c r="AZ191" s="171"/>
      <c r="BA191" s="171"/>
      <c r="BB191" s="171"/>
      <c r="BC191" s="171"/>
      <c r="BD191" s="172"/>
      <c r="BE191" s="172"/>
      <c r="BF191" s="172"/>
      <c r="BG191" s="172"/>
      <c r="BH191" s="172"/>
      <c r="BI191" s="172"/>
      <c r="BJ191" s="172"/>
      <c r="BK191" s="172"/>
      <c r="BL191" s="172"/>
      <c r="BM191" s="172"/>
      <c r="BN191" s="172"/>
      <c r="BO191" s="172"/>
      <c r="BP191" s="172"/>
      <c r="BQ191" s="172"/>
      <c r="BR191" s="172"/>
      <c r="BS191" s="172"/>
      <c r="BT191" s="172"/>
      <c r="BU191" s="172"/>
      <c r="BV191" s="172"/>
      <c r="BW191" s="172"/>
      <c r="BX191" s="172"/>
      <c r="BY191" s="172"/>
      <c r="BZ191" s="172"/>
      <c r="CA191" s="172"/>
      <c r="CB191" s="172"/>
      <c r="CC191" s="172"/>
      <c r="CD191" s="172"/>
      <c r="CE191" s="172"/>
      <c r="CF191" s="172"/>
      <c r="CG191" s="172"/>
      <c r="CH191" s="172"/>
      <c r="CI191" s="172"/>
      <c r="CJ191" s="172"/>
      <c r="CK191" s="172"/>
      <c r="CL191" s="172"/>
      <c r="CM191" s="172"/>
      <c r="CN191" s="172"/>
      <c r="CO191" s="172"/>
      <c r="CP191" s="172"/>
      <c r="CQ191" s="172"/>
      <c r="CR191" s="172"/>
      <c r="CS191" s="172"/>
      <c r="CT191" s="172"/>
      <c r="CU191" s="172"/>
      <c r="CV191" s="172"/>
      <c r="CW191" s="172"/>
      <c r="CX191" s="172"/>
      <c r="CY191" s="172"/>
      <c r="CZ191" s="172"/>
      <c r="DA191" s="172"/>
      <c r="DB191" s="172"/>
      <c r="DC191" s="172"/>
      <c r="DD191" s="172"/>
      <c r="DE191" s="172"/>
      <c r="DF191" s="172"/>
      <c r="DG191" s="172"/>
      <c r="DH191" s="172"/>
      <c r="DI191" s="172"/>
      <c r="DJ191" s="172"/>
      <c r="DK191" s="172"/>
      <c r="DL191" s="172"/>
      <c r="DM191" s="172"/>
      <c r="DN191" s="172"/>
      <c r="DO191" s="172"/>
      <c r="DP191" s="172"/>
      <c r="DQ191" s="172"/>
      <c r="DR191" s="172"/>
      <c r="DS191" s="172"/>
      <c r="DT191" s="172"/>
      <c r="DU191" s="172"/>
      <c r="DV191" s="172"/>
      <c r="DW191" s="172"/>
      <c r="DX191" s="172"/>
      <c r="DY191" s="172"/>
      <c r="DZ191" s="172"/>
      <c r="EA191" s="172"/>
      <c r="EB191" s="172"/>
      <c r="EC191" s="172"/>
      <c r="ED191" s="172"/>
      <c r="EE191" s="172"/>
      <c r="EF191" s="172"/>
      <c r="EG191" s="172"/>
      <c r="EH191" s="172"/>
      <c r="EI191" s="172"/>
      <c r="EJ191" s="172"/>
      <c r="EK191" s="172"/>
      <c r="EL191" s="172"/>
      <c r="EM191" s="172"/>
      <c r="EN191" s="172"/>
      <c r="EO191" s="172"/>
      <c r="EP191" s="172"/>
      <c r="EQ191" s="172"/>
      <c r="ER191" s="172"/>
      <c r="ES191" s="172"/>
      <c r="ET191" s="172"/>
      <c r="EU191" s="172"/>
      <c r="EV191" s="172"/>
      <c r="EW191" s="172"/>
      <c r="EX191" s="172"/>
      <c r="EY191" s="172"/>
      <c r="EZ191" s="172"/>
      <c r="FA191" s="172"/>
      <c r="FB191" s="172"/>
      <c r="FC191" s="172"/>
      <c r="FD191" s="172"/>
      <c r="FE191" s="172"/>
      <c r="FF191" s="172"/>
      <c r="FG191" s="172"/>
      <c r="FH191" s="172"/>
      <c r="FI191" s="172"/>
      <c r="FJ191" s="172"/>
      <c r="FK191" s="172"/>
      <c r="FL191" s="172"/>
      <c r="FM191" s="172"/>
      <c r="FN191" s="172"/>
      <c r="FO191" s="172"/>
      <c r="FP191" s="172"/>
      <c r="FQ191" s="172"/>
      <c r="FR191" s="172"/>
      <c r="FS191" s="172"/>
      <c r="FT191" s="172"/>
      <c r="FU191" s="172"/>
      <c r="FV191" s="172"/>
      <c r="FW191" s="172"/>
      <c r="FX191" s="172"/>
      <c r="FY191" s="172"/>
      <c r="FZ191" s="172"/>
      <c r="GA191" s="172"/>
      <c r="GB191" s="172"/>
      <c r="GC191" s="172"/>
      <c r="GD191" s="172"/>
      <c r="GE191" s="172"/>
      <c r="GF191" s="172"/>
      <c r="GG191" s="172"/>
      <c r="GH191" s="172"/>
      <c r="GI191" s="172"/>
      <c r="GJ191" s="172"/>
      <c r="GK191" s="172"/>
      <c r="GL191" s="172"/>
      <c r="GM191" s="172"/>
      <c r="GN191" s="172"/>
      <c r="GO191" s="172"/>
      <c r="GP191" s="172"/>
      <c r="GQ191" s="172"/>
      <c r="GR191" s="172"/>
      <c r="GS191" s="172"/>
      <c r="GT191" s="172"/>
      <c r="GU191" s="172"/>
      <c r="GV191" s="172"/>
      <c r="GW191" s="172"/>
      <c r="GX191" s="172"/>
      <c r="GY191" s="172"/>
      <c r="GZ191" s="172"/>
      <c r="HA191" s="172"/>
      <c r="HB191" s="172"/>
      <c r="HC191" s="172"/>
      <c r="HD191" s="172"/>
      <c r="HE191" s="172"/>
      <c r="HF191" s="172"/>
      <c r="HG191" s="172"/>
      <c r="HH191" s="172"/>
      <c r="HI191" s="172"/>
      <c r="HJ191" s="172"/>
      <c r="HK191" s="172"/>
      <c r="HL191" s="172"/>
      <c r="HM191" s="172"/>
      <c r="HN191" s="172"/>
      <c r="HO191" s="172"/>
      <c r="HP191" s="172"/>
      <c r="HQ191" s="172"/>
      <c r="HR191" s="172"/>
      <c r="HS191" s="172"/>
      <c r="HT191" s="172"/>
      <c r="HU191" s="172"/>
      <c r="HV191" s="172"/>
      <c r="HW191" s="172"/>
      <c r="HX191" s="172"/>
      <c r="HY191" s="172"/>
      <c r="HZ191" s="172"/>
      <c r="IA191" s="172"/>
      <c r="IB191" s="172"/>
      <c r="IC191" s="172"/>
      <c r="ID191" s="172"/>
      <c r="IE191" s="172"/>
      <c r="IF191" s="172"/>
      <c r="IG191" s="172"/>
      <c r="IH191" s="172"/>
      <c r="II191" s="172"/>
      <c r="IJ191" s="172"/>
      <c r="IK191" s="172"/>
      <c r="IL191" s="172"/>
      <c r="IM191" s="172"/>
      <c r="IN191" s="172"/>
      <c r="IO191" s="172"/>
      <c r="IP191" s="172"/>
      <c r="IQ191" s="172"/>
      <c r="IR191" s="172"/>
      <c r="IS191" s="172"/>
      <c r="IT191" s="172"/>
      <c r="IU191" s="172"/>
      <c r="IV191" s="172"/>
      <c r="IW191" s="172"/>
    </row>
    <row r="192" customFormat="false" ht="63.75" hidden="false" customHeight="false" outlineLevel="0" collapsed="false">
      <c r="A192" s="165" t="s">
        <v>230</v>
      </c>
      <c r="B192" s="166" t="s">
        <v>27</v>
      </c>
      <c r="C192" s="167" t="s">
        <v>13</v>
      </c>
      <c r="D192" s="166" t="s">
        <v>14</v>
      </c>
      <c r="E192" s="166" t="s">
        <v>15</v>
      </c>
      <c r="F192" s="166" t="s">
        <v>15</v>
      </c>
      <c r="G192" s="166" t="s">
        <v>216</v>
      </c>
      <c r="H192" s="166" t="s">
        <v>231</v>
      </c>
      <c r="I192" s="166" t="s">
        <v>15</v>
      </c>
      <c r="J192" s="166" t="s">
        <v>232</v>
      </c>
      <c r="K192" s="168" t="s">
        <v>233</v>
      </c>
      <c r="L192" s="169" t="s">
        <v>214</v>
      </c>
      <c r="M192" s="170" t="str">
        <f aca="false">CONCATENATE(ContPower!$C$39," against ",ContPower!$C$43,", for ",ContPower!$C$53," for ",ContPower!$C$63," and settled in ",ContPower!$C$69," per ",ContPower!$C$80,".")</f>
        <v>An agreement whereby a floating price is exchanged  for a fixed price over a specified period against the Swiss high voltage grid as published by Dow Jones (arithmetic average) for hour 11:00 - 12:00 CET (Central European Time), for all hours from 00:00 on the closest Monday to 24:00 on the following Sunday for energy delivered between 11:00 to 12:00 at Laufenburg on week days and settled in German Marks per Megawatt (1,000,000 watts) hour, where watt is a unit of electrical power equivalent to one Joule per second.</v>
      </c>
      <c r="N192" s="171"/>
      <c r="O192" s="171"/>
      <c r="P192" s="171"/>
      <c r="Q192" s="171"/>
      <c r="R192" s="171"/>
      <c r="S192" s="171"/>
      <c r="T192" s="171"/>
      <c r="U192" s="171"/>
      <c r="V192" s="171"/>
      <c r="W192" s="171"/>
      <c r="X192" s="171"/>
      <c r="Y192" s="171"/>
      <c r="Z192" s="171"/>
      <c r="AA192" s="171"/>
      <c r="AB192" s="171"/>
      <c r="AC192" s="171"/>
      <c r="AD192" s="171"/>
      <c r="AE192" s="171"/>
      <c r="AF192" s="171"/>
      <c r="AG192" s="171"/>
      <c r="AH192" s="171"/>
      <c r="AI192" s="171"/>
      <c r="AJ192" s="171"/>
      <c r="AK192" s="171"/>
      <c r="AL192" s="171"/>
      <c r="AM192" s="171"/>
      <c r="AN192" s="171"/>
      <c r="AO192" s="171"/>
      <c r="AP192" s="171"/>
      <c r="AQ192" s="171"/>
      <c r="AR192" s="171"/>
      <c r="AS192" s="171"/>
      <c r="AT192" s="171"/>
      <c r="AU192" s="171"/>
      <c r="AV192" s="171"/>
      <c r="AW192" s="171"/>
      <c r="AX192" s="171"/>
      <c r="AY192" s="171"/>
      <c r="AZ192" s="171"/>
      <c r="BA192" s="171"/>
      <c r="BB192" s="171"/>
      <c r="BC192" s="171"/>
      <c r="BD192" s="172"/>
      <c r="BE192" s="172"/>
      <c r="BF192" s="172"/>
      <c r="BG192" s="172"/>
      <c r="BH192" s="172"/>
      <c r="BI192" s="172"/>
      <c r="BJ192" s="172"/>
      <c r="BK192" s="172"/>
      <c r="BL192" s="172"/>
      <c r="BM192" s="172"/>
      <c r="BN192" s="172"/>
      <c r="BO192" s="172"/>
      <c r="BP192" s="172"/>
      <c r="BQ192" s="172"/>
      <c r="BR192" s="172"/>
      <c r="BS192" s="172"/>
      <c r="BT192" s="172"/>
      <c r="BU192" s="172"/>
      <c r="BV192" s="172"/>
      <c r="BW192" s="172"/>
      <c r="BX192" s="172"/>
      <c r="BY192" s="172"/>
      <c r="BZ192" s="172"/>
      <c r="CA192" s="172"/>
      <c r="CB192" s="172"/>
      <c r="CC192" s="172"/>
      <c r="CD192" s="172"/>
      <c r="CE192" s="172"/>
      <c r="CF192" s="172"/>
      <c r="CG192" s="172"/>
      <c r="CH192" s="172"/>
      <c r="CI192" s="172"/>
      <c r="CJ192" s="172"/>
      <c r="CK192" s="172"/>
      <c r="CL192" s="172"/>
      <c r="CM192" s="172"/>
      <c r="CN192" s="172"/>
      <c r="CO192" s="172"/>
      <c r="CP192" s="172"/>
      <c r="CQ192" s="172"/>
      <c r="CR192" s="172"/>
      <c r="CS192" s="172"/>
      <c r="CT192" s="172"/>
      <c r="CU192" s="172"/>
      <c r="CV192" s="172"/>
      <c r="CW192" s="172"/>
      <c r="CX192" s="172"/>
      <c r="CY192" s="172"/>
      <c r="CZ192" s="172"/>
      <c r="DA192" s="172"/>
      <c r="DB192" s="172"/>
      <c r="DC192" s="172"/>
      <c r="DD192" s="172"/>
      <c r="DE192" s="172"/>
      <c r="DF192" s="172"/>
      <c r="DG192" s="172"/>
      <c r="DH192" s="172"/>
      <c r="DI192" s="172"/>
      <c r="DJ192" s="172"/>
      <c r="DK192" s="172"/>
      <c r="DL192" s="172"/>
      <c r="DM192" s="172"/>
      <c r="DN192" s="172"/>
      <c r="DO192" s="172"/>
      <c r="DP192" s="172"/>
      <c r="DQ192" s="172"/>
      <c r="DR192" s="172"/>
      <c r="DS192" s="172"/>
      <c r="DT192" s="172"/>
      <c r="DU192" s="172"/>
      <c r="DV192" s="172"/>
      <c r="DW192" s="172"/>
      <c r="DX192" s="172"/>
      <c r="DY192" s="172"/>
      <c r="DZ192" s="172"/>
      <c r="EA192" s="172"/>
      <c r="EB192" s="172"/>
      <c r="EC192" s="172"/>
      <c r="ED192" s="172"/>
      <c r="EE192" s="172"/>
      <c r="EF192" s="172"/>
      <c r="EG192" s="172"/>
      <c r="EH192" s="172"/>
      <c r="EI192" s="172"/>
      <c r="EJ192" s="172"/>
      <c r="EK192" s="172"/>
      <c r="EL192" s="172"/>
      <c r="EM192" s="172"/>
      <c r="EN192" s="172"/>
      <c r="EO192" s="172"/>
      <c r="EP192" s="172"/>
      <c r="EQ192" s="172"/>
      <c r="ER192" s="172"/>
      <c r="ES192" s="172"/>
      <c r="ET192" s="172"/>
      <c r="EU192" s="172"/>
      <c r="EV192" s="172"/>
      <c r="EW192" s="172"/>
      <c r="EX192" s="172"/>
      <c r="EY192" s="172"/>
      <c r="EZ192" s="172"/>
      <c r="FA192" s="172"/>
      <c r="FB192" s="172"/>
      <c r="FC192" s="172"/>
      <c r="FD192" s="172"/>
      <c r="FE192" s="172"/>
      <c r="FF192" s="172"/>
      <c r="FG192" s="172"/>
      <c r="FH192" s="172"/>
      <c r="FI192" s="172"/>
      <c r="FJ192" s="172"/>
      <c r="FK192" s="172"/>
      <c r="FL192" s="172"/>
      <c r="FM192" s="172"/>
      <c r="FN192" s="172"/>
      <c r="FO192" s="172"/>
      <c r="FP192" s="172"/>
      <c r="FQ192" s="172"/>
      <c r="FR192" s="172"/>
      <c r="FS192" s="172"/>
      <c r="FT192" s="172"/>
      <c r="FU192" s="172"/>
      <c r="FV192" s="172"/>
      <c r="FW192" s="172"/>
      <c r="FX192" s="172"/>
      <c r="FY192" s="172"/>
      <c r="FZ192" s="172"/>
      <c r="GA192" s="172"/>
      <c r="GB192" s="172"/>
      <c r="GC192" s="172"/>
      <c r="GD192" s="172"/>
      <c r="GE192" s="172"/>
      <c r="GF192" s="172"/>
      <c r="GG192" s="172"/>
      <c r="GH192" s="172"/>
      <c r="GI192" s="172"/>
      <c r="GJ192" s="172"/>
      <c r="GK192" s="172"/>
      <c r="GL192" s="172"/>
      <c r="GM192" s="172"/>
      <c r="GN192" s="172"/>
      <c r="GO192" s="172"/>
      <c r="GP192" s="172"/>
      <c r="GQ192" s="172"/>
      <c r="GR192" s="172"/>
      <c r="GS192" s="172"/>
      <c r="GT192" s="172"/>
      <c r="GU192" s="172"/>
      <c r="GV192" s="172"/>
      <c r="GW192" s="172"/>
      <c r="GX192" s="172"/>
      <c r="GY192" s="172"/>
      <c r="GZ192" s="172"/>
      <c r="HA192" s="172"/>
      <c r="HB192" s="172"/>
      <c r="HC192" s="172"/>
      <c r="HD192" s="172"/>
      <c r="HE192" s="172"/>
      <c r="HF192" s="172"/>
      <c r="HG192" s="172"/>
      <c r="HH192" s="172"/>
      <c r="HI192" s="172"/>
      <c r="HJ192" s="172"/>
      <c r="HK192" s="172"/>
      <c r="HL192" s="172"/>
      <c r="HM192" s="172"/>
      <c r="HN192" s="172"/>
      <c r="HO192" s="172"/>
      <c r="HP192" s="172"/>
      <c r="HQ192" s="172"/>
      <c r="HR192" s="172"/>
      <c r="HS192" s="172"/>
      <c r="HT192" s="172"/>
      <c r="HU192" s="172"/>
      <c r="HV192" s="172"/>
      <c r="HW192" s="172"/>
      <c r="HX192" s="172"/>
      <c r="HY192" s="172"/>
      <c r="HZ192" s="172"/>
      <c r="IA192" s="172"/>
      <c r="IB192" s="172"/>
      <c r="IC192" s="172"/>
      <c r="ID192" s="172"/>
      <c r="IE192" s="172"/>
      <c r="IF192" s="172"/>
      <c r="IG192" s="172"/>
      <c r="IH192" s="172"/>
      <c r="II192" s="172"/>
      <c r="IJ192" s="172"/>
      <c r="IK192" s="172"/>
      <c r="IL192" s="172"/>
      <c r="IM192" s="172"/>
      <c r="IN192" s="172"/>
      <c r="IO192" s="172"/>
      <c r="IP192" s="172"/>
      <c r="IQ192" s="172"/>
      <c r="IR192" s="172"/>
      <c r="IS192" s="172"/>
      <c r="IT192" s="172"/>
      <c r="IU192" s="172"/>
      <c r="IV192" s="172"/>
      <c r="IW192" s="172"/>
    </row>
    <row r="193" customFormat="false" ht="63.75" hidden="false" customHeight="false" outlineLevel="0" collapsed="false">
      <c r="A193" s="165" t="s">
        <v>230</v>
      </c>
      <c r="B193" s="166" t="s">
        <v>27</v>
      </c>
      <c r="C193" s="167" t="s">
        <v>13</v>
      </c>
      <c r="D193" s="166" t="s">
        <v>14</v>
      </c>
      <c r="E193" s="166" t="s">
        <v>15</v>
      </c>
      <c r="F193" s="166" t="s">
        <v>15</v>
      </c>
      <c r="G193" s="166" t="s">
        <v>234</v>
      </c>
      <c r="H193" s="166" t="s">
        <v>231</v>
      </c>
      <c r="I193" s="166" t="s">
        <v>15</v>
      </c>
      <c r="J193" s="166" t="s">
        <v>232</v>
      </c>
      <c r="K193" s="168" t="s">
        <v>233</v>
      </c>
      <c r="L193" s="169" t="s">
        <v>214</v>
      </c>
      <c r="M193" s="170" t="str">
        <f aca="false">CONCATENATE(ContPower!$C$39," against ",ContPower!$C$43,", for ",ContPower!$C$54," for ",ContPower!$C$63," and settled in ",ContPower!$C$69," per ",ContPower!$C$80,".")</f>
        <v>An agreement whereby a floating price is exchanged  for a fixed price over a specified period against the Swiss high voltage grid as published by Dow Jones (arithmetic average) for hour 11:00 - 12:00 CET (Central European Time), for all hours from 00.00 on the closest Monday to 24.00 on the Sunday two weeks forward for energy delivered between 11:00 to 12:00 at Laufenburg on week days and settled in German Marks per Megawatt (1,000,000 watts) hour, where watt is a unit of electrical power equivalent to one Joule per second.</v>
      </c>
      <c r="N193" s="171"/>
      <c r="O193" s="171"/>
      <c r="P193" s="171"/>
      <c r="Q193" s="171"/>
      <c r="R193" s="171"/>
      <c r="S193" s="171"/>
      <c r="T193" s="171"/>
      <c r="U193" s="171"/>
      <c r="V193" s="171"/>
      <c r="W193" s="171"/>
      <c r="X193" s="171"/>
      <c r="Y193" s="171"/>
      <c r="Z193" s="171"/>
      <c r="AA193" s="171"/>
      <c r="AB193" s="171"/>
      <c r="AC193" s="171"/>
      <c r="AD193" s="171"/>
      <c r="AE193" s="171"/>
      <c r="AF193" s="171"/>
      <c r="AG193" s="171"/>
      <c r="AH193" s="171"/>
      <c r="AI193" s="171"/>
      <c r="AJ193" s="171"/>
      <c r="AK193" s="171"/>
      <c r="AL193" s="171"/>
      <c r="AM193" s="171"/>
      <c r="AN193" s="171"/>
      <c r="AO193" s="171"/>
      <c r="AP193" s="171"/>
      <c r="AQ193" s="171"/>
      <c r="AR193" s="171"/>
      <c r="AS193" s="171"/>
      <c r="AT193" s="171"/>
      <c r="AU193" s="171"/>
      <c r="AV193" s="171"/>
      <c r="AW193" s="171"/>
      <c r="AX193" s="171"/>
      <c r="AY193" s="171"/>
      <c r="AZ193" s="171"/>
      <c r="BA193" s="171"/>
      <c r="BB193" s="171"/>
      <c r="BC193" s="171"/>
      <c r="BD193" s="172"/>
      <c r="BE193" s="172"/>
      <c r="BF193" s="172"/>
      <c r="BG193" s="172"/>
      <c r="BH193" s="172"/>
      <c r="BI193" s="172"/>
      <c r="BJ193" s="172"/>
      <c r="BK193" s="172"/>
      <c r="BL193" s="172"/>
      <c r="BM193" s="172"/>
      <c r="BN193" s="172"/>
      <c r="BO193" s="172"/>
      <c r="BP193" s="172"/>
      <c r="BQ193" s="172"/>
      <c r="BR193" s="172"/>
      <c r="BS193" s="172"/>
      <c r="BT193" s="172"/>
      <c r="BU193" s="172"/>
      <c r="BV193" s="172"/>
      <c r="BW193" s="172"/>
      <c r="BX193" s="172"/>
      <c r="BY193" s="172"/>
      <c r="BZ193" s="172"/>
      <c r="CA193" s="172"/>
      <c r="CB193" s="172"/>
      <c r="CC193" s="172"/>
      <c r="CD193" s="172"/>
      <c r="CE193" s="172"/>
      <c r="CF193" s="172"/>
      <c r="CG193" s="172"/>
      <c r="CH193" s="172"/>
      <c r="CI193" s="172"/>
      <c r="CJ193" s="172"/>
      <c r="CK193" s="172"/>
      <c r="CL193" s="172"/>
      <c r="CM193" s="172"/>
      <c r="CN193" s="172"/>
      <c r="CO193" s="172"/>
      <c r="CP193" s="172"/>
      <c r="CQ193" s="172"/>
      <c r="CR193" s="172"/>
      <c r="CS193" s="172"/>
      <c r="CT193" s="172"/>
      <c r="CU193" s="172"/>
      <c r="CV193" s="172"/>
      <c r="CW193" s="172"/>
      <c r="CX193" s="172"/>
      <c r="CY193" s="172"/>
      <c r="CZ193" s="172"/>
      <c r="DA193" s="172"/>
      <c r="DB193" s="172"/>
      <c r="DC193" s="172"/>
      <c r="DD193" s="172"/>
      <c r="DE193" s="172"/>
      <c r="DF193" s="172"/>
      <c r="DG193" s="172"/>
      <c r="DH193" s="172"/>
      <c r="DI193" s="172"/>
      <c r="DJ193" s="172"/>
      <c r="DK193" s="172"/>
      <c r="DL193" s="172"/>
      <c r="DM193" s="172"/>
      <c r="DN193" s="172"/>
      <c r="DO193" s="172"/>
      <c r="DP193" s="172"/>
      <c r="DQ193" s="172"/>
      <c r="DR193" s="172"/>
      <c r="DS193" s="172"/>
      <c r="DT193" s="172"/>
      <c r="DU193" s="172"/>
      <c r="DV193" s="172"/>
      <c r="DW193" s="172"/>
      <c r="DX193" s="172"/>
      <c r="DY193" s="172"/>
      <c r="DZ193" s="172"/>
      <c r="EA193" s="172"/>
      <c r="EB193" s="172"/>
      <c r="EC193" s="172"/>
      <c r="ED193" s="172"/>
      <c r="EE193" s="172"/>
      <c r="EF193" s="172"/>
      <c r="EG193" s="172"/>
      <c r="EH193" s="172"/>
      <c r="EI193" s="172"/>
      <c r="EJ193" s="172"/>
      <c r="EK193" s="172"/>
      <c r="EL193" s="172"/>
      <c r="EM193" s="172"/>
      <c r="EN193" s="172"/>
      <c r="EO193" s="172"/>
      <c r="EP193" s="172"/>
      <c r="EQ193" s="172"/>
      <c r="ER193" s="172"/>
      <c r="ES193" s="172"/>
      <c r="ET193" s="172"/>
      <c r="EU193" s="172"/>
      <c r="EV193" s="172"/>
      <c r="EW193" s="172"/>
      <c r="EX193" s="172"/>
      <c r="EY193" s="172"/>
      <c r="EZ193" s="172"/>
      <c r="FA193" s="172"/>
      <c r="FB193" s="172"/>
      <c r="FC193" s="172"/>
      <c r="FD193" s="172"/>
      <c r="FE193" s="172"/>
      <c r="FF193" s="172"/>
      <c r="FG193" s="172"/>
      <c r="FH193" s="172"/>
      <c r="FI193" s="172"/>
      <c r="FJ193" s="172"/>
      <c r="FK193" s="172"/>
      <c r="FL193" s="172"/>
      <c r="FM193" s="172"/>
      <c r="FN193" s="172"/>
      <c r="FO193" s="172"/>
      <c r="FP193" s="172"/>
      <c r="FQ193" s="172"/>
      <c r="FR193" s="172"/>
      <c r="FS193" s="172"/>
      <c r="FT193" s="172"/>
      <c r="FU193" s="172"/>
      <c r="FV193" s="172"/>
      <c r="FW193" s="172"/>
      <c r="FX193" s="172"/>
      <c r="FY193" s="172"/>
      <c r="FZ193" s="172"/>
      <c r="GA193" s="172"/>
      <c r="GB193" s="172"/>
      <c r="GC193" s="172"/>
      <c r="GD193" s="172"/>
      <c r="GE193" s="172"/>
      <c r="GF193" s="172"/>
      <c r="GG193" s="172"/>
      <c r="GH193" s="172"/>
      <c r="GI193" s="172"/>
      <c r="GJ193" s="172"/>
      <c r="GK193" s="172"/>
      <c r="GL193" s="172"/>
      <c r="GM193" s="172"/>
      <c r="GN193" s="172"/>
      <c r="GO193" s="172"/>
      <c r="GP193" s="172"/>
      <c r="GQ193" s="172"/>
      <c r="GR193" s="172"/>
      <c r="GS193" s="172"/>
      <c r="GT193" s="172"/>
      <c r="GU193" s="172"/>
      <c r="GV193" s="172"/>
      <c r="GW193" s="172"/>
      <c r="GX193" s="172"/>
      <c r="GY193" s="172"/>
      <c r="GZ193" s="172"/>
      <c r="HA193" s="172"/>
      <c r="HB193" s="172"/>
      <c r="HC193" s="172"/>
      <c r="HD193" s="172"/>
      <c r="HE193" s="172"/>
      <c r="HF193" s="172"/>
      <c r="HG193" s="172"/>
      <c r="HH193" s="172"/>
      <c r="HI193" s="172"/>
      <c r="HJ193" s="172"/>
      <c r="HK193" s="172"/>
      <c r="HL193" s="172"/>
      <c r="HM193" s="172"/>
      <c r="HN193" s="172"/>
      <c r="HO193" s="172"/>
      <c r="HP193" s="172"/>
      <c r="HQ193" s="172"/>
      <c r="HR193" s="172"/>
      <c r="HS193" s="172"/>
      <c r="HT193" s="172"/>
      <c r="HU193" s="172"/>
      <c r="HV193" s="172"/>
      <c r="HW193" s="172"/>
      <c r="HX193" s="172"/>
      <c r="HY193" s="172"/>
      <c r="HZ193" s="172"/>
      <c r="IA193" s="172"/>
      <c r="IB193" s="172"/>
      <c r="IC193" s="172"/>
      <c r="ID193" s="172"/>
      <c r="IE193" s="172"/>
      <c r="IF193" s="172"/>
      <c r="IG193" s="172"/>
      <c r="IH193" s="172"/>
      <c r="II193" s="172"/>
      <c r="IJ193" s="172"/>
      <c r="IK193" s="172"/>
      <c r="IL193" s="172"/>
      <c r="IM193" s="172"/>
      <c r="IN193" s="172"/>
      <c r="IO193" s="172"/>
      <c r="IP193" s="172"/>
      <c r="IQ193" s="172"/>
      <c r="IR193" s="172"/>
      <c r="IS193" s="172"/>
      <c r="IT193" s="172"/>
      <c r="IU193" s="172"/>
      <c r="IV193" s="172"/>
      <c r="IW193" s="172"/>
    </row>
    <row r="194" customFormat="false" ht="63.75" hidden="false" customHeight="false" outlineLevel="0" collapsed="false">
      <c r="A194" s="173" t="s">
        <v>230</v>
      </c>
      <c r="B194" s="174" t="s">
        <v>27</v>
      </c>
      <c r="C194" s="175" t="s">
        <v>13</v>
      </c>
      <c r="D194" s="174" t="s">
        <v>14</v>
      </c>
      <c r="E194" s="174" t="s">
        <v>15</v>
      </c>
      <c r="F194" s="174" t="s">
        <v>15</v>
      </c>
      <c r="G194" s="174" t="s">
        <v>235</v>
      </c>
      <c r="H194" s="174" t="s">
        <v>231</v>
      </c>
      <c r="I194" s="174" t="s">
        <v>15</v>
      </c>
      <c r="J194" s="174" t="s">
        <v>232</v>
      </c>
      <c r="K194" s="176" t="s">
        <v>233</v>
      </c>
      <c r="L194" s="177" t="s">
        <v>214</v>
      </c>
      <c r="M194" s="170" t="str">
        <f aca="false">CONCATENATE(ContPower!$C$39," against ",ContPower!$C$43,", for ",ContPower!$C$55," for ",ContPower!$C$63," and settled in ",ContPower!$C$69," per ",ContPower!$C$80,".")</f>
        <v>An agreement whereby a floating price is exchanged  for a fixed price over a specified period against the Swiss high voltage grid as published by Dow Jones (arithmetic average) for hour 11:00 - 12:00 CET (Central European Time), for all hours from 00.00 on the closest Monday to 24.00 on the Sunday four weeks forward for energy delivered between 11:00 to 12:00 at Laufenburg on week days and settled in German Marks per Megawatt (1,000,000 watts) hour, where watt is a unit of electrical power equivalent to one Joule per second.</v>
      </c>
      <c r="N194" s="171"/>
      <c r="O194" s="171"/>
      <c r="P194" s="171"/>
      <c r="Q194" s="171"/>
      <c r="R194" s="171"/>
      <c r="S194" s="171"/>
      <c r="T194" s="171"/>
      <c r="U194" s="171"/>
      <c r="V194" s="171"/>
      <c r="W194" s="171"/>
      <c r="X194" s="171"/>
      <c r="Y194" s="171"/>
      <c r="Z194" s="171"/>
      <c r="AA194" s="171"/>
      <c r="AB194" s="171"/>
      <c r="AC194" s="171"/>
      <c r="AD194" s="171"/>
      <c r="AE194" s="171"/>
      <c r="AF194" s="171"/>
      <c r="AG194" s="171"/>
      <c r="AH194" s="171"/>
      <c r="AI194" s="171"/>
      <c r="AJ194" s="171"/>
      <c r="AK194" s="171"/>
      <c r="AL194" s="171"/>
      <c r="AM194" s="171"/>
      <c r="AN194" s="171"/>
      <c r="AO194" s="171"/>
      <c r="AP194" s="171"/>
      <c r="AQ194" s="171"/>
      <c r="AR194" s="171"/>
      <c r="AS194" s="171"/>
      <c r="AT194" s="171"/>
      <c r="AU194" s="171"/>
      <c r="AV194" s="171"/>
      <c r="AW194" s="171"/>
      <c r="AX194" s="171"/>
      <c r="AY194" s="171"/>
      <c r="AZ194" s="171"/>
      <c r="BA194" s="171"/>
      <c r="BB194" s="171"/>
      <c r="BC194" s="171"/>
      <c r="BD194" s="172"/>
      <c r="BE194" s="172"/>
      <c r="BF194" s="172"/>
      <c r="BG194" s="172"/>
      <c r="BH194" s="172"/>
      <c r="BI194" s="172"/>
      <c r="BJ194" s="172"/>
      <c r="BK194" s="172"/>
      <c r="BL194" s="172"/>
      <c r="BM194" s="172"/>
      <c r="BN194" s="172"/>
      <c r="BO194" s="172"/>
      <c r="BP194" s="172"/>
      <c r="BQ194" s="172"/>
      <c r="BR194" s="172"/>
      <c r="BS194" s="172"/>
      <c r="BT194" s="172"/>
      <c r="BU194" s="172"/>
      <c r="BV194" s="172"/>
      <c r="BW194" s="172"/>
      <c r="BX194" s="172"/>
      <c r="BY194" s="172"/>
      <c r="BZ194" s="172"/>
      <c r="CA194" s="172"/>
      <c r="CB194" s="172"/>
      <c r="CC194" s="172"/>
      <c r="CD194" s="172"/>
      <c r="CE194" s="172"/>
      <c r="CF194" s="172"/>
      <c r="CG194" s="172"/>
      <c r="CH194" s="172"/>
      <c r="CI194" s="172"/>
      <c r="CJ194" s="172"/>
      <c r="CK194" s="172"/>
      <c r="CL194" s="172"/>
      <c r="CM194" s="172"/>
      <c r="CN194" s="172"/>
      <c r="CO194" s="172"/>
      <c r="CP194" s="172"/>
      <c r="CQ194" s="172"/>
      <c r="CR194" s="172"/>
      <c r="CS194" s="172"/>
      <c r="CT194" s="172"/>
      <c r="CU194" s="172"/>
      <c r="CV194" s="172"/>
      <c r="CW194" s="172"/>
      <c r="CX194" s="172"/>
      <c r="CY194" s="172"/>
      <c r="CZ194" s="172"/>
      <c r="DA194" s="172"/>
      <c r="DB194" s="172"/>
      <c r="DC194" s="172"/>
      <c r="DD194" s="172"/>
      <c r="DE194" s="172"/>
      <c r="DF194" s="172"/>
      <c r="DG194" s="172"/>
      <c r="DH194" s="172"/>
      <c r="DI194" s="172"/>
      <c r="DJ194" s="172"/>
      <c r="DK194" s="172"/>
      <c r="DL194" s="172"/>
      <c r="DM194" s="172"/>
      <c r="DN194" s="172"/>
      <c r="DO194" s="172"/>
      <c r="DP194" s="172"/>
      <c r="DQ194" s="172"/>
      <c r="DR194" s="172"/>
      <c r="DS194" s="172"/>
      <c r="DT194" s="172"/>
      <c r="DU194" s="172"/>
      <c r="DV194" s="172"/>
      <c r="DW194" s="172"/>
      <c r="DX194" s="172"/>
      <c r="DY194" s="172"/>
      <c r="DZ194" s="172"/>
      <c r="EA194" s="172"/>
      <c r="EB194" s="172"/>
      <c r="EC194" s="172"/>
      <c r="ED194" s="172"/>
      <c r="EE194" s="172"/>
      <c r="EF194" s="172"/>
      <c r="EG194" s="172"/>
      <c r="EH194" s="172"/>
      <c r="EI194" s="172"/>
      <c r="EJ194" s="172"/>
      <c r="EK194" s="172"/>
      <c r="EL194" s="172"/>
      <c r="EM194" s="172"/>
      <c r="EN194" s="172"/>
      <c r="EO194" s="172"/>
      <c r="EP194" s="172"/>
      <c r="EQ194" s="172"/>
      <c r="ER194" s="172"/>
      <c r="ES194" s="172"/>
      <c r="ET194" s="172"/>
      <c r="EU194" s="172"/>
      <c r="EV194" s="172"/>
      <c r="EW194" s="172"/>
      <c r="EX194" s="172"/>
      <c r="EY194" s="172"/>
      <c r="EZ194" s="172"/>
      <c r="FA194" s="172"/>
      <c r="FB194" s="172"/>
      <c r="FC194" s="172"/>
      <c r="FD194" s="172"/>
      <c r="FE194" s="172"/>
      <c r="FF194" s="172"/>
      <c r="FG194" s="172"/>
      <c r="FH194" s="172"/>
      <c r="FI194" s="172"/>
      <c r="FJ194" s="172"/>
      <c r="FK194" s="172"/>
      <c r="FL194" s="172"/>
      <c r="FM194" s="172"/>
      <c r="FN194" s="172"/>
      <c r="FO194" s="172"/>
      <c r="FP194" s="172"/>
      <c r="FQ194" s="172"/>
      <c r="FR194" s="172"/>
      <c r="FS194" s="172"/>
      <c r="FT194" s="172"/>
      <c r="FU194" s="172"/>
      <c r="FV194" s="172"/>
      <c r="FW194" s="172"/>
      <c r="FX194" s="172"/>
      <c r="FY194" s="172"/>
      <c r="FZ194" s="172"/>
      <c r="GA194" s="172"/>
      <c r="GB194" s="172"/>
      <c r="GC194" s="172"/>
      <c r="GD194" s="172"/>
      <c r="GE194" s="172"/>
      <c r="GF194" s="172"/>
      <c r="GG194" s="172"/>
      <c r="GH194" s="172"/>
      <c r="GI194" s="172"/>
      <c r="GJ194" s="172"/>
      <c r="GK194" s="172"/>
      <c r="GL194" s="172"/>
      <c r="GM194" s="172"/>
      <c r="GN194" s="172"/>
      <c r="GO194" s="172"/>
      <c r="GP194" s="172"/>
      <c r="GQ194" s="172"/>
      <c r="GR194" s="172"/>
      <c r="GS194" s="172"/>
      <c r="GT194" s="172"/>
      <c r="GU194" s="172"/>
      <c r="GV194" s="172"/>
      <c r="GW194" s="172"/>
      <c r="GX194" s="172"/>
      <c r="GY194" s="172"/>
      <c r="GZ194" s="172"/>
      <c r="HA194" s="172"/>
      <c r="HB194" s="172"/>
      <c r="HC194" s="172"/>
      <c r="HD194" s="172"/>
      <c r="HE194" s="172"/>
      <c r="HF194" s="172"/>
      <c r="HG194" s="172"/>
      <c r="HH194" s="172"/>
      <c r="HI194" s="172"/>
      <c r="HJ194" s="172"/>
      <c r="HK194" s="172"/>
      <c r="HL194" s="172"/>
      <c r="HM194" s="172"/>
      <c r="HN194" s="172"/>
      <c r="HO194" s="172"/>
      <c r="HP194" s="172"/>
      <c r="HQ194" s="172"/>
      <c r="HR194" s="172"/>
      <c r="HS194" s="172"/>
      <c r="HT194" s="172"/>
      <c r="HU194" s="172"/>
      <c r="HV194" s="172"/>
      <c r="HW194" s="172"/>
      <c r="HX194" s="172"/>
      <c r="HY194" s="172"/>
      <c r="HZ194" s="172"/>
      <c r="IA194" s="172"/>
      <c r="IB194" s="172"/>
      <c r="IC194" s="172"/>
      <c r="ID194" s="172"/>
      <c r="IE194" s="172"/>
      <c r="IF194" s="172"/>
      <c r="IG194" s="172"/>
      <c r="IH194" s="172"/>
      <c r="II194" s="172"/>
      <c r="IJ194" s="172"/>
      <c r="IK194" s="172"/>
      <c r="IL194" s="172"/>
      <c r="IM194" s="172"/>
      <c r="IN194" s="172"/>
      <c r="IO194" s="172"/>
      <c r="IP194" s="172"/>
      <c r="IQ194" s="172"/>
      <c r="IR194" s="172"/>
      <c r="IS194" s="172"/>
      <c r="IT194" s="172"/>
      <c r="IU194" s="172"/>
      <c r="IV194" s="172"/>
      <c r="IW194" s="172"/>
    </row>
    <row r="195" customFormat="false" ht="63.75" hidden="false" customHeight="false" outlineLevel="0" collapsed="false">
      <c r="A195" s="165" t="s">
        <v>230</v>
      </c>
      <c r="B195" s="166" t="s">
        <v>27</v>
      </c>
      <c r="C195" s="167" t="s">
        <v>13</v>
      </c>
      <c r="D195" s="166" t="s">
        <v>14</v>
      </c>
      <c r="E195" s="166" t="s">
        <v>15</v>
      </c>
      <c r="F195" s="166" t="s">
        <v>15</v>
      </c>
      <c r="G195" s="166" t="s">
        <v>107</v>
      </c>
      <c r="H195" s="166" t="s">
        <v>236</v>
      </c>
      <c r="I195" s="166" t="s">
        <v>15</v>
      </c>
      <c r="J195" s="166" t="s">
        <v>213</v>
      </c>
      <c r="K195" s="168" t="s">
        <v>233</v>
      </c>
      <c r="L195" s="169" t="s">
        <v>214</v>
      </c>
      <c r="M195" s="170" t="str">
        <f aca="false">CONCATENATE(ContPower!$C$39," against ",ContPower!$C$44,", for ",ContPower!$C$52," for ",ContPower!$C$59," and settled in ",ContPower!$C$69," per ",ContPower!$C$80,".")</f>
        <v>An agreement whereby a floating price is exchanged  for a fixed price over a specified period against Next day electricity price on PreussenElektra borders (arithmetic average) as published by Dow Jones, for all hours from  00:00 CET  (Central European Time) to 24:00 CET tomorrow for energy delivered 00:00 to 24:00 at a steady rate and settled in German Marks per Megawatt (1,000,000 watts) hour, where watt is a unit of electrical power equivalent to one Joule per second.</v>
      </c>
      <c r="N195" s="171"/>
      <c r="O195" s="171"/>
      <c r="P195" s="171"/>
      <c r="Q195" s="171"/>
      <c r="R195" s="171"/>
      <c r="S195" s="171"/>
      <c r="T195" s="171"/>
      <c r="U195" s="171"/>
      <c r="V195" s="171"/>
      <c r="W195" s="171"/>
      <c r="X195" s="171"/>
      <c r="Y195" s="171"/>
      <c r="Z195" s="171"/>
      <c r="AA195" s="171"/>
      <c r="AB195" s="171"/>
      <c r="AC195" s="171"/>
      <c r="AD195" s="171"/>
      <c r="AE195" s="171"/>
      <c r="AF195" s="171"/>
      <c r="AG195" s="171"/>
      <c r="AH195" s="171"/>
      <c r="AI195" s="171"/>
      <c r="AJ195" s="171"/>
      <c r="AK195" s="171"/>
      <c r="AL195" s="171"/>
      <c r="AM195" s="171"/>
      <c r="AN195" s="171"/>
      <c r="AO195" s="171"/>
      <c r="AP195" s="171"/>
      <c r="AQ195" s="171"/>
      <c r="AR195" s="171"/>
      <c r="AS195" s="171"/>
      <c r="AT195" s="171"/>
      <c r="AU195" s="171"/>
      <c r="AV195" s="171"/>
      <c r="AW195" s="171"/>
      <c r="AX195" s="171"/>
      <c r="AY195" s="171"/>
      <c r="AZ195" s="171"/>
      <c r="BA195" s="171"/>
      <c r="BB195" s="171"/>
      <c r="BC195" s="171"/>
      <c r="BD195" s="172"/>
      <c r="BE195" s="172"/>
      <c r="BF195" s="172"/>
      <c r="BG195" s="172"/>
      <c r="BH195" s="172"/>
      <c r="BI195" s="172"/>
      <c r="BJ195" s="172"/>
      <c r="BK195" s="172"/>
      <c r="BL195" s="172"/>
      <c r="BM195" s="172"/>
      <c r="BN195" s="172"/>
      <c r="BO195" s="172"/>
      <c r="BP195" s="172"/>
      <c r="BQ195" s="172"/>
      <c r="BR195" s="172"/>
      <c r="BS195" s="172"/>
      <c r="BT195" s="172"/>
      <c r="BU195" s="172"/>
      <c r="BV195" s="172"/>
      <c r="BW195" s="172"/>
      <c r="BX195" s="172"/>
      <c r="BY195" s="172"/>
      <c r="BZ195" s="172"/>
      <c r="CA195" s="172"/>
      <c r="CB195" s="172"/>
      <c r="CC195" s="172"/>
      <c r="CD195" s="172"/>
      <c r="CE195" s="172"/>
      <c r="CF195" s="172"/>
      <c r="CG195" s="172"/>
      <c r="CH195" s="172"/>
      <c r="CI195" s="172"/>
      <c r="CJ195" s="172"/>
      <c r="CK195" s="172"/>
      <c r="CL195" s="172"/>
      <c r="CM195" s="172"/>
      <c r="CN195" s="172"/>
      <c r="CO195" s="172"/>
      <c r="CP195" s="172"/>
      <c r="CQ195" s="172"/>
      <c r="CR195" s="172"/>
      <c r="CS195" s="172"/>
      <c r="CT195" s="172"/>
      <c r="CU195" s="172"/>
      <c r="CV195" s="172"/>
      <c r="CW195" s="172"/>
      <c r="CX195" s="172"/>
      <c r="CY195" s="172"/>
      <c r="CZ195" s="172"/>
      <c r="DA195" s="172"/>
      <c r="DB195" s="172"/>
      <c r="DC195" s="172"/>
      <c r="DD195" s="172"/>
      <c r="DE195" s="172"/>
      <c r="DF195" s="172"/>
      <c r="DG195" s="172"/>
      <c r="DH195" s="172"/>
      <c r="DI195" s="172"/>
      <c r="DJ195" s="172"/>
      <c r="DK195" s="172"/>
      <c r="DL195" s="172"/>
      <c r="DM195" s="172"/>
      <c r="DN195" s="172"/>
      <c r="DO195" s="172"/>
      <c r="DP195" s="172"/>
      <c r="DQ195" s="172"/>
      <c r="DR195" s="172"/>
      <c r="DS195" s="172"/>
      <c r="DT195" s="172"/>
      <c r="DU195" s="172"/>
      <c r="DV195" s="172"/>
      <c r="DW195" s="172"/>
      <c r="DX195" s="172"/>
      <c r="DY195" s="172"/>
      <c r="DZ195" s="172"/>
      <c r="EA195" s="172"/>
      <c r="EB195" s="172"/>
      <c r="EC195" s="172"/>
      <c r="ED195" s="172"/>
      <c r="EE195" s="172"/>
      <c r="EF195" s="172"/>
      <c r="EG195" s="172"/>
      <c r="EH195" s="172"/>
      <c r="EI195" s="172"/>
      <c r="EJ195" s="172"/>
      <c r="EK195" s="172"/>
      <c r="EL195" s="172"/>
      <c r="EM195" s="172"/>
      <c r="EN195" s="172"/>
      <c r="EO195" s="172"/>
      <c r="EP195" s="172"/>
      <c r="EQ195" s="172"/>
      <c r="ER195" s="172"/>
      <c r="ES195" s="172"/>
      <c r="ET195" s="172"/>
      <c r="EU195" s="172"/>
      <c r="EV195" s="172"/>
      <c r="EW195" s="172"/>
      <c r="EX195" s="172"/>
      <c r="EY195" s="172"/>
      <c r="EZ195" s="172"/>
      <c r="FA195" s="172"/>
      <c r="FB195" s="172"/>
      <c r="FC195" s="172"/>
      <c r="FD195" s="172"/>
      <c r="FE195" s="172"/>
      <c r="FF195" s="172"/>
      <c r="FG195" s="172"/>
      <c r="FH195" s="172"/>
      <c r="FI195" s="172"/>
      <c r="FJ195" s="172"/>
      <c r="FK195" s="172"/>
      <c r="FL195" s="172"/>
      <c r="FM195" s="172"/>
      <c r="FN195" s="172"/>
      <c r="FO195" s="172"/>
      <c r="FP195" s="172"/>
      <c r="FQ195" s="172"/>
      <c r="FR195" s="172"/>
      <c r="FS195" s="172"/>
      <c r="FT195" s="172"/>
      <c r="FU195" s="172"/>
      <c r="FV195" s="172"/>
      <c r="FW195" s="172"/>
      <c r="FX195" s="172"/>
      <c r="FY195" s="172"/>
      <c r="FZ195" s="172"/>
      <c r="GA195" s="172"/>
      <c r="GB195" s="172"/>
      <c r="GC195" s="172"/>
      <c r="GD195" s="172"/>
      <c r="GE195" s="172"/>
      <c r="GF195" s="172"/>
      <c r="GG195" s="172"/>
      <c r="GH195" s="172"/>
      <c r="GI195" s="172"/>
      <c r="GJ195" s="172"/>
      <c r="GK195" s="172"/>
      <c r="GL195" s="172"/>
      <c r="GM195" s="172"/>
      <c r="GN195" s="172"/>
      <c r="GO195" s="172"/>
      <c r="GP195" s="172"/>
      <c r="GQ195" s="172"/>
      <c r="GR195" s="172"/>
      <c r="GS195" s="172"/>
      <c r="GT195" s="172"/>
      <c r="GU195" s="172"/>
      <c r="GV195" s="172"/>
      <c r="GW195" s="172"/>
      <c r="GX195" s="172"/>
      <c r="GY195" s="172"/>
      <c r="GZ195" s="172"/>
      <c r="HA195" s="172"/>
      <c r="HB195" s="172"/>
      <c r="HC195" s="172"/>
      <c r="HD195" s="172"/>
      <c r="HE195" s="172"/>
      <c r="HF195" s="172"/>
      <c r="HG195" s="172"/>
      <c r="HH195" s="172"/>
      <c r="HI195" s="172"/>
      <c r="HJ195" s="172"/>
      <c r="HK195" s="172"/>
      <c r="HL195" s="172"/>
      <c r="HM195" s="172"/>
      <c r="HN195" s="172"/>
      <c r="HO195" s="172"/>
      <c r="HP195" s="172"/>
      <c r="HQ195" s="172"/>
      <c r="HR195" s="172"/>
      <c r="HS195" s="172"/>
      <c r="HT195" s="172"/>
      <c r="HU195" s="172"/>
      <c r="HV195" s="172"/>
      <c r="HW195" s="172"/>
      <c r="HX195" s="172"/>
      <c r="HY195" s="172"/>
      <c r="HZ195" s="172"/>
      <c r="IA195" s="172"/>
      <c r="IB195" s="172"/>
      <c r="IC195" s="172"/>
      <c r="ID195" s="172"/>
      <c r="IE195" s="172"/>
      <c r="IF195" s="172"/>
      <c r="IG195" s="172"/>
      <c r="IH195" s="172"/>
      <c r="II195" s="172"/>
      <c r="IJ195" s="172"/>
      <c r="IK195" s="172"/>
      <c r="IL195" s="172"/>
      <c r="IM195" s="172"/>
      <c r="IN195" s="172"/>
      <c r="IO195" s="172"/>
      <c r="IP195" s="172"/>
      <c r="IQ195" s="172"/>
      <c r="IR195" s="172"/>
      <c r="IS195" s="172"/>
      <c r="IT195" s="172"/>
      <c r="IU195" s="172"/>
      <c r="IV195" s="172"/>
      <c r="IW195" s="172"/>
    </row>
    <row r="196" customFormat="false" ht="63.75" hidden="false" customHeight="false" outlineLevel="0" collapsed="false">
      <c r="A196" s="165" t="s">
        <v>230</v>
      </c>
      <c r="B196" s="166" t="s">
        <v>27</v>
      </c>
      <c r="C196" s="167" t="s">
        <v>13</v>
      </c>
      <c r="D196" s="166" t="s">
        <v>14</v>
      </c>
      <c r="E196" s="166" t="s">
        <v>15</v>
      </c>
      <c r="F196" s="166" t="s">
        <v>15</v>
      </c>
      <c r="G196" s="166" t="s">
        <v>216</v>
      </c>
      <c r="H196" s="166" t="s">
        <v>236</v>
      </c>
      <c r="I196" s="166" t="s">
        <v>15</v>
      </c>
      <c r="J196" s="166" t="s">
        <v>213</v>
      </c>
      <c r="K196" s="168" t="s">
        <v>233</v>
      </c>
      <c r="L196" s="169" t="s">
        <v>214</v>
      </c>
      <c r="M196" s="170" t="str">
        <f aca="false">CONCATENATE(ContPower!$C$39," against ",ContPower!$C$44,", for ",ContPower!$C$53," for ",ContPower!$C$59," and settled in ",ContPower!$C$69," per ",ContPower!$C$80,".")</f>
        <v>An agreement whereby a floating price is exchanged  for a fixed price over a specified period against Next day electricity price on PreussenElektra borders (arithmetic average) as published by Dow Jones, for all hours from 00:00 on the closest Monday to 24:00 on the following Sunday for energy delivered 00:00 to 24:00 at a steady rate and settled in German Marks per Megawatt (1,000,000 watts) hour, where watt is a unit of electrical power equivalent to one Joule per second.</v>
      </c>
      <c r="N196" s="171"/>
      <c r="O196" s="171"/>
      <c r="P196" s="171"/>
      <c r="Q196" s="171"/>
      <c r="R196" s="171"/>
      <c r="S196" s="171"/>
      <c r="T196" s="171"/>
      <c r="U196" s="171"/>
      <c r="V196" s="171"/>
      <c r="W196" s="171"/>
      <c r="X196" s="171"/>
      <c r="Y196" s="171"/>
      <c r="Z196" s="171"/>
      <c r="AA196" s="171"/>
      <c r="AB196" s="171"/>
      <c r="AC196" s="171"/>
      <c r="AD196" s="171"/>
      <c r="AE196" s="171"/>
      <c r="AF196" s="171"/>
      <c r="AG196" s="171"/>
      <c r="AH196" s="171"/>
      <c r="AI196" s="171"/>
      <c r="AJ196" s="171"/>
      <c r="AK196" s="171"/>
      <c r="AL196" s="171"/>
      <c r="AM196" s="171"/>
      <c r="AN196" s="171"/>
      <c r="AO196" s="171"/>
      <c r="AP196" s="171"/>
      <c r="AQ196" s="171"/>
      <c r="AR196" s="171"/>
      <c r="AS196" s="171"/>
      <c r="AT196" s="171"/>
      <c r="AU196" s="171"/>
      <c r="AV196" s="171"/>
      <c r="AW196" s="171"/>
      <c r="AX196" s="171"/>
      <c r="AY196" s="171"/>
      <c r="AZ196" s="171"/>
      <c r="BA196" s="171"/>
      <c r="BB196" s="171"/>
      <c r="BC196" s="171"/>
      <c r="BD196" s="172"/>
      <c r="BE196" s="172"/>
      <c r="BF196" s="172"/>
      <c r="BG196" s="172"/>
      <c r="BH196" s="172"/>
      <c r="BI196" s="172"/>
      <c r="BJ196" s="172"/>
      <c r="BK196" s="172"/>
      <c r="BL196" s="172"/>
      <c r="BM196" s="172"/>
      <c r="BN196" s="172"/>
      <c r="BO196" s="172"/>
      <c r="BP196" s="172"/>
      <c r="BQ196" s="172"/>
      <c r="BR196" s="172"/>
      <c r="BS196" s="172"/>
      <c r="BT196" s="172"/>
      <c r="BU196" s="172"/>
      <c r="BV196" s="172"/>
      <c r="BW196" s="172"/>
      <c r="BX196" s="172"/>
      <c r="BY196" s="172"/>
      <c r="BZ196" s="172"/>
      <c r="CA196" s="172"/>
      <c r="CB196" s="172"/>
      <c r="CC196" s="172"/>
      <c r="CD196" s="172"/>
      <c r="CE196" s="172"/>
      <c r="CF196" s="172"/>
      <c r="CG196" s="172"/>
      <c r="CH196" s="172"/>
      <c r="CI196" s="172"/>
      <c r="CJ196" s="172"/>
      <c r="CK196" s="172"/>
      <c r="CL196" s="172"/>
      <c r="CM196" s="172"/>
      <c r="CN196" s="172"/>
      <c r="CO196" s="172"/>
      <c r="CP196" s="172"/>
      <c r="CQ196" s="172"/>
      <c r="CR196" s="172"/>
      <c r="CS196" s="172"/>
      <c r="CT196" s="172"/>
      <c r="CU196" s="172"/>
      <c r="CV196" s="172"/>
      <c r="CW196" s="172"/>
      <c r="CX196" s="172"/>
      <c r="CY196" s="172"/>
      <c r="CZ196" s="172"/>
      <c r="DA196" s="172"/>
      <c r="DB196" s="172"/>
      <c r="DC196" s="172"/>
      <c r="DD196" s="172"/>
      <c r="DE196" s="172"/>
      <c r="DF196" s="172"/>
      <c r="DG196" s="172"/>
      <c r="DH196" s="172"/>
      <c r="DI196" s="172"/>
      <c r="DJ196" s="172"/>
      <c r="DK196" s="172"/>
      <c r="DL196" s="172"/>
      <c r="DM196" s="172"/>
      <c r="DN196" s="172"/>
      <c r="DO196" s="172"/>
      <c r="DP196" s="172"/>
      <c r="DQ196" s="172"/>
      <c r="DR196" s="172"/>
      <c r="DS196" s="172"/>
      <c r="DT196" s="172"/>
      <c r="DU196" s="172"/>
      <c r="DV196" s="172"/>
      <c r="DW196" s="172"/>
      <c r="DX196" s="172"/>
      <c r="DY196" s="172"/>
      <c r="DZ196" s="172"/>
      <c r="EA196" s="172"/>
      <c r="EB196" s="172"/>
      <c r="EC196" s="172"/>
      <c r="ED196" s="172"/>
      <c r="EE196" s="172"/>
      <c r="EF196" s="172"/>
      <c r="EG196" s="172"/>
      <c r="EH196" s="172"/>
      <c r="EI196" s="172"/>
      <c r="EJ196" s="172"/>
      <c r="EK196" s="172"/>
      <c r="EL196" s="172"/>
      <c r="EM196" s="172"/>
      <c r="EN196" s="172"/>
      <c r="EO196" s="172"/>
      <c r="EP196" s="172"/>
      <c r="EQ196" s="172"/>
      <c r="ER196" s="172"/>
      <c r="ES196" s="172"/>
      <c r="ET196" s="172"/>
      <c r="EU196" s="172"/>
      <c r="EV196" s="172"/>
      <c r="EW196" s="172"/>
      <c r="EX196" s="172"/>
      <c r="EY196" s="172"/>
      <c r="EZ196" s="172"/>
      <c r="FA196" s="172"/>
      <c r="FB196" s="172"/>
      <c r="FC196" s="172"/>
      <c r="FD196" s="172"/>
      <c r="FE196" s="172"/>
      <c r="FF196" s="172"/>
      <c r="FG196" s="172"/>
      <c r="FH196" s="172"/>
      <c r="FI196" s="172"/>
      <c r="FJ196" s="172"/>
      <c r="FK196" s="172"/>
      <c r="FL196" s="172"/>
      <c r="FM196" s="172"/>
      <c r="FN196" s="172"/>
      <c r="FO196" s="172"/>
      <c r="FP196" s="172"/>
      <c r="FQ196" s="172"/>
      <c r="FR196" s="172"/>
      <c r="FS196" s="172"/>
      <c r="FT196" s="172"/>
      <c r="FU196" s="172"/>
      <c r="FV196" s="172"/>
      <c r="FW196" s="172"/>
      <c r="FX196" s="172"/>
      <c r="FY196" s="172"/>
      <c r="FZ196" s="172"/>
      <c r="GA196" s="172"/>
      <c r="GB196" s="172"/>
      <c r="GC196" s="172"/>
      <c r="GD196" s="172"/>
      <c r="GE196" s="172"/>
      <c r="GF196" s="172"/>
      <c r="GG196" s="172"/>
      <c r="GH196" s="172"/>
      <c r="GI196" s="172"/>
      <c r="GJ196" s="172"/>
      <c r="GK196" s="172"/>
      <c r="GL196" s="172"/>
      <c r="GM196" s="172"/>
      <c r="GN196" s="172"/>
      <c r="GO196" s="172"/>
      <c r="GP196" s="172"/>
      <c r="GQ196" s="172"/>
      <c r="GR196" s="172"/>
      <c r="GS196" s="172"/>
      <c r="GT196" s="172"/>
      <c r="GU196" s="172"/>
      <c r="GV196" s="172"/>
      <c r="GW196" s="172"/>
      <c r="GX196" s="172"/>
      <c r="GY196" s="172"/>
      <c r="GZ196" s="172"/>
      <c r="HA196" s="172"/>
      <c r="HB196" s="172"/>
      <c r="HC196" s="172"/>
      <c r="HD196" s="172"/>
      <c r="HE196" s="172"/>
      <c r="HF196" s="172"/>
      <c r="HG196" s="172"/>
      <c r="HH196" s="172"/>
      <c r="HI196" s="172"/>
      <c r="HJ196" s="172"/>
      <c r="HK196" s="172"/>
      <c r="HL196" s="172"/>
      <c r="HM196" s="172"/>
      <c r="HN196" s="172"/>
      <c r="HO196" s="172"/>
      <c r="HP196" s="172"/>
      <c r="HQ196" s="172"/>
      <c r="HR196" s="172"/>
      <c r="HS196" s="172"/>
      <c r="HT196" s="172"/>
      <c r="HU196" s="172"/>
      <c r="HV196" s="172"/>
      <c r="HW196" s="172"/>
      <c r="HX196" s="172"/>
      <c r="HY196" s="172"/>
      <c r="HZ196" s="172"/>
      <c r="IA196" s="172"/>
      <c r="IB196" s="172"/>
      <c r="IC196" s="172"/>
      <c r="ID196" s="172"/>
      <c r="IE196" s="172"/>
      <c r="IF196" s="172"/>
      <c r="IG196" s="172"/>
      <c r="IH196" s="172"/>
      <c r="II196" s="172"/>
      <c r="IJ196" s="172"/>
      <c r="IK196" s="172"/>
      <c r="IL196" s="172"/>
      <c r="IM196" s="172"/>
      <c r="IN196" s="172"/>
      <c r="IO196" s="172"/>
      <c r="IP196" s="172"/>
      <c r="IQ196" s="172"/>
      <c r="IR196" s="172"/>
      <c r="IS196" s="172"/>
      <c r="IT196" s="172"/>
      <c r="IU196" s="172"/>
      <c r="IV196" s="172"/>
      <c r="IW196" s="172"/>
    </row>
    <row r="197" customFormat="false" ht="63.75" hidden="false" customHeight="false" outlineLevel="0" collapsed="false">
      <c r="A197" s="165" t="s">
        <v>230</v>
      </c>
      <c r="B197" s="166" t="s">
        <v>27</v>
      </c>
      <c r="C197" s="167" t="s">
        <v>13</v>
      </c>
      <c r="D197" s="166" t="s">
        <v>14</v>
      </c>
      <c r="E197" s="166" t="s">
        <v>15</v>
      </c>
      <c r="F197" s="166" t="s">
        <v>15</v>
      </c>
      <c r="G197" s="166" t="s">
        <v>234</v>
      </c>
      <c r="H197" s="166" t="s">
        <v>236</v>
      </c>
      <c r="I197" s="166" t="s">
        <v>15</v>
      </c>
      <c r="J197" s="166" t="s">
        <v>213</v>
      </c>
      <c r="K197" s="168" t="s">
        <v>233</v>
      </c>
      <c r="L197" s="169" t="s">
        <v>214</v>
      </c>
      <c r="M197" s="170" t="str">
        <f aca="false">CONCATENATE(ContPower!$C$39," against ",ContPower!$C$44,", for ",ContPower!$C$54," for ",ContPower!$C$59," and settled in ",ContPower!$C$69," per ",ContPower!$C$80,".")</f>
        <v>An agreement whereby a floating price is exchanged  for a fixed price over a specified period against Next day electricity price on PreussenElektra borders (arithmetic average) as published by Dow Jones, for all hours from 00.00 on the closest Monday to 24.00 on the Sunday two weeks forward for energy delivered 00:00 to 24:00 at a steady rate and settled in German Marks per Megawatt (1,000,000 watts) hour, where watt is a unit of electrical power equivalent to one Joule per second.</v>
      </c>
      <c r="N197" s="171"/>
      <c r="O197" s="171"/>
      <c r="P197" s="171"/>
      <c r="Q197" s="171"/>
      <c r="R197" s="171"/>
      <c r="S197" s="171"/>
      <c r="T197" s="171"/>
      <c r="U197" s="171"/>
      <c r="V197" s="171"/>
      <c r="W197" s="171"/>
      <c r="X197" s="171"/>
      <c r="Y197" s="171"/>
      <c r="Z197" s="171"/>
      <c r="AA197" s="171"/>
      <c r="AB197" s="171"/>
      <c r="AC197" s="171"/>
      <c r="AD197" s="171"/>
      <c r="AE197" s="171"/>
      <c r="AF197" s="171"/>
      <c r="AG197" s="171"/>
      <c r="AH197" s="171"/>
      <c r="AI197" s="171"/>
      <c r="AJ197" s="171"/>
      <c r="AK197" s="171"/>
      <c r="AL197" s="171"/>
      <c r="AM197" s="171"/>
      <c r="AN197" s="171"/>
      <c r="AO197" s="171"/>
      <c r="AP197" s="171"/>
      <c r="AQ197" s="171"/>
      <c r="AR197" s="171"/>
      <c r="AS197" s="171"/>
      <c r="AT197" s="171"/>
      <c r="AU197" s="171"/>
      <c r="AV197" s="171"/>
      <c r="AW197" s="171"/>
      <c r="AX197" s="171"/>
      <c r="AY197" s="171"/>
      <c r="AZ197" s="171"/>
      <c r="BA197" s="171"/>
      <c r="BB197" s="171"/>
      <c r="BC197" s="171"/>
      <c r="BD197" s="172"/>
      <c r="BE197" s="172"/>
      <c r="BF197" s="172"/>
      <c r="BG197" s="172"/>
      <c r="BH197" s="172"/>
      <c r="BI197" s="172"/>
      <c r="BJ197" s="172"/>
      <c r="BK197" s="172"/>
      <c r="BL197" s="172"/>
      <c r="BM197" s="172"/>
      <c r="BN197" s="172"/>
      <c r="BO197" s="172"/>
      <c r="BP197" s="172"/>
      <c r="BQ197" s="172"/>
      <c r="BR197" s="172"/>
      <c r="BS197" s="172"/>
      <c r="BT197" s="172"/>
      <c r="BU197" s="172"/>
      <c r="BV197" s="172"/>
      <c r="BW197" s="172"/>
      <c r="BX197" s="172"/>
      <c r="BY197" s="172"/>
      <c r="BZ197" s="172"/>
      <c r="CA197" s="172"/>
      <c r="CB197" s="172"/>
      <c r="CC197" s="172"/>
      <c r="CD197" s="172"/>
      <c r="CE197" s="172"/>
      <c r="CF197" s="172"/>
      <c r="CG197" s="172"/>
      <c r="CH197" s="172"/>
      <c r="CI197" s="172"/>
      <c r="CJ197" s="172"/>
      <c r="CK197" s="172"/>
      <c r="CL197" s="172"/>
      <c r="CM197" s="172"/>
      <c r="CN197" s="172"/>
      <c r="CO197" s="172"/>
      <c r="CP197" s="172"/>
      <c r="CQ197" s="172"/>
      <c r="CR197" s="172"/>
      <c r="CS197" s="172"/>
      <c r="CT197" s="172"/>
      <c r="CU197" s="172"/>
      <c r="CV197" s="172"/>
      <c r="CW197" s="172"/>
      <c r="CX197" s="172"/>
      <c r="CY197" s="172"/>
      <c r="CZ197" s="172"/>
      <c r="DA197" s="172"/>
      <c r="DB197" s="172"/>
      <c r="DC197" s="172"/>
      <c r="DD197" s="172"/>
      <c r="DE197" s="172"/>
      <c r="DF197" s="172"/>
      <c r="DG197" s="172"/>
      <c r="DH197" s="172"/>
      <c r="DI197" s="172"/>
      <c r="DJ197" s="172"/>
      <c r="DK197" s="172"/>
      <c r="DL197" s="172"/>
      <c r="DM197" s="172"/>
      <c r="DN197" s="172"/>
      <c r="DO197" s="172"/>
      <c r="DP197" s="172"/>
      <c r="DQ197" s="172"/>
      <c r="DR197" s="172"/>
      <c r="DS197" s="172"/>
      <c r="DT197" s="172"/>
      <c r="DU197" s="172"/>
      <c r="DV197" s="172"/>
      <c r="DW197" s="172"/>
      <c r="DX197" s="172"/>
      <c r="DY197" s="172"/>
      <c r="DZ197" s="172"/>
      <c r="EA197" s="172"/>
      <c r="EB197" s="172"/>
      <c r="EC197" s="172"/>
      <c r="ED197" s="172"/>
      <c r="EE197" s="172"/>
      <c r="EF197" s="172"/>
      <c r="EG197" s="172"/>
      <c r="EH197" s="172"/>
      <c r="EI197" s="172"/>
      <c r="EJ197" s="172"/>
      <c r="EK197" s="172"/>
      <c r="EL197" s="172"/>
      <c r="EM197" s="172"/>
      <c r="EN197" s="172"/>
      <c r="EO197" s="172"/>
      <c r="EP197" s="172"/>
      <c r="EQ197" s="172"/>
      <c r="ER197" s="172"/>
      <c r="ES197" s="172"/>
      <c r="ET197" s="172"/>
      <c r="EU197" s="172"/>
      <c r="EV197" s="172"/>
      <c r="EW197" s="172"/>
      <c r="EX197" s="172"/>
      <c r="EY197" s="172"/>
      <c r="EZ197" s="172"/>
      <c r="FA197" s="172"/>
      <c r="FB197" s="172"/>
      <c r="FC197" s="172"/>
      <c r="FD197" s="172"/>
      <c r="FE197" s="172"/>
      <c r="FF197" s="172"/>
      <c r="FG197" s="172"/>
      <c r="FH197" s="172"/>
      <c r="FI197" s="172"/>
      <c r="FJ197" s="172"/>
      <c r="FK197" s="172"/>
      <c r="FL197" s="172"/>
      <c r="FM197" s="172"/>
      <c r="FN197" s="172"/>
      <c r="FO197" s="172"/>
      <c r="FP197" s="172"/>
      <c r="FQ197" s="172"/>
      <c r="FR197" s="172"/>
      <c r="FS197" s="172"/>
      <c r="FT197" s="172"/>
      <c r="FU197" s="172"/>
      <c r="FV197" s="172"/>
      <c r="FW197" s="172"/>
      <c r="FX197" s="172"/>
      <c r="FY197" s="172"/>
      <c r="FZ197" s="172"/>
      <c r="GA197" s="172"/>
      <c r="GB197" s="172"/>
      <c r="GC197" s="172"/>
      <c r="GD197" s="172"/>
      <c r="GE197" s="172"/>
      <c r="GF197" s="172"/>
      <c r="GG197" s="172"/>
      <c r="GH197" s="172"/>
      <c r="GI197" s="172"/>
      <c r="GJ197" s="172"/>
      <c r="GK197" s="172"/>
      <c r="GL197" s="172"/>
      <c r="GM197" s="172"/>
      <c r="GN197" s="172"/>
      <c r="GO197" s="172"/>
      <c r="GP197" s="172"/>
      <c r="GQ197" s="172"/>
      <c r="GR197" s="172"/>
      <c r="GS197" s="172"/>
      <c r="GT197" s="172"/>
      <c r="GU197" s="172"/>
      <c r="GV197" s="172"/>
      <c r="GW197" s="172"/>
      <c r="GX197" s="172"/>
      <c r="GY197" s="172"/>
      <c r="GZ197" s="172"/>
      <c r="HA197" s="172"/>
      <c r="HB197" s="172"/>
      <c r="HC197" s="172"/>
      <c r="HD197" s="172"/>
      <c r="HE197" s="172"/>
      <c r="HF197" s="172"/>
      <c r="HG197" s="172"/>
      <c r="HH197" s="172"/>
      <c r="HI197" s="172"/>
      <c r="HJ197" s="172"/>
      <c r="HK197" s="172"/>
      <c r="HL197" s="172"/>
      <c r="HM197" s="172"/>
      <c r="HN197" s="172"/>
      <c r="HO197" s="172"/>
      <c r="HP197" s="172"/>
      <c r="HQ197" s="172"/>
      <c r="HR197" s="172"/>
      <c r="HS197" s="172"/>
      <c r="HT197" s="172"/>
      <c r="HU197" s="172"/>
      <c r="HV197" s="172"/>
      <c r="HW197" s="172"/>
      <c r="HX197" s="172"/>
      <c r="HY197" s="172"/>
      <c r="HZ197" s="172"/>
      <c r="IA197" s="172"/>
      <c r="IB197" s="172"/>
      <c r="IC197" s="172"/>
      <c r="ID197" s="172"/>
      <c r="IE197" s="172"/>
      <c r="IF197" s="172"/>
      <c r="IG197" s="172"/>
      <c r="IH197" s="172"/>
      <c r="II197" s="172"/>
      <c r="IJ197" s="172"/>
      <c r="IK197" s="172"/>
      <c r="IL197" s="172"/>
      <c r="IM197" s="172"/>
      <c r="IN197" s="172"/>
      <c r="IO197" s="172"/>
      <c r="IP197" s="172"/>
      <c r="IQ197" s="172"/>
      <c r="IR197" s="172"/>
      <c r="IS197" s="172"/>
      <c r="IT197" s="172"/>
      <c r="IU197" s="172"/>
      <c r="IV197" s="172"/>
      <c r="IW197" s="172"/>
    </row>
    <row r="198" customFormat="false" ht="63.75" hidden="false" customHeight="false" outlineLevel="0" collapsed="false">
      <c r="A198" s="173" t="s">
        <v>230</v>
      </c>
      <c r="B198" s="174" t="s">
        <v>27</v>
      </c>
      <c r="C198" s="175" t="s">
        <v>13</v>
      </c>
      <c r="D198" s="174" t="s">
        <v>14</v>
      </c>
      <c r="E198" s="174" t="s">
        <v>15</v>
      </c>
      <c r="F198" s="174" t="s">
        <v>15</v>
      </c>
      <c r="G198" s="174" t="s">
        <v>235</v>
      </c>
      <c r="H198" s="174" t="s">
        <v>236</v>
      </c>
      <c r="I198" s="174" t="s">
        <v>15</v>
      </c>
      <c r="J198" s="174" t="s">
        <v>213</v>
      </c>
      <c r="K198" s="176" t="s">
        <v>233</v>
      </c>
      <c r="L198" s="177" t="s">
        <v>214</v>
      </c>
      <c r="M198" s="170" t="str">
        <f aca="false">CONCATENATE(ContPower!$C$39," against ",ContPower!$C$44,", for ",ContPower!$C$55," for ",ContPower!$C$59," and settled in ",ContPower!$C$69," per ",ContPower!$C$80,".")</f>
        <v>An agreement whereby a floating price is exchanged  for a fixed price over a specified period against Next day electricity price on PreussenElektra borders (arithmetic average) as published by Dow Jones, for all hours from 00.00 on the closest Monday to 24.00 on the Sunday four weeks forward for energy delivered 00:00 to 24:00 at a steady rate and settled in German Marks per Megawatt (1,000,000 watts) hour, where watt is a unit of electrical power equivalent to one Joule per second.</v>
      </c>
      <c r="N198" s="171"/>
      <c r="O198" s="171"/>
      <c r="P198" s="171"/>
      <c r="Q198" s="171"/>
      <c r="R198" s="171"/>
      <c r="S198" s="171"/>
      <c r="T198" s="171"/>
      <c r="U198" s="171"/>
      <c r="V198" s="171"/>
      <c r="W198" s="171"/>
      <c r="X198" s="171"/>
      <c r="Y198" s="171"/>
      <c r="Z198" s="171"/>
      <c r="AA198" s="171"/>
      <c r="AB198" s="171"/>
      <c r="AC198" s="171"/>
      <c r="AD198" s="171"/>
      <c r="AE198" s="171"/>
      <c r="AF198" s="171"/>
      <c r="AG198" s="171"/>
      <c r="AH198" s="171"/>
      <c r="AI198" s="171"/>
      <c r="AJ198" s="171"/>
      <c r="AK198" s="171"/>
      <c r="AL198" s="171"/>
      <c r="AM198" s="171"/>
      <c r="AN198" s="171"/>
      <c r="AO198" s="171"/>
      <c r="AP198" s="171"/>
      <c r="AQ198" s="171"/>
      <c r="AR198" s="171"/>
      <c r="AS198" s="171"/>
      <c r="AT198" s="171"/>
      <c r="AU198" s="171"/>
      <c r="AV198" s="171"/>
      <c r="AW198" s="171"/>
      <c r="AX198" s="171"/>
      <c r="AY198" s="171"/>
      <c r="AZ198" s="171"/>
      <c r="BA198" s="171"/>
      <c r="BB198" s="171"/>
      <c r="BC198" s="171"/>
      <c r="BD198" s="172"/>
      <c r="BE198" s="172"/>
      <c r="BF198" s="172"/>
      <c r="BG198" s="172"/>
      <c r="BH198" s="172"/>
      <c r="BI198" s="172"/>
      <c r="BJ198" s="172"/>
      <c r="BK198" s="172"/>
      <c r="BL198" s="172"/>
      <c r="BM198" s="172"/>
      <c r="BN198" s="172"/>
      <c r="BO198" s="172"/>
      <c r="BP198" s="172"/>
      <c r="BQ198" s="172"/>
      <c r="BR198" s="172"/>
      <c r="BS198" s="172"/>
      <c r="BT198" s="172"/>
      <c r="BU198" s="172"/>
      <c r="BV198" s="172"/>
      <c r="BW198" s="172"/>
      <c r="BX198" s="172"/>
      <c r="BY198" s="172"/>
      <c r="BZ198" s="172"/>
      <c r="CA198" s="172"/>
      <c r="CB198" s="172"/>
      <c r="CC198" s="172"/>
      <c r="CD198" s="172"/>
      <c r="CE198" s="172"/>
      <c r="CF198" s="172"/>
      <c r="CG198" s="172"/>
      <c r="CH198" s="172"/>
      <c r="CI198" s="172"/>
      <c r="CJ198" s="172"/>
      <c r="CK198" s="172"/>
      <c r="CL198" s="172"/>
      <c r="CM198" s="172"/>
      <c r="CN198" s="172"/>
      <c r="CO198" s="172"/>
      <c r="CP198" s="172"/>
      <c r="CQ198" s="172"/>
      <c r="CR198" s="172"/>
      <c r="CS198" s="172"/>
      <c r="CT198" s="172"/>
      <c r="CU198" s="172"/>
      <c r="CV198" s="172"/>
      <c r="CW198" s="172"/>
      <c r="CX198" s="172"/>
      <c r="CY198" s="172"/>
      <c r="CZ198" s="172"/>
      <c r="DA198" s="172"/>
      <c r="DB198" s="172"/>
      <c r="DC198" s="172"/>
      <c r="DD198" s="172"/>
      <c r="DE198" s="172"/>
      <c r="DF198" s="172"/>
      <c r="DG198" s="172"/>
      <c r="DH198" s="172"/>
      <c r="DI198" s="172"/>
      <c r="DJ198" s="172"/>
      <c r="DK198" s="172"/>
      <c r="DL198" s="172"/>
      <c r="DM198" s="172"/>
      <c r="DN198" s="172"/>
      <c r="DO198" s="172"/>
      <c r="DP198" s="172"/>
      <c r="DQ198" s="172"/>
      <c r="DR198" s="172"/>
      <c r="DS198" s="172"/>
      <c r="DT198" s="172"/>
      <c r="DU198" s="172"/>
      <c r="DV198" s="172"/>
      <c r="DW198" s="172"/>
      <c r="DX198" s="172"/>
      <c r="DY198" s="172"/>
      <c r="DZ198" s="172"/>
      <c r="EA198" s="172"/>
      <c r="EB198" s="172"/>
      <c r="EC198" s="172"/>
      <c r="ED198" s="172"/>
      <c r="EE198" s="172"/>
      <c r="EF198" s="172"/>
      <c r="EG198" s="172"/>
      <c r="EH198" s="172"/>
      <c r="EI198" s="172"/>
      <c r="EJ198" s="172"/>
      <c r="EK198" s="172"/>
      <c r="EL198" s="172"/>
      <c r="EM198" s="172"/>
      <c r="EN198" s="172"/>
      <c r="EO198" s="172"/>
      <c r="EP198" s="172"/>
      <c r="EQ198" s="172"/>
      <c r="ER198" s="172"/>
      <c r="ES198" s="172"/>
      <c r="ET198" s="172"/>
      <c r="EU198" s="172"/>
      <c r="EV198" s="172"/>
      <c r="EW198" s="172"/>
      <c r="EX198" s="172"/>
      <c r="EY198" s="172"/>
      <c r="EZ198" s="172"/>
      <c r="FA198" s="172"/>
      <c r="FB198" s="172"/>
      <c r="FC198" s="172"/>
      <c r="FD198" s="172"/>
      <c r="FE198" s="172"/>
      <c r="FF198" s="172"/>
      <c r="FG198" s="172"/>
      <c r="FH198" s="172"/>
      <c r="FI198" s="172"/>
      <c r="FJ198" s="172"/>
      <c r="FK198" s="172"/>
      <c r="FL198" s="172"/>
      <c r="FM198" s="172"/>
      <c r="FN198" s="172"/>
      <c r="FO198" s="172"/>
      <c r="FP198" s="172"/>
      <c r="FQ198" s="172"/>
      <c r="FR198" s="172"/>
      <c r="FS198" s="172"/>
      <c r="FT198" s="172"/>
      <c r="FU198" s="172"/>
      <c r="FV198" s="172"/>
      <c r="FW198" s="172"/>
      <c r="FX198" s="172"/>
      <c r="FY198" s="172"/>
      <c r="FZ198" s="172"/>
      <c r="GA198" s="172"/>
      <c r="GB198" s="172"/>
      <c r="GC198" s="172"/>
      <c r="GD198" s="172"/>
      <c r="GE198" s="172"/>
      <c r="GF198" s="172"/>
      <c r="GG198" s="172"/>
      <c r="GH198" s="172"/>
      <c r="GI198" s="172"/>
      <c r="GJ198" s="172"/>
      <c r="GK198" s="172"/>
      <c r="GL198" s="172"/>
      <c r="GM198" s="172"/>
      <c r="GN198" s="172"/>
      <c r="GO198" s="172"/>
      <c r="GP198" s="172"/>
      <c r="GQ198" s="172"/>
      <c r="GR198" s="172"/>
      <c r="GS198" s="172"/>
      <c r="GT198" s="172"/>
      <c r="GU198" s="172"/>
      <c r="GV198" s="172"/>
      <c r="GW198" s="172"/>
      <c r="GX198" s="172"/>
      <c r="GY198" s="172"/>
      <c r="GZ198" s="172"/>
      <c r="HA198" s="172"/>
      <c r="HB198" s="172"/>
      <c r="HC198" s="172"/>
      <c r="HD198" s="172"/>
      <c r="HE198" s="172"/>
      <c r="HF198" s="172"/>
      <c r="HG198" s="172"/>
      <c r="HH198" s="172"/>
      <c r="HI198" s="172"/>
      <c r="HJ198" s="172"/>
      <c r="HK198" s="172"/>
      <c r="HL198" s="172"/>
      <c r="HM198" s="172"/>
      <c r="HN198" s="172"/>
      <c r="HO198" s="172"/>
      <c r="HP198" s="172"/>
      <c r="HQ198" s="172"/>
      <c r="HR198" s="172"/>
      <c r="HS198" s="172"/>
      <c r="HT198" s="172"/>
      <c r="HU198" s="172"/>
      <c r="HV198" s="172"/>
      <c r="HW198" s="172"/>
      <c r="HX198" s="172"/>
      <c r="HY198" s="172"/>
      <c r="HZ198" s="172"/>
      <c r="IA198" s="172"/>
      <c r="IB198" s="172"/>
      <c r="IC198" s="172"/>
      <c r="ID198" s="172"/>
      <c r="IE198" s="172"/>
      <c r="IF198" s="172"/>
      <c r="IG198" s="172"/>
      <c r="IH198" s="172"/>
      <c r="II198" s="172"/>
      <c r="IJ198" s="172"/>
      <c r="IK198" s="172"/>
      <c r="IL198" s="172"/>
      <c r="IM198" s="172"/>
      <c r="IN198" s="172"/>
      <c r="IO198" s="172"/>
      <c r="IP198" s="172"/>
      <c r="IQ198" s="172"/>
      <c r="IR198" s="172"/>
      <c r="IS198" s="172"/>
      <c r="IT198" s="172"/>
      <c r="IU198" s="172"/>
      <c r="IV198" s="172"/>
      <c r="IW198" s="172"/>
    </row>
    <row r="199" customFormat="false" ht="63.75" hidden="false" customHeight="false" outlineLevel="0" collapsed="false">
      <c r="A199" s="165" t="s">
        <v>230</v>
      </c>
      <c r="B199" s="166" t="s">
        <v>27</v>
      </c>
      <c r="C199" s="167" t="s">
        <v>13</v>
      </c>
      <c r="D199" s="166" t="s">
        <v>14</v>
      </c>
      <c r="E199" s="166" t="s">
        <v>15</v>
      </c>
      <c r="F199" s="166" t="s">
        <v>15</v>
      </c>
      <c r="G199" s="166" t="s">
        <v>107</v>
      </c>
      <c r="H199" s="166" t="s">
        <v>236</v>
      </c>
      <c r="I199" s="166" t="s">
        <v>15</v>
      </c>
      <c r="J199" s="166" t="s">
        <v>237</v>
      </c>
      <c r="K199" s="168" t="s">
        <v>233</v>
      </c>
      <c r="L199" s="169" t="s">
        <v>214</v>
      </c>
      <c r="M199" s="170" t="str">
        <f aca="false">CONCATENATE(ContPower!$C$39," against ",ContPower!$C$44,", for ",ContPower!$C$52," for ",ContPower!$C$60," and settled in ",ContPower!$C$69," per ",ContPower!$C$80,".")</f>
        <v>An agreement whereby a floating price is exchanged  for a fixed price over a specified period against Next day electricity price on PreussenElektra borders (arithmetic average) as published by Dow Jones, for all hours from  00:00 CET  (Central European Time) to 24:00 CET tomorrow for energy delivered in a period 08:00 to 20:00 on a weekday and settled in German Marks per Megawatt (1,000,000 watts) hour, where watt is a unit of electrical power equivalent to one Joule per second.</v>
      </c>
      <c r="N199" s="171"/>
      <c r="O199" s="171"/>
      <c r="P199" s="171"/>
      <c r="Q199" s="171"/>
      <c r="R199" s="171"/>
      <c r="S199" s="171"/>
      <c r="T199" s="171"/>
      <c r="U199" s="171"/>
      <c r="V199" s="171"/>
      <c r="W199" s="171"/>
      <c r="X199" s="171"/>
      <c r="Y199" s="171"/>
      <c r="Z199" s="171"/>
      <c r="AA199" s="171"/>
      <c r="AB199" s="171"/>
      <c r="AC199" s="171"/>
      <c r="AD199" s="171"/>
      <c r="AE199" s="171"/>
      <c r="AF199" s="171"/>
      <c r="AG199" s="171"/>
      <c r="AH199" s="171"/>
      <c r="AI199" s="171"/>
      <c r="AJ199" s="171"/>
      <c r="AK199" s="171"/>
      <c r="AL199" s="171"/>
      <c r="AM199" s="171"/>
      <c r="AN199" s="171"/>
      <c r="AO199" s="171"/>
      <c r="AP199" s="171"/>
      <c r="AQ199" s="171"/>
      <c r="AR199" s="171"/>
      <c r="AS199" s="171"/>
      <c r="AT199" s="171"/>
      <c r="AU199" s="171"/>
      <c r="AV199" s="171"/>
      <c r="AW199" s="171"/>
      <c r="AX199" s="171"/>
      <c r="AY199" s="171"/>
      <c r="AZ199" s="171"/>
      <c r="BA199" s="171"/>
      <c r="BB199" s="171"/>
      <c r="BC199" s="171"/>
      <c r="BD199" s="172"/>
      <c r="BE199" s="172"/>
      <c r="BF199" s="172"/>
      <c r="BG199" s="172"/>
      <c r="BH199" s="172"/>
      <c r="BI199" s="172"/>
      <c r="BJ199" s="172"/>
      <c r="BK199" s="172"/>
      <c r="BL199" s="172"/>
      <c r="BM199" s="172"/>
      <c r="BN199" s="172"/>
      <c r="BO199" s="172"/>
      <c r="BP199" s="172"/>
      <c r="BQ199" s="172"/>
      <c r="BR199" s="172"/>
      <c r="BS199" s="172"/>
      <c r="BT199" s="172"/>
      <c r="BU199" s="172"/>
      <c r="BV199" s="172"/>
      <c r="BW199" s="172"/>
      <c r="BX199" s="172"/>
      <c r="BY199" s="172"/>
      <c r="BZ199" s="172"/>
      <c r="CA199" s="172"/>
      <c r="CB199" s="172"/>
      <c r="CC199" s="172"/>
      <c r="CD199" s="172"/>
      <c r="CE199" s="172"/>
      <c r="CF199" s="172"/>
      <c r="CG199" s="172"/>
      <c r="CH199" s="172"/>
      <c r="CI199" s="172"/>
      <c r="CJ199" s="172"/>
      <c r="CK199" s="172"/>
      <c r="CL199" s="172"/>
      <c r="CM199" s="172"/>
      <c r="CN199" s="172"/>
      <c r="CO199" s="172"/>
      <c r="CP199" s="172"/>
      <c r="CQ199" s="172"/>
      <c r="CR199" s="172"/>
      <c r="CS199" s="172"/>
      <c r="CT199" s="172"/>
      <c r="CU199" s="172"/>
      <c r="CV199" s="172"/>
      <c r="CW199" s="172"/>
      <c r="CX199" s="172"/>
      <c r="CY199" s="172"/>
      <c r="CZ199" s="172"/>
      <c r="DA199" s="172"/>
      <c r="DB199" s="172"/>
      <c r="DC199" s="172"/>
      <c r="DD199" s="172"/>
      <c r="DE199" s="172"/>
      <c r="DF199" s="172"/>
      <c r="DG199" s="172"/>
      <c r="DH199" s="172"/>
      <c r="DI199" s="172"/>
      <c r="DJ199" s="172"/>
      <c r="DK199" s="172"/>
      <c r="DL199" s="172"/>
      <c r="DM199" s="172"/>
      <c r="DN199" s="172"/>
      <c r="DO199" s="172"/>
      <c r="DP199" s="172"/>
      <c r="DQ199" s="172"/>
      <c r="DR199" s="172"/>
      <c r="DS199" s="172"/>
      <c r="DT199" s="172"/>
      <c r="DU199" s="172"/>
      <c r="DV199" s="172"/>
      <c r="DW199" s="172"/>
      <c r="DX199" s="172"/>
      <c r="DY199" s="172"/>
      <c r="DZ199" s="172"/>
      <c r="EA199" s="172"/>
      <c r="EB199" s="172"/>
      <c r="EC199" s="172"/>
      <c r="ED199" s="172"/>
      <c r="EE199" s="172"/>
      <c r="EF199" s="172"/>
      <c r="EG199" s="172"/>
      <c r="EH199" s="172"/>
      <c r="EI199" s="172"/>
      <c r="EJ199" s="172"/>
      <c r="EK199" s="172"/>
      <c r="EL199" s="172"/>
      <c r="EM199" s="172"/>
      <c r="EN199" s="172"/>
      <c r="EO199" s="172"/>
      <c r="EP199" s="172"/>
      <c r="EQ199" s="172"/>
      <c r="ER199" s="172"/>
      <c r="ES199" s="172"/>
      <c r="ET199" s="172"/>
      <c r="EU199" s="172"/>
      <c r="EV199" s="172"/>
      <c r="EW199" s="172"/>
      <c r="EX199" s="172"/>
      <c r="EY199" s="172"/>
      <c r="EZ199" s="172"/>
      <c r="FA199" s="172"/>
      <c r="FB199" s="172"/>
      <c r="FC199" s="172"/>
      <c r="FD199" s="172"/>
      <c r="FE199" s="172"/>
      <c r="FF199" s="172"/>
      <c r="FG199" s="172"/>
      <c r="FH199" s="172"/>
      <c r="FI199" s="172"/>
      <c r="FJ199" s="172"/>
      <c r="FK199" s="172"/>
      <c r="FL199" s="172"/>
      <c r="FM199" s="172"/>
      <c r="FN199" s="172"/>
      <c r="FO199" s="172"/>
      <c r="FP199" s="172"/>
      <c r="FQ199" s="172"/>
      <c r="FR199" s="172"/>
      <c r="FS199" s="172"/>
      <c r="FT199" s="172"/>
      <c r="FU199" s="172"/>
      <c r="FV199" s="172"/>
      <c r="FW199" s="172"/>
      <c r="FX199" s="172"/>
      <c r="FY199" s="172"/>
      <c r="FZ199" s="172"/>
      <c r="GA199" s="172"/>
      <c r="GB199" s="172"/>
      <c r="GC199" s="172"/>
      <c r="GD199" s="172"/>
      <c r="GE199" s="172"/>
      <c r="GF199" s="172"/>
      <c r="GG199" s="172"/>
      <c r="GH199" s="172"/>
      <c r="GI199" s="172"/>
      <c r="GJ199" s="172"/>
      <c r="GK199" s="172"/>
      <c r="GL199" s="172"/>
      <c r="GM199" s="172"/>
      <c r="GN199" s="172"/>
      <c r="GO199" s="172"/>
      <c r="GP199" s="172"/>
      <c r="GQ199" s="172"/>
      <c r="GR199" s="172"/>
      <c r="GS199" s="172"/>
      <c r="GT199" s="172"/>
      <c r="GU199" s="172"/>
      <c r="GV199" s="172"/>
      <c r="GW199" s="172"/>
      <c r="GX199" s="172"/>
      <c r="GY199" s="172"/>
      <c r="GZ199" s="172"/>
      <c r="HA199" s="172"/>
      <c r="HB199" s="172"/>
      <c r="HC199" s="172"/>
      <c r="HD199" s="172"/>
      <c r="HE199" s="172"/>
      <c r="HF199" s="172"/>
      <c r="HG199" s="172"/>
      <c r="HH199" s="172"/>
      <c r="HI199" s="172"/>
      <c r="HJ199" s="172"/>
      <c r="HK199" s="172"/>
      <c r="HL199" s="172"/>
      <c r="HM199" s="172"/>
      <c r="HN199" s="172"/>
      <c r="HO199" s="172"/>
      <c r="HP199" s="172"/>
      <c r="HQ199" s="172"/>
      <c r="HR199" s="172"/>
      <c r="HS199" s="172"/>
      <c r="HT199" s="172"/>
      <c r="HU199" s="172"/>
      <c r="HV199" s="172"/>
      <c r="HW199" s="172"/>
      <c r="HX199" s="172"/>
      <c r="HY199" s="172"/>
      <c r="HZ199" s="172"/>
      <c r="IA199" s="172"/>
      <c r="IB199" s="172"/>
      <c r="IC199" s="172"/>
      <c r="ID199" s="172"/>
      <c r="IE199" s="172"/>
      <c r="IF199" s="172"/>
      <c r="IG199" s="172"/>
      <c r="IH199" s="172"/>
      <c r="II199" s="172"/>
      <c r="IJ199" s="172"/>
      <c r="IK199" s="172"/>
      <c r="IL199" s="172"/>
      <c r="IM199" s="172"/>
      <c r="IN199" s="172"/>
      <c r="IO199" s="172"/>
      <c r="IP199" s="172"/>
      <c r="IQ199" s="172"/>
      <c r="IR199" s="172"/>
      <c r="IS199" s="172"/>
      <c r="IT199" s="172"/>
      <c r="IU199" s="172"/>
      <c r="IV199" s="172"/>
      <c r="IW199" s="172"/>
    </row>
    <row r="200" customFormat="false" ht="63.75" hidden="false" customHeight="false" outlineLevel="0" collapsed="false">
      <c r="A200" s="165" t="s">
        <v>230</v>
      </c>
      <c r="B200" s="166" t="s">
        <v>27</v>
      </c>
      <c r="C200" s="167" t="s">
        <v>13</v>
      </c>
      <c r="D200" s="166" t="s">
        <v>14</v>
      </c>
      <c r="E200" s="166" t="s">
        <v>15</v>
      </c>
      <c r="F200" s="166" t="s">
        <v>15</v>
      </c>
      <c r="G200" s="166" t="s">
        <v>216</v>
      </c>
      <c r="H200" s="166" t="s">
        <v>236</v>
      </c>
      <c r="I200" s="166" t="s">
        <v>15</v>
      </c>
      <c r="J200" s="166" t="s">
        <v>237</v>
      </c>
      <c r="K200" s="168" t="s">
        <v>233</v>
      </c>
      <c r="L200" s="169" t="s">
        <v>214</v>
      </c>
      <c r="M200" s="170" t="str">
        <f aca="false">CONCATENATE(ContPower!$C$39," against ",ContPower!$C$44,", for ",ContPower!$C$53," for ",ContPower!$C$60," and settled in ",ContPower!$C$69," per ",ContPower!$C$80,".")</f>
        <v>An agreement whereby a floating price is exchanged  for a fixed price over a specified period against Next day electricity price on PreussenElektra borders (arithmetic average) as published by Dow Jones, for all hours from 00:00 on the closest Monday to 24:00 on the following Sunday for energy delivered in a period 08:00 to 20:00 on a weekday and settled in German Marks per Megawatt (1,000,000 watts) hour, where watt is a unit of electrical power equivalent to one Joule per second.</v>
      </c>
      <c r="N200" s="171"/>
      <c r="O200" s="171"/>
      <c r="P200" s="171"/>
      <c r="Q200" s="171"/>
      <c r="R200" s="171"/>
      <c r="S200" s="171"/>
      <c r="T200" s="171"/>
      <c r="U200" s="171"/>
      <c r="V200" s="171"/>
      <c r="W200" s="171"/>
      <c r="X200" s="171"/>
      <c r="Y200" s="171"/>
      <c r="Z200" s="171"/>
      <c r="AA200" s="171"/>
      <c r="AB200" s="171"/>
      <c r="AC200" s="171"/>
      <c r="AD200" s="171"/>
      <c r="AE200" s="171"/>
      <c r="AF200" s="171"/>
      <c r="AG200" s="171"/>
      <c r="AH200" s="171"/>
      <c r="AI200" s="171"/>
      <c r="AJ200" s="171"/>
      <c r="AK200" s="171"/>
      <c r="AL200" s="171"/>
      <c r="AM200" s="171"/>
      <c r="AN200" s="171"/>
      <c r="AO200" s="171"/>
      <c r="AP200" s="171"/>
      <c r="AQ200" s="171"/>
      <c r="AR200" s="171"/>
      <c r="AS200" s="171"/>
      <c r="AT200" s="171"/>
      <c r="AU200" s="171"/>
      <c r="AV200" s="171"/>
      <c r="AW200" s="171"/>
      <c r="AX200" s="171"/>
      <c r="AY200" s="171"/>
      <c r="AZ200" s="171"/>
      <c r="BA200" s="171"/>
      <c r="BB200" s="171"/>
      <c r="BC200" s="171"/>
      <c r="BD200" s="172"/>
      <c r="BE200" s="172"/>
      <c r="BF200" s="172"/>
      <c r="BG200" s="172"/>
      <c r="BH200" s="172"/>
      <c r="BI200" s="172"/>
      <c r="BJ200" s="172"/>
      <c r="BK200" s="172"/>
      <c r="BL200" s="172"/>
      <c r="BM200" s="172"/>
      <c r="BN200" s="172"/>
      <c r="BO200" s="172"/>
      <c r="BP200" s="172"/>
      <c r="BQ200" s="172"/>
      <c r="BR200" s="172"/>
      <c r="BS200" s="172"/>
      <c r="BT200" s="172"/>
      <c r="BU200" s="172"/>
      <c r="BV200" s="172"/>
      <c r="BW200" s="172"/>
      <c r="BX200" s="172"/>
      <c r="BY200" s="172"/>
      <c r="BZ200" s="172"/>
      <c r="CA200" s="172"/>
      <c r="CB200" s="172"/>
      <c r="CC200" s="172"/>
      <c r="CD200" s="172"/>
      <c r="CE200" s="172"/>
      <c r="CF200" s="172"/>
      <c r="CG200" s="172"/>
      <c r="CH200" s="172"/>
      <c r="CI200" s="172"/>
      <c r="CJ200" s="172"/>
      <c r="CK200" s="172"/>
      <c r="CL200" s="172"/>
      <c r="CM200" s="172"/>
      <c r="CN200" s="172"/>
      <c r="CO200" s="172"/>
      <c r="CP200" s="172"/>
      <c r="CQ200" s="172"/>
      <c r="CR200" s="172"/>
      <c r="CS200" s="172"/>
      <c r="CT200" s="172"/>
      <c r="CU200" s="172"/>
      <c r="CV200" s="172"/>
      <c r="CW200" s="172"/>
      <c r="CX200" s="172"/>
      <c r="CY200" s="172"/>
      <c r="CZ200" s="172"/>
      <c r="DA200" s="172"/>
      <c r="DB200" s="172"/>
      <c r="DC200" s="172"/>
      <c r="DD200" s="172"/>
      <c r="DE200" s="172"/>
      <c r="DF200" s="172"/>
      <c r="DG200" s="172"/>
      <c r="DH200" s="172"/>
      <c r="DI200" s="172"/>
      <c r="DJ200" s="172"/>
      <c r="DK200" s="172"/>
      <c r="DL200" s="172"/>
      <c r="DM200" s="172"/>
      <c r="DN200" s="172"/>
      <c r="DO200" s="172"/>
      <c r="DP200" s="172"/>
      <c r="DQ200" s="172"/>
      <c r="DR200" s="172"/>
      <c r="DS200" s="172"/>
      <c r="DT200" s="172"/>
      <c r="DU200" s="172"/>
      <c r="DV200" s="172"/>
      <c r="DW200" s="172"/>
      <c r="DX200" s="172"/>
      <c r="DY200" s="172"/>
      <c r="DZ200" s="172"/>
      <c r="EA200" s="172"/>
      <c r="EB200" s="172"/>
      <c r="EC200" s="172"/>
      <c r="ED200" s="172"/>
      <c r="EE200" s="172"/>
      <c r="EF200" s="172"/>
      <c r="EG200" s="172"/>
      <c r="EH200" s="172"/>
      <c r="EI200" s="172"/>
      <c r="EJ200" s="172"/>
      <c r="EK200" s="172"/>
      <c r="EL200" s="172"/>
      <c r="EM200" s="172"/>
      <c r="EN200" s="172"/>
      <c r="EO200" s="172"/>
      <c r="EP200" s="172"/>
      <c r="EQ200" s="172"/>
      <c r="ER200" s="172"/>
      <c r="ES200" s="172"/>
      <c r="ET200" s="172"/>
      <c r="EU200" s="172"/>
      <c r="EV200" s="172"/>
      <c r="EW200" s="172"/>
      <c r="EX200" s="172"/>
      <c r="EY200" s="172"/>
      <c r="EZ200" s="172"/>
      <c r="FA200" s="172"/>
      <c r="FB200" s="172"/>
      <c r="FC200" s="172"/>
      <c r="FD200" s="172"/>
      <c r="FE200" s="172"/>
      <c r="FF200" s="172"/>
      <c r="FG200" s="172"/>
      <c r="FH200" s="172"/>
      <c r="FI200" s="172"/>
      <c r="FJ200" s="172"/>
      <c r="FK200" s="172"/>
      <c r="FL200" s="172"/>
      <c r="FM200" s="172"/>
      <c r="FN200" s="172"/>
      <c r="FO200" s="172"/>
      <c r="FP200" s="172"/>
      <c r="FQ200" s="172"/>
      <c r="FR200" s="172"/>
      <c r="FS200" s="172"/>
      <c r="FT200" s="172"/>
      <c r="FU200" s="172"/>
      <c r="FV200" s="172"/>
      <c r="FW200" s="172"/>
      <c r="FX200" s="172"/>
      <c r="FY200" s="172"/>
      <c r="FZ200" s="172"/>
      <c r="GA200" s="172"/>
      <c r="GB200" s="172"/>
      <c r="GC200" s="172"/>
      <c r="GD200" s="172"/>
      <c r="GE200" s="172"/>
      <c r="GF200" s="172"/>
      <c r="GG200" s="172"/>
      <c r="GH200" s="172"/>
      <c r="GI200" s="172"/>
      <c r="GJ200" s="172"/>
      <c r="GK200" s="172"/>
      <c r="GL200" s="172"/>
      <c r="GM200" s="172"/>
      <c r="GN200" s="172"/>
      <c r="GO200" s="172"/>
      <c r="GP200" s="172"/>
      <c r="GQ200" s="172"/>
      <c r="GR200" s="172"/>
      <c r="GS200" s="172"/>
      <c r="GT200" s="172"/>
      <c r="GU200" s="172"/>
      <c r="GV200" s="172"/>
      <c r="GW200" s="172"/>
      <c r="GX200" s="172"/>
      <c r="GY200" s="172"/>
      <c r="GZ200" s="172"/>
      <c r="HA200" s="172"/>
      <c r="HB200" s="172"/>
      <c r="HC200" s="172"/>
      <c r="HD200" s="172"/>
      <c r="HE200" s="172"/>
      <c r="HF200" s="172"/>
      <c r="HG200" s="172"/>
      <c r="HH200" s="172"/>
      <c r="HI200" s="172"/>
      <c r="HJ200" s="172"/>
      <c r="HK200" s="172"/>
      <c r="HL200" s="172"/>
      <c r="HM200" s="172"/>
      <c r="HN200" s="172"/>
      <c r="HO200" s="172"/>
      <c r="HP200" s="172"/>
      <c r="HQ200" s="172"/>
      <c r="HR200" s="172"/>
      <c r="HS200" s="172"/>
      <c r="HT200" s="172"/>
      <c r="HU200" s="172"/>
      <c r="HV200" s="172"/>
      <c r="HW200" s="172"/>
      <c r="HX200" s="172"/>
      <c r="HY200" s="172"/>
      <c r="HZ200" s="172"/>
      <c r="IA200" s="172"/>
      <c r="IB200" s="172"/>
      <c r="IC200" s="172"/>
      <c r="ID200" s="172"/>
      <c r="IE200" s="172"/>
      <c r="IF200" s="172"/>
      <c r="IG200" s="172"/>
      <c r="IH200" s="172"/>
      <c r="II200" s="172"/>
      <c r="IJ200" s="172"/>
      <c r="IK200" s="172"/>
      <c r="IL200" s="172"/>
      <c r="IM200" s="172"/>
      <c r="IN200" s="172"/>
      <c r="IO200" s="172"/>
      <c r="IP200" s="172"/>
      <c r="IQ200" s="172"/>
      <c r="IR200" s="172"/>
      <c r="IS200" s="172"/>
      <c r="IT200" s="172"/>
      <c r="IU200" s="172"/>
      <c r="IV200" s="172"/>
      <c r="IW200" s="172"/>
    </row>
    <row r="201" customFormat="false" ht="63.75" hidden="false" customHeight="false" outlineLevel="0" collapsed="false">
      <c r="A201" s="165" t="s">
        <v>230</v>
      </c>
      <c r="B201" s="166" t="s">
        <v>27</v>
      </c>
      <c r="C201" s="167" t="s">
        <v>13</v>
      </c>
      <c r="D201" s="166" t="s">
        <v>14</v>
      </c>
      <c r="E201" s="166" t="s">
        <v>15</v>
      </c>
      <c r="F201" s="166" t="s">
        <v>15</v>
      </c>
      <c r="G201" s="166" t="s">
        <v>234</v>
      </c>
      <c r="H201" s="166" t="s">
        <v>236</v>
      </c>
      <c r="I201" s="166" t="s">
        <v>15</v>
      </c>
      <c r="J201" s="166" t="s">
        <v>237</v>
      </c>
      <c r="K201" s="168" t="s">
        <v>233</v>
      </c>
      <c r="L201" s="169" t="s">
        <v>214</v>
      </c>
      <c r="M201" s="170" t="str">
        <f aca="false">CONCATENATE(ContPower!$C$39," against ",ContPower!$C$44,", for ",ContPower!$C$54," for ",ContPower!$C$60," and settled in ",ContPower!$C$69," per ",ContPower!$C$80,".")</f>
        <v>An agreement whereby a floating price is exchanged  for a fixed price over a specified period against Next day electricity price on PreussenElektra borders (arithmetic average) as published by Dow Jones, for all hours from 00.00 on the closest Monday to 24.00 on the Sunday two weeks forward for energy delivered in a period 08:00 to 20:00 on a weekday and settled in German Marks per Megawatt (1,000,000 watts) hour, where watt is a unit of electrical power equivalent to one Joule per second.</v>
      </c>
      <c r="N201" s="171"/>
      <c r="O201" s="171"/>
      <c r="P201" s="171"/>
      <c r="Q201" s="171"/>
      <c r="R201" s="171"/>
      <c r="S201" s="171"/>
      <c r="T201" s="171"/>
      <c r="U201" s="171"/>
      <c r="V201" s="171"/>
      <c r="W201" s="171"/>
      <c r="X201" s="171"/>
      <c r="Y201" s="171"/>
      <c r="Z201" s="171"/>
      <c r="AA201" s="171"/>
      <c r="AB201" s="171"/>
      <c r="AC201" s="171"/>
      <c r="AD201" s="171"/>
      <c r="AE201" s="171"/>
      <c r="AF201" s="171"/>
      <c r="AG201" s="171"/>
      <c r="AH201" s="171"/>
      <c r="AI201" s="171"/>
      <c r="AJ201" s="171"/>
      <c r="AK201" s="171"/>
      <c r="AL201" s="171"/>
      <c r="AM201" s="171"/>
      <c r="AN201" s="171"/>
      <c r="AO201" s="171"/>
      <c r="AP201" s="171"/>
      <c r="AQ201" s="171"/>
      <c r="AR201" s="171"/>
      <c r="AS201" s="171"/>
      <c r="AT201" s="171"/>
      <c r="AU201" s="171"/>
      <c r="AV201" s="171"/>
      <c r="AW201" s="171"/>
      <c r="AX201" s="171"/>
      <c r="AY201" s="171"/>
      <c r="AZ201" s="171"/>
      <c r="BA201" s="171"/>
      <c r="BB201" s="171"/>
      <c r="BC201" s="171"/>
      <c r="BD201" s="172"/>
      <c r="BE201" s="172"/>
      <c r="BF201" s="172"/>
      <c r="BG201" s="172"/>
      <c r="BH201" s="172"/>
      <c r="BI201" s="172"/>
      <c r="BJ201" s="172"/>
      <c r="BK201" s="172"/>
      <c r="BL201" s="172"/>
      <c r="BM201" s="172"/>
      <c r="BN201" s="172"/>
      <c r="BO201" s="172"/>
      <c r="BP201" s="172"/>
      <c r="BQ201" s="172"/>
      <c r="BR201" s="172"/>
      <c r="BS201" s="172"/>
      <c r="BT201" s="172"/>
      <c r="BU201" s="172"/>
      <c r="BV201" s="172"/>
      <c r="BW201" s="172"/>
      <c r="BX201" s="172"/>
      <c r="BY201" s="172"/>
      <c r="BZ201" s="172"/>
      <c r="CA201" s="172"/>
      <c r="CB201" s="172"/>
      <c r="CC201" s="172"/>
      <c r="CD201" s="172"/>
      <c r="CE201" s="172"/>
      <c r="CF201" s="172"/>
      <c r="CG201" s="172"/>
      <c r="CH201" s="172"/>
      <c r="CI201" s="172"/>
      <c r="CJ201" s="172"/>
      <c r="CK201" s="172"/>
      <c r="CL201" s="172"/>
      <c r="CM201" s="172"/>
      <c r="CN201" s="172"/>
      <c r="CO201" s="172"/>
      <c r="CP201" s="172"/>
      <c r="CQ201" s="172"/>
      <c r="CR201" s="172"/>
      <c r="CS201" s="172"/>
      <c r="CT201" s="172"/>
      <c r="CU201" s="172"/>
      <c r="CV201" s="172"/>
      <c r="CW201" s="172"/>
      <c r="CX201" s="172"/>
      <c r="CY201" s="172"/>
      <c r="CZ201" s="172"/>
      <c r="DA201" s="172"/>
      <c r="DB201" s="172"/>
      <c r="DC201" s="172"/>
      <c r="DD201" s="172"/>
      <c r="DE201" s="172"/>
      <c r="DF201" s="172"/>
      <c r="DG201" s="172"/>
      <c r="DH201" s="172"/>
      <c r="DI201" s="172"/>
      <c r="DJ201" s="172"/>
      <c r="DK201" s="172"/>
      <c r="DL201" s="172"/>
      <c r="DM201" s="172"/>
      <c r="DN201" s="172"/>
      <c r="DO201" s="172"/>
      <c r="DP201" s="172"/>
      <c r="DQ201" s="172"/>
      <c r="DR201" s="172"/>
      <c r="DS201" s="172"/>
      <c r="DT201" s="172"/>
      <c r="DU201" s="172"/>
      <c r="DV201" s="172"/>
      <c r="DW201" s="172"/>
      <c r="DX201" s="172"/>
      <c r="DY201" s="172"/>
      <c r="DZ201" s="172"/>
      <c r="EA201" s="172"/>
      <c r="EB201" s="172"/>
      <c r="EC201" s="172"/>
      <c r="ED201" s="172"/>
      <c r="EE201" s="172"/>
      <c r="EF201" s="172"/>
      <c r="EG201" s="172"/>
      <c r="EH201" s="172"/>
      <c r="EI201" s="172"/>
      <c r="EJ201" s="172"/>
      <c r="EK201" s="172"/>
      <c r="EL201" s="172"/>
      <c r="EM201" s="172"/>
      <c r="EN201" s="172"/>
      <c r="EO201" s="172"/>
      <c r="EP201" s="172"/>
      <c r="EQ201" s="172"/>
      <c r="ER201" s="172"/>
      <c r="ES201" s="172"/>
      <c r="ET201" s="172"/>
      <c r="EU201" s="172"/>
      <c r="EV201" s="172"/>
      <c r="EW201" s="172"/>
      <c r="EX201" s="172"/>
      <c r="EY201" s="172"/>
      <c r="EZ201" s="172"/>
      <c r="FA201" s="172"/>
      <c r="FB201" s="172"/>
      <c r="FC201" s="172"/>
      <c r="FD201" s="172"/>
      <c r="FE201" s="172"/>
      <c r="FF201" s="172"/>
      <c r="FG201" s="172"/>
      <c r="FH201" s="172"/>
      <c r="FI201" s="172"/>
      <c r="FJ201" s="172"/>
      <c r="FK201" s="172"/>
      <c r="FL201" s="172"/>
      <c r="FM201" s="172"/>
      <c r="FN201" s="172"/>
      <c r="FO201" s="172"/>
      <c r="FP201" s="172"/>
      <c r="FQ201" s="172"/>
      <c r="FR201" s="172"/>
      <c r="FS201" s="172"/>
      <c r="FT201" s="172"/>
      <c r="FU201" s="172"/>
      <c r="FV201" s="172"/>
      <c r="FW201" s="172"/>
      <c r="FX201" s="172"/>
      <c r="FY201" s="172"/>
      <c r="FZ201" s="172"/>
      <c r="GA201" s="172"/>
      <c r="GB201" s="172"/>
      <c r="GC201" s="172"/>
      <c r="GD201" s="172"/>
      <c r="GE201" s="172"/>
      <c r="GF201" s="172"/>
      <c r="GG201" s="172"/>
      <c r="GH201" s="172"/>
      <c r="GI201" s="172"/>
      <c r="GJ201" s="172"/>
      <c r="GK201" s="172"/>
      <c r="GL201" s="172"/>
      <c r="GM201" s="172"/>
      <c r="GN201" s="172"/>
      <c r="GO201" s="172"/>
      <c r="GP201" s="172"/>
      <c r="GQ201" s="172"/>
      <c r="GR201" s="172"/>
      <c r="GS201" s="172"/>
      <c r="GT201" s="172"/>
      <c r="GU201" s="172"/>
      <c r="GV201" s="172"/>
      <c r="GW201" s="172"/>
      <c r="GX201" s="172"/>
      <c r="GY201" s="172"/>
      <c r="GZ201" s="172"/>
      <c r="HA201" s="172"/>
      <c r="HB201" s="172"/>
      <c r="HC201" s="172"/>
      <c r="HD201" s="172"/>
      <c r="HE201" s="172"/>
      <c r="HF201" s="172"/>
      <c r="HG201" s="172"/>
      <c r="HH201" s="172"/>
      <c r="HI201" s="172"/>
      <c r="HJ201" s="172"/>
      <c r="HK201" s="172"/>
      <c r="HL201" s="172"/>
      <c r="HM201" s="172"/>
      <c r="HN201" s="172"/>
      <c r="HO201" s="172"/>
      <c r="HP201" s="172"/>
      <c r="HQ201" s="172"/>
      <c r="HR201" s="172"/>
      <c r="HS201" s="172"/>
      <c r="HT201" s="172"/>
      <c r="HU201" s="172"/>
      <c r="HV201" s="172"/>
      <c r="HW201" s="172"/>
      <c r="HX201" s="172"/>
      <c r="HY201" s="172"/>
      <c r="HZ201" s="172"/>
      <c r="IA201" s="172"/>
      <c r="IB201" s="172"/>
      <c r="IC201" s="172"/>
      <c r="ID201" s="172"/>
      <c r="IE201" s="172"/>
      <c r="IF201" s="172"/>
      <c r="IG201" s="172"/>
      <c r="IH201" s="172"/>
      <c r="II201" s="172"/>
      <c r="IJ201" s="172"/>
      <c r="IK201" s="172"/>
      <c r="IL201" s="172"/>
      <c r="IM201" s="172"/>
      <c r="IN201" s="172"/>
      <c r="IO201" s="172"/>
      <c r="IP201" s="172"/>
      <c r="IQ201" s="172"/>
      <c r="IR201" s="172"/>
      <c r="IS201" s="172"/>
      <c r="IT201" s="172"/>
      <c r="IU201" s="172"/>
      <c r="IV201" s="172"/>
      <c r="IW201" s="172"/>
    </row>
    <row r="202" customFormat="false" ht="64.5" hidden="false" customHeight="false" outlineLevel="0" collapsed="false">
      <c r="A202" s="178" t="s">
        <v>230</v>
      </c>
      <c r="B202" s="179" t="s">
        <v>27</v>
      </c>
      <c r="C202" s="180" t="s">
        <v>13</v>
      </c>
      <c r="D202" s="179" t="s">
        <v>14</v>
      </c>
      <c r="E202" s="179" t="s">
        <v>15</v>
      </c>
      <c r="F202" s="179" t="s">
        <v>15</v>
      </c>
      <c r="G202" s="179" t="s">
        <v>235</v>
      </c>
      <c r="H202" s="179" t="s">
        <v>236</v>
      </c>
      <c r="I202" s="179" t="s">
        <v>15</v>
      </c>
      <c r="J202" s="179" t="s">
        <v>237</v>
      </c>
      <c r="K202" s="181" t="s">
        <v>233</v>
      </c>
      <c r="L202" s="182" t="s">
        <v>214</v>
      </c>
      <c r="M202" s="183" t="str">
        <f aca="false">CONCATENATE(ContPower!$C$39," against ",ContPower!$C$44,", for ",ContPower!$C$55," for ",ContPower!$C$60," and settled in ",ContPower!$C$69," per ",ContPower!$C$80,".")</f>
        <v>An agreement whereby a floating price is exchanged  for a fixed price over a specified period against Next day electricity price on PreussenElektra borders (arithmetic average) as published by Dow Jones, for all hours from 00.00 on the closest Monday to 24.00 on the Sunday four weeks forward for energy delivered in a period 08:00 to 20:00 on a weekday and settled in German Marks per Megawatt (1,000,000 watts) hour, where watt is a unit of electrical power equivalent to one Joule per second.</v>
      </c>
      <c r="N202" s="171"/>
      <c r="O202" s="171"/>
      <c r="P202" s="171"/>
      <c r="Q202" s="171"/>
      <c r="R202" s="171"/>
      <c r="S202" s="171"/>
      <c r="T202" s="171"/>
      <c r="U202" s="171"/>
      <c r="V202" s="171"/>
      <c r="W202" s="171"/>
      <c r="X202" s="171"/>
      <c r="Y202" s="171"/>
      <c r="Z202" s="171"/>
      <c r="AA202" s="171"/>
      <c r="AB202" s="171"/>
      <c r="AC202" s="171"/>
      <c r="AD202" s="171"/>
      <c r="AE202" s="171"/>
      <c r="AF202" s="171"/>
      <c r="AG202" s="171"/>
      <c r="AH202" s="171"/>
      <c r="AI202" s="171"/>
      <c r="AJ202" s="171"/>
      <c r="AK202" s="171"/>
      <c r="AL202" s="171"/>
      <c r="AM202" s="171"/>
      <c r="AN202" s="171"/>
      <c r="AO202" s="171"/>
      <c r="AP202" s="171"/>
      <c r="AQ202" s="171"/>
      <c r="AR202" s="171"/>
      <c r="AS202" s="171"/>
      <c r="AT202" s="171"/>
      <c r="AU202" s="171"/>
      <c r="AV202" s="171"/>
      <c r="AW202" s="171"/>
      <c r="AX202" s="171"/>
      <c r="AY202" s="171"/>
      <c r="AZ202" s="171"/>
      <c r="BA202" s="171"/>
      <c r="BB202" s="171"/>
      <c r="BC202" s="171"/>
      <c r="BD202" s="172"/>
      <c r="BE202" s="172"/>
      <c r="BF202" s="172"/>
      <c r="BG202" s="172"/>
      <c r="BH202" s="172"/>
      <c r="BI202" s="172"/>
      <c r="BJ202" s="172"/>
      <c r="BK202" s="172"/>
      <c r="BL202" s="172"/>
      <c r="BM202" s="172"/>
      <c r="BN202" s="172"/>
      <c r="BO202" s="172"/>
      <c r="BP202" s="172"/>
      <c r="BQ202" s="172"/>
      <c r="BR202" s="172"/>
      <c r="BS202" s="172"/>
      <c r="BT202" s="172"/>
      <c r="BU202" s="172"/>
      <c r="BV202" s="172"/>
      <c r="BW202" s="172"/>
      <c r="BX202" s="172"/>
      <c r="BY202" s="172"/>
      <c r="BZ202" s="172"/>
      <c r="CA202" s="172"/>
      <c r="CB202" s="172"/>
      <c r="CC202" s="172"/>
      <c r="CD202" s="172"/>
      <c r="CE202" s="172"/>
      <c r="CF202" s="172"/>
      <c r="CG202" s="172"/>
      <c r="CH202" s="172"/>
      <c r="CI202" s="172"/>
      <c r="CJ202" s="172"/>
      <c r="CK202" s="172"/>
      <c r="CL202" s="172"/>
      <c r="CM202" s="172"/>
      <c r="CN202" s="172"/>
      <c r="CO202" s="172"/>
      <c r="CP202" s="172"/>
      <c r="CQ202" s="172"/>
      <c r="CR202" s="172"/>
      <c r="CS202" s="172"/>
      <c r="CT202" s="172"/>
      <c r="CU202" s="172"/>
      <c r="CV202" s="172"/>
      <c r="CW202" s="172"/>
      <c r="CX202" s="172"/>
      <c r="CY202" s="172"/>
      <c r="CZ202" s="172"/>
      <c r="DA202" s="172"/>
      <c r="DB202" s="172"/>
      <c r="DC202" s="172"/>
      <c r="DD202" s="172"/>
      <c r="DE202" s="172"/>
      <c r="DF202" s="172"/>
      <c r="DG202" s="172"/>
      <c r="DH202" s="172"/>
      <c r="DI202" s="172"/>
      <c r="DJ202" s="172"/>
      <c r="DK202" s="172"/>
      <c r="DL202" s="172"/>
      <c r="DM202" s="172"/>
      <c r="DN202" s="172"/>
      <c r="DO202" s="172"/>
      <c r="DP202" s="172"/>
      <c r="DQ202" s="172"/>
      <c r="DR202" s="172"/>
      <c r="DS202" s="172"/>
      <c r="DT202" s="172"/>
      <c r="DU202" s="172"/>
      <c r="DV202" s="172"/>
      <c r="DW202" s="172"/>
      <c r="DX202" s="172"/>
      <c r="DY202" s="172"/>
      <c r="DZ202" s="172"/>
      <c r="EA202" s="172"/>
      <c r="EB202" s="172"/>
      <c r="EC202" s="172"/>
      <c r="ED202" s="172"/>
      <c r="EE202" s="172"/>
      <c r="EF202" s="172"/>
      <c r="EG202" s="172"/>
      <c r="EH202" s="172"/>
      <c r="EI202" s="172"/>
      <c r="EJ202" s="172"/>
      <c r="EK202" s="172"/>
      <c r="EL202" s="172"/>
      <c r="EM202" s="172"/>
      <c r="EN202" s="172"/>
      <c r="EO202" s="172"/>
      <c r="EP202" s="172"/>
      <c r="EQ202" s="172"/>
      <c r="ER202" s="172"/>
      <c r="ES202" s="172"/>
      <c r="ET202" s="172"/>
      <c r="EU202" s="172"/>
      <c r="EV202" s="172"/>
      <c r="EW202" s="172"/>
      <c r="EX202" s="172"/>
      <c r="EY202" s="172"/>
      <c r="EZ202" s="172"/>
      <c r="FA202" s="172"/>
      <c r="FB202" s="172"/>
      <c r="FC202" s="172"/>
      <c r="FD202" s="172"/>
      <c r="FE202" s="172"/>
      <c r="FF202" s="172"/>
      <c r="FG202" s="172"/>
      <c r="FH202" s="172"/>
      <c r="FI202" s="172"/>
      <c r="FJ202" s="172"/>
      <c r="FK202" s="172"/>
      <c r="FL202" s="172"/>
      <c r="FM202" s="172"/>
      <c r="FN202" s="172"/>
      <c r="FO202" s="172"/>
      <c r="FP202" s="172"/>
      <c r="FQ202" s="172"/>
      <c r="FR202" s="172"/>
      <c r="FS202" s="172"/>
      <c r="FT202" s="172"/>
      <c r="FU202" s="172"/>
      <c r="FV202" s="172"/>
      <c r="FW202" s="172"/>
      <c r="FX202" s="172"/>
      <c r="FY202" s="172"/>
      <c r="FZ202" s="172"/>
      <c r="GA202" s="172"/>
      <c r="GB202" s="172"/>
      <c r="GC202" s="172"/>
      <c r="GD202" s="172"/>
      <c r="GE202" s="172"/>
      <c r="GF202" s="172"/>
      <c r="GG202" s="172"/>
      <c r="GH202" s="172"/>
      <c r="GI202" s="172"/>
      <c r="GJ202" s="172"/>
      <c r="GK202" s="172"/>
      <c r="GL202" s="172"/>
      <c r="GM202" s="172"/>
      <c r="GN202" s="172"/>
      <c r="GO202" s="172"/>
      <c r="GP202" s="172"/>
      <c r="GQ202" s="172"/>
      <c r="GR202" s="172"/>
      <c r="GS202" s="172"/>
      <c r="GT202" s="172"/>
      <c r="GU202" s="172"/>
      <c r="GV202" s="172"/>
      <c r="GW202" s="172"/>
      <c r="GX202" s="172"/>
      <c r="GY202" s="172"/>
      <c r="GZ202" s="172"/>
      <c r="HA202" s="172"/>
      <c r="HB202" s="172"/>
      <c r="HC202" s="172"/>
      <c r="HD202" s="172"/>
      <c r="HE202" s="172"/>
      <c r="HF202" s="172"/>
      <c r="HG202" s="172"/>
      <c r="HH202" s="172"/>
      <c r="HI202" s="172"/>
      <c r="HJ202" s="172"/>
      <c r="HK202" s="172"/>
      <c r="HL202" s="172"/>
      <c r="HM202" s="172"/>
      <c r="HN202" s="172"/>
      <c r="HO202" s="172"/>
      <c r="HP202" s="172"/>
      <c r="HQ202" s="172"/>
      <c r="HR202" s="172"/>
      <c r="HS202" s="172"/>
      <c r="HT202" s="172"/>
      <c r="HU202" s="172"/>
      <c r="HV202" s="172"/>
      <c r="HW202" s="172"/>
      <c r="HX202" s="172"/>
      <c r="HY202" s="172"/>
      <c r="HZ202" s="172"/>
      <c r="IA202" s="172"/>
      <c r="IB202" s="172"/>
      <c r="IC202" s="172"/>
      <c r="ID202" s="172"/>
      <c r="IE202" s="172"/>
      <c r="IF202" s="172"/>
      <c r="IG202" s="172"/>
      <c r="IH202" s="172"/>
      <c r="II202" s="172"/>
      <c r="IJ202" s="172"/>
      <c r="IK202" s="172"/>
      <c r="IL202" s="172"/>
      <c r="IM202" s="172"/>
      <c r="IN202" s="172"/>
      <c r="IO202" s="172"/>
      <c r="IP202" s="172"/>
      <c r="IQ202" s="172"/>
      <c r="IR202" s="172"/>
      <c r="IS202" s="172"/>
      <c r="IT202" s="172"/>
      <c r="IU202" s="172"/>
      <c r="IV202" s="172"/>
      <c r="IW202" s="172"/>
    </row>
    <row r="203" customFormat="false" ht="63.75" hidden="false" customHeight="false" outlineLevel="0" collapsed="false">
      <c r="A203" s="153" t="s">
        <v>35</v>
      </c>
      <c r="B203" s="25" t="s">
        <v>27</v>
      </c>
      <c r="C203" s="154" t="s">
        <v>13</v>
      </c>
      <c r="D203" s="25" t="s">
        <v>14</v>
      </c>
      <c r="E203" s="25" t="s">
        <v>15</v>
      </c>
      <c r="F203" s="25" t="s">
        <v>15</v>
      </c>
      <c r="G203" s="25" t="s">
        <v>107</v>
      </c>
      <c r="H203" s="25" t="s">
        <v>238</v>
      </c>
      <c r="I203" s="25" t="s">
        <v>15</v>
      </c>
      <c r="J203" s="25" t="s">
        <v>213</v>
      </c>
      <c r="K203" s="155" t="s">
        <v>239</v>
      </c>
      <c r="L203" s="184" t="s">
        <v>214</v>
      </c>
      <c r="M203" s="185" t="str">
        <f aca="false">IberianPower!$D$18&amp;" at "&amp;IberianPower!$D$31&amp;" for "&amp;IberianPower!$D$24&amp;"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tomorrow to 00:00 the day after tomorrow and settled using the minimum amount of electric power delivered or required over a given period of time at a steady ratequoted in Portuguese Escudos per Megawatt (1,000,000 watts) hour, where watt is a unit of electrical power equivalent to one joule per second</v>
      </c>
    </row>
    <row r="204" customFormat="false" ht="63.75" hidden="false" customHeight="false" outlineLevel="0" collapsed="false">
      <c r="A204" s="153" t="s">
        <v>35</v>
      </c>
      <c r="B204" s="25" t="s">
        <v>27</v>
      </c>
      <c r="C204" s="154" t="s">
        <v>13</v>
      </c>
      <c r="D204" s="25" t="s">
        <v>14</v>
      </c>
      <c r="E204" s="25" t="s">
        <v>15</v>
      </c>
      <c r="F204" s="25" t="s">
        <v>15</v>
      </c>
      <c r="G204" s="25" t="s">
        <v>216</v>
      </c>
      <c r="H204" s="25" t="s">
        <v>238</v>
      </c>
      <c r="I204" s="25" t="s">
        <v>15</v>
      </c>
      <c r="J204" s="25" t="s">
        <v>213</v>
      </c>
      <c r="K204" s="155" t="s">
        <v>239</v>
      </c>
      <c r="L204" s="184" t="s">
        <v>214</v>
      </c>
      <c r="M204" s="185" t="str">
        <f aca="false">IberianPower!$D$18&amp;" at "&amp;IberianPower!$D$31&amp;" for "&amp;IberianPower!$D$25&amp;"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closest Monday to 00:00 on the following Monday and settled using the minimum amount of electric power delivered or required over a given period of time at a steady ratequoted in Portuguese Escudos per Megawatt (1,000,000 watts) hour, where watt is a unit of electrical power equivalent to one joule per second</v>
      </c>
    </row>
    <row r="205" customFormat="false" ht="63.75" hidden="false" customHeight="false" outlineLevel="0" collapsed="false">
      <c r="A205" s="153" t="s">
        <v>35</v>
      </c>
      <c r="B205" s="25" t="s">
        <v>27</v>
      </c>
      <c r="C205" s="154" t="s">
        <v>13</v>
      </c>
      <c r="D205" s="25" t="s">
        <v>14</v>
      </c>
      <c r="E205" s="25" t="s">
        <v>15</v>
      </c>
      <c r="F205" s="25" t="s">
        <v>15</v>
      </c>
      <c r="G205" s="25" t="s">
        <v>240</v>
      </c>
      <c r="H205" s="25" t="s">
        <v>238</v>
      </c>
      <c r="I205" s="25" t="s">
        <v>15</v>
      </c>
      <c r="J205" s="25" t="s">
        <v>213</v>
      </c>
      <c r="K205" s="155" t="s">
        <v>239</v>
      </c>
      <c r="L205" s="184" t="s">
        <v>214</v>
      </c>
      <c r="M205" s="185" t="str">
        <f aca="false">IberianPower!$D$18&amp;" at "&amp;IberianPower!$D$31&amp;" for "&amp;IberianPower!$D$26&amp;"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and settled using the minimum amount of electric power delivered or required over a given period of time at a steady ratequoted in Portuguese Escudos per Megawatt (1,000,000 watts) hour, where watt is a unit of electrical power equivalent to one joule per second</v>
      </c>
    </row>
    <row r="206" customFormat="false" ht="63.75" hidden="false" customHeight="false" outlineLevel="0" collapsed="false">
      <c r="A206" s="153" t="s">
        <v>35</v>
      </c>
      <c r="B206" s="25" t="s">
        <v>27</v>
      </c>
      <c r="C206" s="154" t="s">
        <v>13</v>
      </c>
      <c r="D206" s="25" t="s">
        <v>14</v>
      </c>
      <c r="E206" s="25" t="s">
        <v>15</v>
      </c>
      <c r="F206" s="25" t="s">
        <v>15</v>
      </c>
      <c r="G206" s="25" t="s">
        <v>241</v>
      </c>
      <c r="H206" s="25" t="s">
        <v>238</v>
      </c>
      <c r="I206" s="25" t="s">
        <v>15</v>
      </c>
      <c r="J206" s="25" t="s">
        <v>213</v>
      </c>
      <c r="K206" s="155" t="s">
        <v>239</v>
      </c>
      <c r="L206" s="184" t="s">
        <v>214</v>
      </c>
      <c r="M206" s="185" t="str">
        <f aca="false">IberianPower!$D$18&amp;" at "&amp;IberianPower!$D$31&amp;" for "&amp;IberianPower!$D$27&amp;"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two months forward and settled using the minimum amount of electric power delivered or required over a given period of time at a steady ratequoted in Portuguese Escudos per Megawatt (1,000,000 watts) hour, where watt is a unit of electrical power equivalent to one joule per second</v>
      </c>
    </row>
    <row r="207" customFormat="false" ht="63.75" hidden="false" customHeight="false" outlineLevel="0" collapsed="false">
      <c r="A207" s="153" t="s">
        <v>35</v>
      </c>
      <c r="B207" s="25" t="s">
        <v>27</v>
      </c>
      <c r="C207" s="154" t="s">
        <v>13</v>
      </c>
      <c r="D207" s="25" t="s">
        <v>14</v>
      </c>
      <c r="E207" s="25" t="s">
        <v>15</v>
      </c>
      <c r="F207" s="25" t="s">
        <v>15</v>
      </c>
      <c r="G207" s="25" t="s">
        <v>242</v>
      </c>
      <c r="H207" s="25" t="s">
        <v>238</v>
      </c>
      <c r="I207" s="25" t="s">
        <v>15</v>
      </c>
      <c r="J207" s="25" t="s">
        <v>213</v>
      </c>
      <c r="K207" s="155" t="s">
        <v>239</v>
      </c>
      <c r="L207" s="184" t="s">
        <v>214</v>
      </c>
      <c r="M207" s="185" t="str">
        <f aca="false">IberianPower!$D$18&amp;" at "&amp;IberianPower!$D$31&amp;" for "&amp;IberianPower!$D$28&amp;"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six months forward and settled using the minimum amount of electric power delivered or required over a given period of time at a steady ratequoted in Portuguese Escudos per Megawatt (1,000,000 watts) hour, where watt is a unit of electrical power equivalent to one joule per second</v>
      </c>
    </row>
    <row r="208" customFormat="false" ht="76.5" hidden="false" customHeight="false" outlineLevel="0" collapsed="false">
      <c r="A208" s="157" t="s">
        <v>35</v>
      </c>
      <c r="B208" s="158" t="s">
        <v>27</v>
      </c>
      <c r="C208" s="160" t="s">
        <v>13</v>
      </c>
      <c r="D208" s="158" t="s">
        <v>14</v>
      </c>
      <c r="E208" s="158" t="s">
        <v>15</v>
      </c>
      <c r="F208" s="158" t="s">
        <v>15</v>
      </c>
      <c r="G208" s="158" t="s">
        <v>243</v>
      </c>
      <c r="H208" s="158" t="s">
        <v>238</v>
      </c>
      <c r="I208" s="158" t="s">
        <v>15</v>
      </c>
      <c r="J208" s="158" t="s">
        <v>213</v>
      </c>
      <c r="K208" s="160" t="s">
        <v>239</v>
      </c>
      <c r="L208" s="186" t="s">
        <v>214</v>
      </c>
      <c r="M208" s="185" t="str">
        <f aca="false">IberianPower!$D$18&amp;" at "&amp;IberianPower!$D$31&amp;" for "&amp;IberianPower!$D$29&amp;"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between 00:00 am on the first day of the nest calendar month and 00:00 am on the first day of the same calendar month in the following calendar year. and settled using the minimum amount of electric power delivered or required over a given period of time at a steady ratequoted in Portuguese Escudos per Megawatt (1,000,000 watts) hour, where watt is a unit of electrical power equivalent to one joule per second</v>
      </c>
    </row>
    <row r="209" customFormat="false" ht="63.75" hidden="false" customHeight="false" outlineLevel="0" collapsed="false">
      <c r="A209" s="153" t="s">
        <v>35</v>
      </c>
      <c r="B209" s="25" t="s">
        <v>27</v>
      </c>
      <c r="C209" s="154" t="s">
        <v>13</v>
      </c>
      <c r="D209" s="25" t="s">
        <v>14</v>
      </c>
      <c r="E209" s="25" t="s">
        <v>15</v>
      </c>
      <c r="F209" s="25" t="s">
        <v>15</v>
      </c>
      <c r="G209" s="25" t="s">
        <v>107</v>
      </c>
      <c r="H209" s="25" t="s">
        <v>238</v>
      </c>
      <c r="I209" s="25" t="s">
        <v>15</v>
      </c>
      <c r="J209" s="25" t="s">
        <v>244</v>
      </c>
      <c r="K209" s="155" t="s">
        <v>239</v>
      </c>
      <c r="L209" s="184" t="s">
        <v>214</v>
      </c>
      <c r="M209" s="185" t="str">
        <f aca="false">IberianPower!$D$18&amp;" at "&amp;IberianPower!$D$31&amp;" for "&amp;IberianPower!$D$24&amp;"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tomorrow to 00:00 the day after tomorrow and settled using the amount of electric power delivered between hours H09 and H24 (inclusive), Monday to Sundayquoted in Portuguese Escudos per Megawatt (1,000,000 watts) hour, where watt is a unit of electrical power equivalent to one joule per second</v>
      </c>
    </row>
    <row r="210" customFormat="false" ht="63.75" hidden="false" customHeight="false" outlineLevel="0" collapsed="false">
      <c r="A210" s="153" t="s">
        <v>35</v>
      </c>
      <c r="B210" s="25" t="s">
        <v>27</v>
      </c>
      <c r="C210" s="154" t="s">
        <v>13</v>
      </c>
      <c r="D210" s="25" t="s">
        <v>14</v>
      </c>
      <c r="E210" s="25" t="s">
        <v>15</v>
      </c>
      <c r="F210" s="25" t="s">
        <v>15</v>
      </c>
      <c r="G210" s="25" t="s">
        <v>216</v>
      </c>
      <c r="H210" s="25" t="s">
        <v>238</v>
      </c>
      <c r="I210" s="25" t="s">
        <v>15</v>
      </c>
      <c r="J210" s="25" t="s">
        <v>244</v>
      </c>
      <c r="K210" s="155" t="s">
        <v>239</v>
      </c>
      <c r="L210" s="184" t="s">
        <v>214</v>
      </c>
      <c r="M210" s="185" t="str">
        <f aca="false">IberianPower!$D$18&amp;" at "&amp;IberianPower!$D$31&amp;" for "&amp;IberianPower!$D$25&amp;"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closest Monday to 00:00 on the following Monday and settled using the amount of electric power delivered between hours H09 and H24 (inclusive), Monday to Sundayquoted in Portuguese Escudos per Megawatt (1,000,000 watts) hour, where watt is a unit of electrical power equivalent to one joule per second</v>
      </c>
    </row>
    <row r="211" customFormat="false" ht="63.75" hidden="false" customHeight="false" outlineLevel="0" collapsed="false">
      <c r="A211" s="153" t="s">
        <v>35</v>
      </c>
      <c r="B211" s="25" t="s">
        <v>27</v>
      </c>
      <c r="C211" s="154" t="s">
        <v>13</v>
      </c>
      <c r="D211" s="25" t="s">
        <v>14</v>
      </c>
      <c r="E211" s="25" t="s">
        <v>15</v>
      </c>
      <c r="F211" s="25" t="s">
        <v>15</v>
      </c>
      <c r="G211" s="25" t="s">
        <v>240</v>
      </c>
      <c r="H211" s="25" t="s">
        <v>238</v>
      </c>
      <c r="I211" s="25" t="s">
        <v>15</v>
      </c>
      <c r="J211" s="25" t="s">
        <v>244</v>
      </c>
      <c r="K211" s="155" t="s">
        <v>239</v>
      </c>
      <c r="L211" s="184" t="s">
        <v>214</v>
      </c>
      <c r="M211" s="185" t="str">
        <f aca="false">IberianPower!$D$18&amp;" at "&amp;IberianPower!$D$31&amp;" for "&amp;IberianPower!$D$26&amp;"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and settled using the amount of electric power delivered between hours H09 and H24 (inclusive), Monday to Sundayquoted in Portuguese Escudos per Megawatt (1,000,000 watts) hour, where watt is a unit of electrical power equivalent to one joule per second</v>
      </c>
    </row>
    <row r="212" customFormat="false" ht="63.75" hidden="false" customHeight="false" outlineLevel="0" collapsed="false">
      <c r="A212" s="153" t="s">
        <v>35</v>
      </c>
      <c r="B212" s="25" t="s">
        <v>27</v>
      </c>
      <c r="C212" s="154" t="s">
        <v>13</v>
      </c>
      <c r="D212" s="25" t="s">
        <v>14</v>
      </c>
      <c r="E212" s="25" t="s">
        <v>15</v>
      </c>
      <c r="F212" s="25" t="s">
        <v>15</v>
      </c>
      <c r="G212" s="25" t="s">
        <v>241</v>
      </c>
      <c r="H212" s="25" t="s">
        <v>238</v>
      </c>
      <c r="I212" s="25" t="s">
        <v>15</v>
      </c>
      <c r="J212" s="25" t="s">
        <v>244</v>
      </c>
      <c r="K212" s="155" t="s">
        <v>239</v>
      </c>
      <c r="L212" s="184" t="s">
        <v>214</v>
      </c>
      <c r="M212" s="185" t="str">
        <f aca="false">IberianPower!$D$18&amp;" at "&amp;IberianPower!$D$31&amp;" for "&amp;IberianPower!$D$27&amp;"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two months forward and settled using the amount of electric power delivered between hours H09 and H24 (inclusive), Monday to Sundayquoted in Portuguese Escudos per Megawatt (1,000,000 watts) hour, where watt is a unit of electrical power equivalent to one joule per second</v>
      </c>
    </row>
    <row r="213" customFormat="false" ht="63.75" hidden="false" customHeight="false" outlineLevel="0" collapsed="false">
      <c r="A213" s="153" t="s">
        <v>35</v>
      </c>
      <c r="B213" s="25" t="s">
        <v>27</v>
      </c>
      <c r="C213" s="154" t="s">
        <v>13</v>
      </c>
      <c r="D213" s="25" t="s">
        <v>14</v>
      </c>
      <c r="E213" s="25" t="s">
        <v>15</v>
      </c>
      <c r="F213" s="25" t="s">
        <v>15</v>
      </c>
      <c r="G213" s="25" t="s">
        <v>242</v>
      </c>
      <c r="H213" s="25" t="s">
        <v>238</v>
      </c>
      <c r="I213" s="25" t="s">
        <v>15</v>
      </c>
      <c r="J213" s="25" t="s">
        <v>244</v>
      </c>
      <c r="K213" s="155" t="s">
        <v>239</v>
      </c>
      <c r="L213" s="184" t="s">
        <v>214</v>
      </c>
      <c r="M213" s="185" t="str">
        <f aca="false">IberianPower!$D$18&amp;" at "&amp;IberianPower!$D$31&amp;" for "&amp;IberianPower!$D$28&amp;"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six months forward and settled using the amount of electric power delivered between hours H09 and H24 (inclusive), Monday to Sundayquoted in Portuguese Escudos per Megawatt (1,000,000 watts) hour, where watt is a unit of electrical power equivalent to one joule per second</v>
      </c>
    </row>
    <row r="214" customFormat="false" ht="76.5" hidden="false" customHeight="false" outlineLevel="0" collapsed="false">
      <c r="A214" s="157" t="s">
        <v>35</v>
      </c>
      <c r="B214" s="158" t="s">
        <v>27</v>
      </c>
      <c r="C214" s="160" t="s">
        <v>13</v>
      </c>
      <c r="D214" s="158" t="s">
        <v>14</v>
      </c>
      <c r="E214" s="158" t="s">
        <v>15</v>
      </c>
      <c r="F214" s="158" t="s">
        <v>15</v>
      </c>
      <c r="G214" s="158" t="s">
        <v>243</v>
      </c>
      <c r="H214" s="158" t="s">
        <v>238</v>
      </c>
      <c r="I214" s="158" t="s">
        <v>15</v>
      </c>
      <c r="J214" s="158" t="s">
        <v>244</v>
      </c>
      <c r="K214" s="160" t="s">
        <v>239</v>
      </c>
      <c r="L214" s="186" t="s">
        <v>214</v>
      </c>
      <c r="M214" s="185" t="str">
        <f aca="false">IberianPower!$D$18&amp;" at "&amp;IberianPower!$D$31&amp;" for "&amp;IberianPower!$D$29&amp;"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between 00:00 am on the first day of the nest calendar month and 00:00 am on the first day of the same calendar month in the following calendar year. and settled using the amount of electric power delivered between hours H09 and H24 (inclusive), Monday to Sundayquoted in Portuguese Escudos per Megawatt (1,000,000 watts) hour, where watt is a unit of electrical power equivalent to one joule per second</v>
      </c>
    </row>
    <row r="215" customFormat="false" ht="63.75" hidden="false" customHeight="false" outlineLevel="0" collapsed="false">
      <c r="A215" s="153" t="s">
        <v>35</v>
      </c>
      <c r="B215" s="25" t="s">
        <v>27</v>
      </c>
      <c r="C215" s="154" t="s">
        <v>13</v>
      </c>
      <c r="D215" s="25" t="s">
        <v>14</v>
      </c>
      <c r="E215" s="25" t="s">
        <v>15</v>
      </c>
      <c r="F215" s="25" t="s">
        <v>15</v>
      </c>
      <c r="G215" s="25" t="s">
        <v>107</v>
      </c>
      <c r="H215" s="25" t="s">
        <v>238</v>
      </c>
      <c r="I215" s="25" t="s">
        <v>15</v>
      </c>
      <c r="J215" s="25" t="s">
        <v>245</v>
      </c>
      <c r="K215" s="155" t="s">
        <v>239</v>
      </c>
      <c r="L215" s="184" t="s">
        <v>214</v>
      </c>
      <c r="M215" s="185" t="str">
        <f aca="false">IberianPower!$D$18&amp;" at "&amp;IberianPower!$D$31&amp;" for "&amp;IberianPower!$D$24&amp;"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tomorrow to 00:00 the day after tomorrow and settled using the amount of electric power delivered between hours H01 and H08 (inclusive), Monday to Sundayquoted in Portuguese Escudos per Megawatt (1,000,000 watts) hour, where watt is a unit of electrical power equivalent to one joule per second</v>
      </c>
    </row>
    <row r="216" customFormat="false" ht="63.75" hidden="false" customHeight="false" outlineLevel="0" collapsed="false">
      <c r="A216" s="153" t="s">
        <v>35</v>
      </c>
      <c r="B216" s="25" t="s">
        <v>27</v>
      </c>
      <c r="C216" s="154" t="s">
        <v>13</v>
      </c>
      <c r="D216" s="25" t="s">
        <v>14</v>
      </c>
      <c r="E216" s="25" t="s">
        <v>15</v>
      </c>
      <c r="F216" s="25" t="s">
        <v>15</v>
      </c>
      <c r="G216" s="25" t="s">
        <v>216</v>
      </c>
      <c r="H216" s="25" t="s">
        <v>238</v>
      </c>
      <c r="I216" s="25" t="s">
        <v>15</v>
      </c>
      <c r="J216" s="25" t="s">
        <v>245</v>
      </c>
      <c r="K216" s="155" t="s">
        <v>239</v>
      </c>
      <c r="L216" s="184" t="s">
        <v>214</v>
      </c>
      <c r="M216" s="185" t="str">
        <f aca="false">IberianPower!$D$18&amp;" at "&amp;IberianPower!$D$31&amp;" for "&amp;IberianPower!$D$25&amp;"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closest Monday to 00:00 on the following Monday and settled using the amount of electric power delivered between hours H01 and H08 (inclusive), Monday to Sundayquoted in Portuguese Escudos per Megawatt (1,000,000 watts) hour, where watt is a unit of electrical power equivalent to one joule per second</v>
      </c>
    </row>
    <row r="217" customFormat="false" ht="63.75" hidden="false" customHeight="false" outlineLevel="0" collapsed="false">
      <c r="A217" s="153" t="s">
        <v>35</v>
      </c>
      <c r="B217" s="25" t="s">
        <v>27</v>
      </c>
      <c r="C217" s="154" t="s">
        <v>13</v>
      </c>
      <c r="D217" s="25" t="s">
        <v>14</v>
      </c>
      <c r="E217" s="25" t="s">
        <v>15</v>
      </c>
      <c r="F217" s="25" t="s">
        <v>15</v>
      </c>
      <c r="G217" s="25" t="s">
        <v>240</v>
      </c>
      <c r="H217" s="25" t="s">
        <v>238</v>
      </c>
      <c r="I217" s="25" t="s">
        <v>15</v>
      </c>
      <c r="J217" s="25" t="s">
        <v>245</v>
      </c>
      <c r="K217" s="155" t="s">
        <v>239</v>
      </c>
      <c r="L217" s="184" t="s">
        <v>214</v>
      </c>
      <c r="M217" s="185" t="str">
        <f aca="false">IberianPower!$D$18&amp;" at "&amp;IberianPower!$D$31&amp;" for "&amp;IberianPower!$D$26&amp;"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and settled using the amount of electric power delivered between hours H01 and H08 (inclusive), Monday to Sundayquoted in Portuguese Escudos per Megawatt (1,000,000 watts) hour, where watt is a unit of electrical power equivalent to one joule per second</v>
      </c>
    </row>
    <row r="218" customFormat="false" ht="63.75" hidden="false" customHeight="false" outlineLevel="0" collapsed="false">
      <c r="A218" s="153" t="s">
        <v>35</v>
      </c>
      <c r="B218" s="25" t="s">
        <v>27</v>
      </c>
      <c r="C218" s="154" t="s">
        <v>13</v>
      </c>
      <c r="D218" s="25" t="s">
        <v>14</v>
      </c>
      <c r="E218" s="25" t="s">
        <v>15</v>
      </c>
      <c r="F218" s="25" t="s">
        <v>15</v>
      </c>
      <c r="G218" s="25" t="s">
        <v>241</v>
      </c>
      <c r="H218" s="25" t="s">
        <v>238</v>
      </c>
      <c r="I218" s="25" t="s">
        <v>15</v>
      </c>
      <c r="J218" s="25" t="s">
        <v>245</v>
      </c>
      <c r="K218" s="155" t="s">
        <v>239</v>
      </c>
      <c r="L218" s="184" t="s">
        <v>214</v>
      </c>
      <c r="M218" s="185" t="str">
        <f aca="false">IberianPower!$D$18&amp;" at "&amp;IberianPower!$D$31&amp;" for "&amp;IberianPower!$D$27&amp;"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two months forward and settled using the amount of electric power delivered between hours H01 and H08 (inclusive), Monday to Sundayquoted in Portuguese Escudos per Megawatt (1,000,000 watts) hour, where watt is a unit of electrical power equivalent to one joule per second</v>
      </c>
    </row>
    <row r="219" customFormat="false" ht="63.75" hidden="false" customHeight="false" outlineLevel="0" collapsed="false">
      <c r="A219" s="153" t="s">
        <v>35</v>
      </c>
      <c r="B219" s="25" t="s">
        <v>27</v>
      </c>
      <c r="C219" s="154" t="s">
        <v>13</v>
      </c>
      <c r="D219" s="25" t="s">
        <v>14</v>
      </c>
      <c r="E219" s="25" t="s">
        <v>15</v>
      </c>
      <c r="F219" s="25" t="s">
        <v>15</v>
      </c>
      <c r="G219" s="25" t="s">
        <v>242</v>
      </c>
      <c r="H219" s="25" t="s">
        <v>238</v>
      </c>
      <c r="I219" s="25" t="s">
        <v>15</v>
      </c>
      <c r="J219" s="25" t="s">
        <v>245</v>
      </c>
      <c r="K219" s="155" t="s">
        <v>239</v>
      </c>
      <c r="L219" s="184" t="s">
        <v>214</v>
      </c>
      <c r="M219" s="185" t="str">
        <f aca="false">IberianPower!$D$18&amp;" at "&amp;IberianPower!$D$31&amp;" for "&amp;IberianPower!$D$28&amp;"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six months forward and settled using the amount of electric power delivered between hours H01 and H08 (inclusive), Monday to Sundayquoted in Portuguese Escudos per Megawatt (1,000,000 watts) hour, where watt is a unit of electrical power equivalent to one joule per second</v>
      </c>
    </row>
    <row r="220" customFormat="false" ht="76.5" hidden="false" customHeight="false" outlineLevel="0" collapsed="false">
      <c r="A220" s="157" t="s">
        <v>35</v>
      </c>
      <c r="B220" s="158" t="s">
        <v>27</v>
      </c>
      <c r="C220" s="160" t="s">
        <v>13</v>
      </c>
      <c r="D220" s="158" t="s">
        <v>14</v>
      </c>
      <c r="E220" s="158" t="s">
        <v>15</v>
      </c>
      <c r="F220" s="158" t="s">
        <v>15</v>
      </c>
      <c r="G220" s="158" t="s">
        <v>243</v>
      </c>
      <c r="H220" s="158" t="s">
        <v>238</v>
      </c>
      <c r="I220" s="158" t="s">
        <v>15</v>
      </c>
      <c r="J220" s="158" t="s">
        <v>245</v>
      </c>
      <c r="K220" s="160" t="s">
        <v>239</v>
      </c>
      <c r="L220" s="186" t="s">
        <v>214</v>
      </c>
      <c r="M220" s="185" t="str">
        <f aca="false">IberianPower!$D$18&amp;" at "&amp;IberianPower!$D$31&amp;" for "&amp;IberianPower!$D$29&amp;"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between 00:00 am on the first day of the nest calendar month and 00:00 am on the first day of the same calendar month in the following calendar year. and settled using the amount of electric power delivered between hours H01 and H08 (inclusive), Monday to Sundayquoted in Portuguese Escudos per Megawatt (1,000,000 watts) hour, where watt is a unit of electrical power equivalent to one joule per second</v>
      </c>
    </row>
    <row r="221" customFormat="false" ht="63.75" hidden="false" customHeight="false" outlineLevel="0" collapsed="false">
      <c r="A221" s="153" t="s">
        <v>35</v>
      </c>
      <c r="B221" s="25" t="s">
        <v>27</v>
      </c>
      <c r="C221" s="154" t="s">
        <v>13</v>
      </c>
      <c r="D221" s="25" t="s">
        <v>14</v>
      </c>
      <c r="E221" s="25" t="s">
        <v>15</v>
      </c>
      <c r="F221" s="25" t="s">
        <v>15</v>
      </c>
      <c r="G221" s="25" t="s">
        <v>107</v>
      </c>
      <c r="H221" s="25" t="s">
        <v>238</v>
      </c>
      <c r="I221" s="25" t="s">
        <v>15</v>
      </c>
      <c r="J221" s="25" t="s">
        <v>246</v>
      </c>
      <c r="K221" s="155" t="s">
        <v>239</v>
      </c>
      <c r="L221" s="184" t="s">
        <v>214</v>
      </c>
      <c r="M221" s="185" t="str">
        <f aca="false">IberianPower!$D$18&amp;" at "&amp;IberianPower!$D$31&amp;" for "&amp;IberianPower!$D$24&amp;"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tomorrow to 00:00 the day after tomorrow and settled using the amount of electric power delivered between hours H09 and H24 (inclusive), Monday to Fridayquoted in Portuguese Escudos per Megawatt (1,000,000 watts) hour, where watt is a unit of electrical power equivalent to one joule per second</v>
      </c>
    </row>
    <row r="222" customFormat="false" ht="63.75" hidden="false" customHeight="false" outlineLevel="0" collapsed="false">
      <c r="A222" s="153" t="s">
        <v>35</v>
      </c>
      <c r="B222" s="25" t="s">
        <v>27</v>
      </c>
      <c r="C222" s="154" t="s">
        <v>13</v>
      </c>
      <c r="D222" s="25" t="s">
        <v>14</v>
      </c>
      <c r="E222" s="25" t="s">
        <v>15</v>
      </c>
      <c r="F222" s="25" t="s">
        <v>15</v>
      </c>
      <c r="G222" s="25" t="s">
        <v>216</v>
      </c>
      <c r="H222" s="25" t="s">
        <v>238</v>
      </c>
      <c r="I222" s="25" t="s">
        <v>15</v>
      </c>
      <c r="J222" s="25" t="s">
        <v>246</v>
      </c>
      <c r="K222" s="155" t="s">
        <v>239</v>
      </c>
      <c r="L222" s="184" t="s">
        <v>214</v>
      </c>
      <c r="M222" s="185" t="str">
        <f aca="false">IberianPower!$D$18&amp;" at "&amp;IberianPower!$D$31&amp;" for "&amp;IberianPower!$D$25&amp;"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closest Monday to 00:00 on the following Monday and settled using the amount of electric power delivered between hours H09 and H24 (inclusive), Monday to Fridayquoted in Portuguese Escudos per Megawatt (1,000,000 watts) hour, where watt is a unit of electrical power equivalent to one joule per second</v>
      </c>
    </row>
    <row r="223" customFormat="false" ht="63.75" hidden="false" customHeight="false" outlineLevel="0" collapsed="false">
      <c r="A223" s="153" t="s">
        <v>35</v>
      </c>
      <c r="B223" s="25" t="s">
        <v>27</v>
      </c>
      <c r="C223" s="154" t="s">
        <v>13</v>
      </c>
      <c r="D223" s="25" t="s">
        <v>14</v>
      </c>
      <c r="E223" s="25" t="s">
        <v>15</v>
      </c>
      <c r="F223" s="25" t="s">
        <v>15</v>
      </c>
      <c r="G223" s="25" t="s">
        <v>240</v>
      </c>
      <c r="H223" s="25" t="s">
        <v>238</v>
      </c>
      <c r="I223" s="25" t="s">
        <v>15</v>
      </c>
      <c r="J223" s="25" t="s">
        <v>246</v>
      </c>
      <c r="K223" s="155" t="s">
        <v>239</v>
      </c>
      <c r="L223" s="184" t="s">
        <v>214</v>
      </c>
      <c r="M223" s="185" t="str">
        <f aca="false">IberianPower!$D$18&amp;" at "&amp;IberianPower!$D$31&amp;" for "&amp;IberianPower!$D$26&amp;"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and settled using the amount of electric power delivered between hours H09 and H24 (inclusive), Monday to Fridayquoted in Portuguese Escudos per Megawatt (1,000,000 watts) hour, where watt is a unit of electrical power equivalent to one joule per second</v>
      </c>
    </row>
    <row r="224" customFormat="false" ht="63.75" hidden="false" customHeight="false" outlineLevel="0" collapsed="false">
      <c r="A224" s="153" t="s">
        <v>35</v>
      </c>
      <c r="B224" s="25" t="s">
        <v>27</v>
      </c>
      <c r="C224" s="154" t="s">
        <v>13</v>
      </c>
      <c r="D224" s="25" t="s">
        <v>14</v>
      </c>
      <c r="E224" s="25" t="s">
        <v>15</v>
      </c>
      <c r="F224" s="25" t="s">
        <v>15</v>
      </c>
      <c r="G224" s="25" t="s">
        <v>241</v>
      </c>
      <c r="H224" s="25" t="s">
        <v>238</v>
      </c>
      <c r="I224" s="25" t="s">
        <v>15</v>
      </c>
      <c r="J224" s="25" t="s">
        <v>246</v>
      </c>
      <c r="K224" s="155" t="s">
        <v>239</v>
      </c>
      <c r="L224" s="184" t="s">
        <v>214</v>
      </c>
      <c r="M224" s="185" t="str">
        <f aca="false">IberianPower!$D$18&amp;" at "&amp;IberianPower!$D$31&amp;" for "&amp;IberianPower!$D$27&amp;"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two months forward and settled using the amount of electric power delivered between hours H09 and H24 (inclusive), Monday to Fridayquoted in Portuguese Escudos per Megawatt (1,000,000 watts) hour, where watt is a unit of electrical power equivalent to one joule per second</v>
      </c>
    </row>
    <row r="225" customFormat="false" ht="63.75" hidden="false" customHeight="false" outlineLevel="0" collapsed="false">
      <c r="A225" s="153" t="s">
        <v>35</v>
      </c>
      <c r="B225" s="25" t="s">
        <v>27</v>
      </c>
      <c r="C225" s="154" t="s">
        <v>13</v>
      </c>
      <c r="D225" s="25" t="s">
        <v>14</v>
      </c>
      <c r="E225" s="25" t="s">
        <v>15</v>
      </c>
      <c r="F225" s="25" t="s">
        <v>15</v>
      </c>
      <c r="G225" s="25" t="s">
        <v>242</v>
      </c>
      <c r="H225" s="25" t="s">
        <v>238</v>
      </c>
      <c r="I225" s="25" t="s">
        <v>15</v>
      </c>
      <c r="J225" s="25" t="s">
        <v>246</v>
      </c>
      <c r="K225" s="155" t="s">
        <v>239</v>
      </c>
      <c r="L225" s="184" t="s">
        <v>214</v>
      </c>
      <c r="M225" s="185" t="str">
        <f aca="false">IberianPower!$D$18&amp;" at "&amp;IberianPower!$D$31&amp;" for "&amp;IberianPower!$D$28&amp;"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six months forward and settled using the amount of electric power delivered between hours H09 and H24 (inclusive), Monday to Fridayquoted in Portuguese Escudos per Megawatt (1,000,000 watts) hour, where watt is a unit of electrical power equivalent to one joule per second</v>
      </c>
    </row>
    <row r="226" customFormat="false" ht="76.5" hidden="false" customHeight="false" outlineLevel="0" collapsed="false">
      <c r="A226" s="157" t="s">
        <v>35</v>
      </c>
      <c r="B226" s="158" t="s">
        <v>27</v>
      </c>
      <c r="C226" s="160" t="s">
        <v>13</v>
      </c>
      <c r="D226" s="158" t="s">
        <v>14</v>
      </c>
      <c r="E226" s="158" t="s">
        <v>15</v>
      </c>
      <c r="F226" s="158" t="s">
        <v>15</v>
      </c>
      <c r="G226" s="158" t="s">
        <v>243</v>
      </c>
      <c r="H226" s="158" t="s">
        <v>238</v>
      </c>
      <c r="I226" s="158" t="s">
        <v>15</v>
      </c>
      <c r="J226" s="158" t="s">
        <v>246</v>
      </c>
      <c r="K226" s="160" t="s">
        <v>239</v>
      </c>
      <c r="L226" s="186" t="s">
        <v>214</v>
      </c>
      <c r="M226" s="185" t="str">
        <f aca="false">IberianPower!$D$18&amp;" at "&amp;IberianPower!$D$31&amp;" for "&amp;IberianPower!$D$29&amp;"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between 00:00 am on the first day of the nest calendar month and 00:00 am on the first day of the same calendar month in the following calendar year. and settled using the amount of electric power delivered between hours H09 and H24 (inclusive), Monday to Fridayquoted in Portuguese Escudos per Megawatt (1,000,000 watts) hour, where watt is a unit of electrical power equivalent to one joule per second</v>
      </c>
    </row>
    <row r="227" customFormat="false" ht="63.75" hidden="false" customHeight="false" outlineLevel="0" collapsed="false">
      <c r="A227" s="153" t="s">
        <v>35</v>
      </c>
      <c r="B227" s="25" t="s">
        <v>27</v>
      </c>
      <c r="C227" s="154" t="s">
        <v>13</v>
      </c>
      <c r="D227" s="25" t="s">
        <v>14</v>
      </c>
      <c r="E227" s="25" t="s">
        <v>15</v>
      </c>
      <c r="F227" s="25" t="s">
        <v>15</v>
      </c>
      <c r="G227" s="25" t="s">
        <v>107</v>
      </c>
      <c r="H227" s="25" t="s">
        <v>247</v>
      </c>
      <c r="I227" s="25" t="s">
        <v>15</v>
      </c>
      <c r="J227" s="25" t="s">
        <v>213</v>
      </c>
      <c r="K227" s="155" t="s">
        <v>239</v>
      </c>
      <c r="L227" s="184" t="s">
        <v>214</v>
      </c>
      <c r="M227" s="185" t="str">
        <f aca="false">IberianPower!$D$18&amp;" at "&amp;IberianPower!$D$32&amp;" for "&amp;IberianPower!$D$24&amp;"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tomorrow to 00:00 the day after tomorrow and settled using the minimum amount of electric power delivered or required over a given period of time at a steady ratequoted in Portuguese Escudos per Megawatt (1,000,000 watts) hour, where watt is a unit of electrical power equivalent to one joule per second</v>
      </c>
    </row>
    <row r="228" customFormat="false" ht="63.75" hidden="false" customHeight="false" outlineLevel="0" collapsed="false">
      <c r="A228" s="153" t="s">
        <v>35</v>
      </c>
      <c r="B228" s="25" t="s">
        <v>27</v>
      </c>
      <c r="C228" s="154" t="s">
        <v>13</v>
      </c>
      <c r="D228" s="25" t="s">
        <v>14</v>
      </c>
      <c r="E228" s="25" t="s">
        <v>15</v>
      </c>
      <c r="F228" s="25" t="s">
        <v>15</v>
      </c>
      <c r="G228" s="25" t="s">
        <v>216</v>
      </c>
      <c r="H228" s="25" t="s">
        <v>247</v>
      </c>
      <c r="I228" s="25" t="s">
        <v>15</v>
      </c>
      <c r="J228" s="25" t="s">
        <v>213</v>
      </c>
      <c r="K228" s="155" t="s">
        <v>239</v>
      </c>
      <c r="L228" s="184" t="s">
        <v>214</v>
      </c>
      <c r="M228" s="185" t="str">
        <f aca="false">IberianPower!$D$18&amp;" at "&amp;IberianPower!$D$32&amp;" for "&amp;IberianPower!$D$25&amp;"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closest Monday to 00:00 on the following Monday and settled using the minimum amount of electric power delivered or required over a given period of time at a steady ratequoted in Portuguese Escudos per Megawatt (1,000,000 watts) hour, where watt is a unit of electrical power equivalent to one joule per second</v>
      </c>
    </row>
    <row r="229" customFormat="false" ht="63.75" hidden="false" customHeight="false" outlineLevel="0" collapsed="false">
      <c r="A229" s="153" t="s">
        <v>35</v>
      </c>
      <c r="B229" s="25" t="s">
        <v>27</v>
      </c>
      <c r="C229" s="154" t="s">
        <v>13</v>
      </c>
      <c r="D229" s="25" t="s">
        <v>14</v>
      </c>
      <c r="E229" s="25" t="s">
        <v>15</v>
      </c>
      <c r="F229" s="25" t="s">
        <v>15</v>
      </c>
      <c r="G229" s="25" t="s">
        <v>240</v>
      </c>
      <c r="H229" s="25" t="s">
        <v>247</v>
      </c>
      <c r="I229" s="25" t="s">
        <v>15</v>
      </c>
      <c r="J229" s="25" t="s">
        <v>213</v>
      </c>
      <c r="K229" s="155" t="s">
        <v>239</v>
      </c>
      <c r="L229" s="184" t="s">
        <v>214</v>
      </c>
      <c r="M229" s="185" t="str">
        <f aca="false">IberianPower!$D$18&amp;" at "&amp;IberianPower!$D$32&amp;" for "&amp;IberianPower!$D$26&amp;"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and settled using the minimum amount of electric power delivered or required over a given period of time at a steady ratequoted in Portuguese Escudos per Megawatt (1,000,000 watts) hour, where watt is a unit of electrical power equivalent to one joule per second</v>
      </c>
    </row>
    <row r="230" customFormat="false" ht="63.75" hidden="false" customHeight="false" outlineLevel="0" collapsed="false">
      <c r="A230" s="153" t="s">
        <v>35</v>
      </c>
      <c r="B230" s="25" t="s">
        <v>27</v>
      </c>
      <c r="C230" s="154" t="s">
        <v>13</v>
      </c>
      <c r="D230" s="25" t="s">
        <v>14</v>
      </c>
      <c r="E230" s="25" t="s">
        <v>15</v>
      </c>
      <c r="F230" s="25" t="s">
        <v>15</v>
      </c>
      <c r="G230" s="25" t="s">
        <v>241</v>
      </c>
      <c r="H230" s="25" t="s">
        <v>247</v>
      </c>
      <c r="I230" s="25" t="s">
        <v>15</v>
      </c>
      <c r="J230" s="25" t="s">
        <v>213</v>
      </c>
      <c r="K230" s="155" t="s">
        <v>239</v>
      </c>
      <c r="L230" s="184" t="s">
        <v>214</v>
      </c>
      <c r="M230" s="185" t="str">
        <f aca="false">IberianPower!$D$18&amp;" at "&amp;IberianPower!$D$32&amp;" for "&amp;IberianPower!$D$27&amp;"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two months forward and settled using the minimum amount of electric power delivered or required over a given period of time at a steady ratequoted in Portuguese Escudos per Megawatt (1,000,000 watts) hour, where watt is a unit of electrical power equivalent to one joule per second</v>
      </c>
    </row>
    <row r="231" customFormat="false" ht="63.75" hidden="false" customHeight="false" outlineLevel="0" collapsed="false">
      <c r="A231" s="153" t="s">
        <v>35</v>
      </c>
      <c r="B231" s="25" t="s">
        <v>27</v>
      </c>
      <c r="C231" s="154" t="s">
        <v>13</v>
      </c>
      <c r="D231" s="25" t="s">
        <v>14</v>
      </c>
      <c r="E231" s="25" t="s">
        <v>15</v>
      </c>
      <c r="F231" s="25" t="s">
        <v>15</v>
      </c>
      <c r="G231" s="25" t="s">
        <v>242</v>
      </c>
      <c r="H231" s="25" t="s">
        <v>247</v>
      </c>
      <c r="I231" s="25" t="s">
        <v>15</v>
      </c>
      <c r="J231" s="25" t="s">
        <v>213</v>
      </c>
      <c r="K231" s="155" t="s">
        <v>239</v>
      </c>
      <c r="L231" s="184" t="s">
        <v>214</v>
      </c>
      <c r="M231" s="185" t="str">
        <f aca="false">IberianPower!$D$18&amp;" at "&amp;IberianPower!$D$32&amp;" for "&amp;IberianPower!$D$28&amp;"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six months forward and settled using the minimum amount of electric power delivered or required over a given period of time at a steady ratequoted in Portuguese Escudos per Megawatt (1,000,000 watts) hour, where watt is a unit of electrical power equivalent to one joule per second</v>
      </c>
    </row>
    <row r="232" customFormat="false" ht="76.5" hidden="false" customHeight="false" outlineLevel="0" collapsed="false">
      <c r="A232" s="157" t="s">
        <v>35</v>
      </c>
      <c r="B232" s="158" t="s">
        <v>27</v>
      </c>
      <c r="C232" s="160" t="s">
        <v>13</v>
      </c>
      <c r="D232" s="158" t="s">
        <v>14</v>
      </c>
      <c r="E232" s="158" t="s">
        <v>15</v>
      </c>
      <c r="F232" s="158" t="s">
        <v>15</v>
      </c>
      <c r="G232" s="158" t="s">
        <v>243</v>
      </c>
      <c r="H232" s="158" t="s">
        <v>247</v>
      </c>
      <c r="I232" s="158" t="s">
        <v>15</v>
      </c>
      <c r="J232" s="158" t="s">
        <v>213</v>
      </c>
      <c r="K232" s="160" t="s">
        <v>239</v>
      </c>
      <c r="L232" s="186" t="s">
        <v>214</v>
      </c>
      <c r="M232" s="185" t="str">
        <f aca="false">IberianPower!$D$18&amp;" at "&amp;IberianPower!$D$32&amp;" for "&amp;IberianPower!$D$29&amp;" and settled using "&amp;IberianPower!$D$38&amp;"quoted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between 00:00 am on the first day of the nest calendar month and 00:00 am on the first day of the same calendar month in the following calendar year. and settled using the minimum amount of electric power delivered or required over a given period of time at a steady ratequoted in Portuguese Escudos per Megawatt (1,000,000 watts) hour, where watt is a unit of electrical power equivalent to one joule per second</v>
      </c>
    </row>
    <row r="233" customFormat="false" ht="63.75" hidden="false" customHeight="false" outlineLevel="0" collapsed="false">
      <c r="A233" s="153" t="s">
        <v>35</v>
      </c>
      <c r="B233" s="25" t="s">
        <v>27</v>
      </c>
      <c r="C233" s="154" t="s">
        <v>13</v>
      </c>
      <c r="D233" s="25" t="s">
        <v>14</v>
      </c>
      <c r="E233" s="25" t="s">
        <v>15</v>
      </c>
      <c r="F233" s="25" t="s">
        <v>15</v>
      </c>
      <c r="G233" s="25" t="s">
        <v>107</v>
      </c>
      <c r="H233" s="25" t="s">
        <v>247</v>
      </c>
      <c r="I233" s="25" t="s">
        <v>15</v>
      </c>
      <c r="J233" s="25" t="s">
        <v>244</v>
      </c>
      <c r="K233" s="155" t="s">
        <v>239</v>
      </c>
      <c r="L233" s="184" t="s">
        <v>214</v>
      </c>
      <c r="M233" s="185" t="str">
        <f aca="false">IberianPower!$D$18&amp;" at "&amp;IberianPower!$D$32&amp;" for "&amp;IberianPower!$D$24&amp;"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tomorrow to 00:00 the day after tomorrow and settled using the amount of electric power delivered between hours H09 and H24 (inclusive), Monday to Sundayquoted in Portuguese Escudos per Megawatt (1,000,000 watts) hour, where watt is a unit of electrical power equivalent to one joule per second</v>
      </c>
    </row>
    <row r="234" customFormat="false" ht="63.75" hidden="false" customHeight="false" outlineLevel="0" collapsed="false">
      <c r="A234" s="153" t="s">
        <v>35</v>
      </c>
      <c r="B234" s="25" t="s">
        <v>27</v>
      </c>
      <c r="C234" s="154" t="s">
        <v>13</v>
      </c>
      <c r="D234" s="25" t="s">
        <v>14</v>
      </c>
      <c r="E234" s="25" t="s">
        <v>15</v>
      </c>
      <c r="F234" s="25" t="s">
        <v>15</v>
      </c>
      <c r="G234" s="25" t="s">
        <v>216</v>
      </c>
      <c r="H234" s="25" t="s">
        <v>247</v>
      </c>
      <c r="I234" s="25" t="s">
        <v>15</v>
      </c>
      <c r="J234" s="25" t="s">
        <v>244</v>
      </c>
      <c r="K234" s="155" t="s">
        <v>239</v>
      </c>
      <c r="L234" s="184" t="s">
        <v>214</v>
      </c>
      <c r="M234" s="185" t="str">
        <f aca="false">IberianPower!$D$18&amp;" at "&amp;IberianPower!$D$32&amp;" for "&amp;IberianPower!$D$25&amp;"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closest Monday to 00:00 on the following Monday and settled using the amount of electric power delivered between hours H09 and H24 (inclusive), Monday to Sundayquoted in Portuguese Escudos per Megawatt (1,000,000 watts) hour, where watt is a unit of electrical power equivalent to one joule per second</v>
      </c>
    </row>
    <row r="235" customFormat="false" ht="63.75" hidden="false" customHeight="false" outlineLevel="0" collapsed="false">
      <c r="A235" s="153" t="s">
        <v>35</v>
      </c>
      <c r="B235" s="25" t="s">
        <v>27</v>
      </c>
      <c r="C235" s="154" t="s">
        <v>13</v>
      </c>
      <c r="D235" s="25" t="s">
        <v>14</v>
      </c>
      <c r="E235" s="25" t="s">
        <v>15</v>
      </c>
      <c r="F235" s="25" t="s">
        <v>15</v>
      </c>
      <c r="G235" s="25" t="s">
        <v>240</v>
      </c>
      <c r="H235" s="25" t="s">
        <v>247</v>
      </c>
      <c r="I235" s="25" t="s">
        <v>15</v>
      </c>
      <c r="J235" s="25" t="s">
        <v>244</v>
      </c>
      <c r="K235" s="155" t="s">
        <v>239</v>
      </c>
      <c r="L235" s="184" t="s">
        <v>214</v>
      </c>
      <c r="M235" s="185" t="str">
        <f aca="false">IberianPower!$D$18&amp;" at "&amp;IberianPower!$D$32&amp;" for "&amp;IberianPower!$D$26&amp;"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and settled using the amount of electric power delivered between hours H09 and H24 (inclusive), Monday to Sundayquoted in Portuguese Escudos per Megawatt (1,000,000 watts) hour, where watt is a unit of electrical power equivalent to one joule per second</v>
      </c>
    </row>
    <row r="236" customFormat="false" ht="63.75" hidden="false" customHeight="false" outlineLevel="0" collapsed="false">
      <c r="A236" s="153" t="s">
        <v>35</v>
      </c>
      <c r="B236" s="25" t="s">
        <v>27</v>
      </c>
      <c r="C236" s="154" t="s">
        <v>13</v>
      </c>
      <c r="D236" s="25" t="s">
        <v>14</v>
      </c>
      <c r="E236" s="25" t="s">
        <v>15</v>
      </c>
      <c r="F236" s="25" t="s">
        <v>15</v>
      </c>
      <c r="G236" s="25" t="s">
        <v>241</v>
      </c>
      <c r="H236" s="25" t="s">
        <v>247</v>
      </c>
      <c r="I236" s="25" t="s">
        <v>15</v>
      </c>
      <c r="J236" s="25" t="s">
        <v>244</v>
      </c>
      <c r="K236" s="155" t="s">
        <v>239</v>
      </c>
      <c r="L236" s="184" t="s">
        <v>214</v>
      </c>
      <c r="M236" s="185" t="str">
        <f aca="false">IberianPower!$D$18&amp;" at "&amp;IberianPower!$D$32&amp;" for "&amp;IberianPower!$D$27&amp;"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two months forward and settled using the amount of electric power delivered between hours H09 and H24 (inclusive), Monday to Sundayquoted in Portuguese Escudos per Megawatt (1,000,000 watts) hour, where watt is a unit of electrical power equivalent to one joule per second</v>
      </c>
    </row>
    <row r="237" customFormat="false" ht="63.75" hidden="false" customHeight="false" outlineLevel="0" collapsed="false">
      <c r="A237" s="153" t="s">
        <v>35</v>
      </c>
      <c r="B237" s="25" t="s">
        <v>27</v>
      </c>
      <c r="C237" s="154" t="s">
        <v>13</v>
      </c>
      <c r="D237" s="25" t="s">
        <v>14</v>
      </c>
      <c r="E237" s="25" t="s">
        <v>15</v>
      </c>
      <c r="F237" s="25" t="s">
        <v>15</v>
      </c>
      <c r="G237" s="25" t="s">
        <v>242</v>
      </c>
      <c r="H237" s="25" t="s">
        <v>247</v>
      </c>
      <c r="I237" s="25" t="s">
        <v>15</v>
      </c>
      <c r="J237" s="25" t="s">
        <v>244</v>
      </c>
      <c r="K237" s="155" t="s">
        <v>239</v>
      </c>
      <c r="L237" s="184" t="s">
        <v>214</v>
      </c>
      <c r="M237" s="185" t="str">
        <f aca="false">IberianPower!$D$18&amp;" at "&amp;IberianPower!$D$32&amp;" for "&amp;IberianPower!$D$28&amp;"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six months forward and settled using the amount of electric power delivered between hours H09 and H24 (inclusive), Monday to Sundayquoted in Portuguese Escudos per Megawatt (1,000,000 watts) hour, where watt is a unit of electrical power equivalent to one joule per second</v>
      </c>
    </row>
    <row r="238" customFormat="false" ht="76.5" hidden="false" customHeight="false" outlineLevel="0" collapsed="false">
      <c r="A238" s="157" t="s">
        <v>35</v>
      </c>
      <c r="B238" s="158" t="s">
        <v>27</v>
      </c>
      <c r="C238" s="160" t="s">
        <v>13</v>
      </c>
      <c r="D238" s="158" t="s">
        <v>14</v>
      </c>
      <c r="E238" s="158" t="s">
        <v>15</v>
      </c>
      <c r="F238" s="158" t="s">
        <v>15</v>
      </c>
      <c r="G238" s="158" t="s">
        <v>243</v>
      </c>
      <c r="H238" s="158" t="s">
        <v>247</v>
      </c>
      <c r="I238" s="158" t="s">
        <v>15</v>
      </c>
      <c r="J238" s="158" t="s">
        <v>244</v>
      </c>
      <c r="K238" s="160" t="s">
        <v>239</v>
      </c>
      <c r="L238" s="186" t="s">
        <v>214</v>
      </c>
      <c r="M238" s="185" t="str">
        <f aca="false">IberianPower!$D$18&amp;" at "&amp;IberianPower!$D$32&amp;" for "&amp;IberianPower!$D$29&amp;" and settled using "&amp;IberianPower!$D$39&amp;"quoted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between 00:00 am on the first day of the nest calendar month and 00:00 am on the first day of the same calendar month in the following calendar year. and settled using the amount of electric power delivered between hours H09 and H24 (inclusive), Monday to Sundayquoted in Portuguese Escudos per Megawatt (1,000,000 watts) hour, where watt is a unit of electrical power equivalent to one joule per second</v>
      </c>
    </row>
    <row r="239" customFormat="false" ht="63.75" hidden="false" customHeight="false" outlineLevel="0" collapsed="false">
      <c r="A239" s="153" t="s">
        <v>35</v>
      </c>
      <c r="B239" s="25" t="s">
        <v>27</v>
      </c>
      <c r="C239" s="154" t="s">
        <v>13</v>
      </c>
      <c r="D239" s="25" t="s">
        <v>14</v>
      </c>
      <c r="E239" s="25" t="s">
        <v>15</v>
      </c>
      <c r="F239" s="25" t="s">
        <v>15</v>
      </c>
      <c r="G239" s="25" t="s">
        <v>107</v>
      </c>
      <c r="H239" s="25" t="s">
        <v>247</v>
      </c>
      <c r="I239" s="25" t="s">
        <v>15</v>
      </c>
      <c r="J239" s="25" t="s">
        <v>245</v>
      </c>
      <c r="K239" s="155" t="s">
        <v>239</v>
      </c>
      <c r="L239" s="184" t="s">
        <v>214</v>
      </c>
      <c r="M239" s="185" t="str">
        <f aca="false">IberianPower!$D$18&amp;" at "&amp;IberianPower!$D$32&amp;" for "&amp;IberianPower!$D$24&amp;"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tomorrow to 00:00 the day after tomorrow and settled using the amount of electric power delivered between hours H01 and H08 (inclusive), Monday to Sundayquoted in Portuguese Escudos per Megawatt (1,000,000 watts) hour, where watt is a unit of electrical power equivalent to one joule per second</v>
      </c>
    </row>
    <row r="240" customFormat="false" ht="63.75" hidden="false" customHeight="false" outlineLevel="0" collapsed="false">
      <c r="A240" s="153" t="s">
        <v>35</v>
      </c>
      <c r="B240" s="25" t="s">
        <v>27</v>
      </c>
      <c r="C240" s="154" t="s">
        <v>13</v>
      </c>
      <c r="D240" s="25" t="s">
        <v>14</v>
      </c>
      <c r="E240" s="25" t="s">
        <v>15</v>
      </c>
      <c r="F240" s="25" t="s">
        <v>15</v>
      </c>
      <c r="G240" s="25" t="s">
        <v>216</v>
      </c>
      <c r="H240" s="25" t="s">
        <v>247</v>
      </c>
      <c r="I240" s="25" t="s">
        <v>15</v>
      </c>
      <c r="J240" s="25" t="s">
        <v>245</v>
      </c>
      <c r="K240" s="155" t="s">
        <v>239</v>
      </c>
      <c r="L240" s="184" t="s">
        <v>214</v>
      </c>
      <c r="M240" s="185" t="str">
        <f aca="false">IberianPower!$D$18&amp;" at "&amp;IberianPower!$D$32&amp;" for "&amp;IberianPower!$D$25&amp;"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closest Monday to 00:00 on the following Monday and settled using the amount of electric power delivered between hours H01 and H08 (inclusive), Monday to Sundayquoted in Portuguese Escudos per Megawatt (1,000,000 watts) hour, where watt is a unit of electrical power equivalent to one joule per second</v>
      </c>
    </row>
    <row r="241" customFormat="false" ht="63.75" hidden="false" customHeight="false" outlineLevel="0" collapsed="false">
      <c r="A241" s="153" t="s">
        <v>35</v>
      </c>
      <c r="B241" s="25" t="s">
        <v>27</v>
      </c>
      <c r="C241" s="154" t="s">
        <v>13</v>
      </c>
      <c r="D241" s="25" t="s">
        <v>14</v>
      </c>
      <c r="E241" s="25" t="s">
        <v>15</v>
      </c>
      <c r="F241" s="25" t="s">
        <v>15</v>
      </c>
      <c r="G241" s="25" t="s">
        <v>240</v>
      </c>
      <c r="H241" s="25" t="s">
        <v>247</v>
      </c>
      <c r="I241" s="25" t="s">
        <v>15</v>
      </c>
      <c r="J241" s="25" t="s">
        <v>245</v>
      </c>
      <c r="K241" s="155" t="s">
        <v>239</v>
      </c>
      <c r="L241" s="184" t="s">
        <v>214</v>
      </c>
      <c r="M241" s="185" t="str">
        <f aca="false">IberianPower!$D$18&amp;" at "&amp;IberianPower!$D$32&amp;" for "&amp;IberianPower!$D$26&amp;"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and settled using the amount of electric power delivered between hours H01 and H08 (inclusive), Monday to Sundayquoted in Portuguese Escudos per Megawatt (1,000,000 watts) hour, where watt is a unit of electrical power equivalent to one joule per second</v>
      </c>
    </row>
    <row r="242" customFormat="false" ht="63.75" hidden="false" customHeight="false" outlineLevel="0" collapsed="false">
      <c r="A242" s="153" t="s">
        <v>35</v>
      </c>
      <c r="B242" s="25" t="s">
        <v>27</v>
      </c>
      <c r="C242" s="154" t="s">
        <v>13</v>
      </c>
      <c r="D242" s="25" t="s">
        <v>14</v>
      </c>
      <c r="E242" s="25" t="s">
        <v>15</v>
      </c>
      <c r="F242" s="25" t="s">
        <v>15</v>
      </c>
      <c r="G242" s="25" t="s">
        <v>241</v>
      </c>
      <c r="H242" s="25" t="s">
        <v>247</v>
      </c>
      <c r="I242" s="25" t="s">
        <v>15</v>
      </c>
      <c r="J242" s="25" t="s">
        <v>245</v>
      </c>
      <c r="K242" s="155" t="s">
        <v>239</v>
      </c>
      <c r="L242" s="184" t="s">
        <v>214</v>
      </c>
      <c r="M242" s="185" t="str">
        <f aca="false">IberianPower!$D$18&amp;" at "&amp;IberianPower!$D$32&amp;" for "&amp;IberianPower!$D$27&amp;"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two months forward and settled using the amount of electric power delivered between hours H01 and H08 (inclusive), Monday to Sundayquoted in Portuguese Escudos per Megawatt (1,000,000 watts) hour, where watt is a unit of electrical power equivalent to one joule per second</v>
      </c>
    </row>
    <row r="243" customFormat="false" ht="63.75" hidden="false" customHeight="false" outlineLevel="0" collapsed="false">
      <c r="A243" s="153" t="s">
        <v>35</v>
      </c>
      <c r="B243" s="25" t="s">
        <v>27</v>
      </c>
      <c r="C243" s="154" t="s">
        <v>13</v>
      </c>
      <c r="D243" s="25" t="s">
        <v>14</v>
      </c>
      <c r="E243" s="25" t="s">
        <v>15</v>
      </c>
      <c r="F243" s="25" t="s">
        <v>15</v>
      </c>
      <c r="G243" s="25" t="s">
        <v>242</v>
      </c>
      <c r="H243" s="25" t="s">
        <v>247</v>
      </c>
      <c r="I243" s="25" t="s">
        <v>15</v>
      </c>
      <c r="J243" s="25" t="s">
        <v>245</v>
      </c>
      <c r="K243" s="155" t="s">
        <v>239</v>
      </c>
      <c r="L243" s="184" t="s">
        <v>214</v>
      </c>
      <c r="M243" s="185" t="str">
        <f aca="false">IberianPower!$D$18&amp;" at "&amp;IberianPower!$D$32&amp;" for "&amp;IberianPower!$D$28&amp;"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six months forward and settled using the amount of electric power delivered between hours H01 and H08 (inclusive), Monday to Sundayquoted in Portuguese Escudos per Megawatt (1,000,000 watts) hour, where watt is a unit of electrical power equivalent to one joule per second</v>
      </c>
    </row>
    <row r="244" customFormat="false" ht="76.5" hidden="false" customHeight="false" outlineLevel="0" collapsed="false">
      <c r="A244" s="157" t="s">
        <v>35</v>
      </c>
      <c r="B244" s="158" t="s">
        <v>27</v>
      </c>
      <c r="C244" s="160" t="s">
        <v>13</v>
      </c>
      <c r="D244" s="158" t="s">
        <v>14</v>
      </c>
      <c r="E244" s="158" t="s">
        <v>15</v>
      </c>
      <c r="F244" s="158" t="s">
        <v>15</v>
      </c>
      <c r="G244" s="158" t="s">
        <v>243</v>
      </c>
      <c r="H244" s="158" t="s">
        <v>247</v>
      </c>
      <c r="I244" s="158" t="s">
        <v>15</v>
      </c>
      <c r="J244" s="158" t="s">
        <v>245</v>
      </c>
      <c r="K244" s="160" t="s">
        <v>239</v>
      </c>
      <c r="L244" s="186" t="s">
        <v>214</v>
      </c>
      <c r="M244" s="185" t="str">
        <f aca="false">IberianPower!$D$18&amp;" at "&amp;IberianPower!$D$32&amp;" for "&amp;IberianPower!$D$29&amp;" and settled using "&amp;IberianPower!$D$40&amp;"quoted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between 00:00 am on the first day of the nest calendar month and 00:00 am on the first day of the same calendar month in the following calendar year. and settled using the amount of electric power delivered between hours H01 and H08 (inclusive), Monday to Sundayquoted in Portuguese Escudos per Megawatt (1,000,000 watts) hour, where watt is a unit of electrical power equivalent to one joule per second</v>
      </c>
    </row>
    <row r="245" customFormat="false" ht="63.75" hidden="false" customHeight="false" outlineLevel="0" collapsed="false">
      <c r="A245" s="153" t="s">
        <v>35</v>
      </c>
      <c r="B245" s="25" t="s">
        <v>27</v>
      </c>
      <c r="C245" s="154" t="s">
        <v>13</v>
      </c>
      <c r="D245" s="25" t="s">
        <v>14</v>
      </c>
      <c r="E245" s="25" t="s">
        <v>15</v>
      </c>
      <c r="F245" s="25" t="s">
        <v>15</v>
      </c>
      <c r="G245" s="25" t="s">
        <v>107</v>
      </c>
      <c r="H245" s="25" t="s">
        <v>247</v>
      </c>
      <c r="I245" s="25" t="s">
        <v>15</v>
      </c>
      <c r="J245" s="25" t="s">
        <v>246</v>
      </c>
      <c r="K245" s="155" t="s">
        <v>239</v>
      </c>
      <c r="L245" s="184" t="s">
        <v>214</v>
      </c>
      <c r="M245" s="185" t="str">
        <f aca="false">IberianPower!$D$18&amp;" at "&amp;IberianPower!$D$32&amp;" for "&amp;IberianPower!$D$24&amp;"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tomorrow to 00:00 the day after tomorrow and settled using the amount of electric power delivered between hours H09 and H24 (inclusive), Monday to Fridayquoted in Portuguese Escudos per Megawatt (1,000,000 watts) hour, where watt is a unit of electrical power equivalent to one joule per second</v>
      </c>
    </row>
    <row r="246" customFormat="false" ht="63.75" hidden="false" customHeight="false" outlineLevel="0" collapsed="false">
      <c r="A246" s="153" t="s">
        <v>35</v>
      </c>
      <c r="B246" s="25" t="s">
        <v>27</v>
      </c>
      <c r="C246" s="154" t="s">
        <v>13</v>
      </c>
      <c r="D246" s="25" t="s">
        <v>14</v>
      </c>
      <c r="E246" s="25" t="s">
        <v>15</v>
      </c>
      <c r="F246" s="25" t="s">
        <v>15</v>
      </c>
      <c r="G246" s="25" t="s">
        <v>216</v>
      </c>
      <c r="H246" s="25" t="s">
        <v>247</v>
      </c>
      <c r="I246" s="25" t="s">
        <v>15</v>
      </c>
      <c r="J246" s="25" t="s">
        <v>246</v>
      </c>
      <c r="K246" s="155" t="s">
        <v>239</v>
      </c>
      <c r="L246" s="184" t="s">
        <v>214</v>
      </c>
      <c r="M246" s="185" t="str">
        <f aca="false">IberianPower!$D$18&amp;" at "&amp;IberianPower!$D$32&amp;" for "&amp;IberianPower!$D$25&amp;"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closest Monday to 00:00 on the following Monday and settled using the amount of electric power delivered between hours H09 and H24 (inclusive), Monday to Fridayquoted in Portuguese Escudos per Megawatt (1,000,000 watts) hour, where watt is a unit of electrical power equivalent to one joule per second</v>
      </c>
    </row>
    <row r="247" customFormat="false" ht="63.75" hidden="false" customHeight="false" outlineLevel="0" collapsed="false">
      <c r="A247" s="153" t="s">
        <v>35</v>
      </c>
      <c r="B247" s="25" t="s">
        <v>27</v>
      </c>
      <c r="C247" s="154" t="s">
        <v>13</v>
      </c>
      <c r="D247" s="25" t="s">
        <v>14</v>
      </c>
      <c r="E247" s="25" t="s">
        <v>15</v>
      </c>
      <c r="F247" s="25" t="s">
        <v>15</v>
      </c>
      <c r="G247" s="25" t="s">
        <v>240</v>
      </c>
      <c r="H247" s="25" t="s">
        <v>247</v>
      </c>
      <c r="I247" s="25" t="s">
        <v>15</v>
      </c>
      <c r="J247" s="25" t="s">
        <v>246</v>
      </c>
      <c r="K247" s="155" t="s">
        <v>239</v>
      </c>
      <c r="L247" s="184" t="s">
        <v>214</v>
      </c>
      <c r="M247" s="185" t="str">
        <f aca="false">IberianPower!$D$18&amp;" at "&amp;IberianPower!$D$32&amp;" for "&amp;IberianPower!$D$26&amp;"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and settled using the amount of electric power delivered between hours H09 and H24 (inclusive), Monday to Fridayquoted in Portuguese Escudos per Megawatt (1,000,000 watts) hour, where watt is a unit of electrical power equivalent to one joule per second</v>
      </c>
    </row>
    <row r="248" customFormat="false" ht="63.75" hidden="false" customHeight="false" outlineLevel="0" collapsed="false">
      <c r="A248" s="153" t="s">
        <v>35</v>
      </c>
      <c r="B248" s="25" t="s">
        <v>27</v>
      </c>
      <c r="C248" s="154" t="s">
        <v>13</v>
      </c>
      <c r="D248" s="25" t="s">
        <v>14</v>
      </c>
      <c r="E248" s="25" t="s">
        <v>15</v>
      </c>
      <c r="F248" s="25" t="s">
        <v>15</v>
      </c>
      <c r="G248" s="25" t="s">
        <v>241</v>
      </c>
      <c r="H248" s="25" t="s">
        <v>247</v>
      </c>
      <c r="I248" s="25" t="s">
        <v>15</v>
      </c>
      <c r="J248" s="25" t="s">
        <v>246</v>
      </c>
      <c r="K248" s="155" t="s">
        <v>239</v>
      </c>
      <c r="L248" s="184" t="s">
        <v>214</v>
      </c>
      <c r="M248" s="185" t="str">
        <f aca="false">IberianPower!$D$18&amp;" at "&amp;IberianPower!$D$32&amp;" for "&amp;IberianPower!$D$27&amp;"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two months forward and settled using the amount of electric power delivered between hours H09 and H24 (inclusive), Monday to Fridayquoted in Portuguese Escudos per Megawatt (1,000,000 watts) hour, where watt is a unit of electrical power equivalent to one joule per second</v>
      </c>
    </row>
    <row r="249" customFormat="false" ht="63.75" hidden="false" customHeight="false" outlineLevel="0" collapsed="false">
      <c r="A249" s="153" t="s">
        <v>35</v>
      </c>
      <c r="B249" s="25" t="s">
        <v>27</v>
      </c>
      <c r="C249" s="154" t="s">
        <v>13</v>
      </c>
      <c r="D249" s="25" t="s">
        <v>14</v>
      </c>
      <c r="E249" s="25" t="s">
        <v>15</v>
      </c>
      <c r="F249" s="25" t="s">
        <v>15</v>
      </c>
      <c r="G249" s="25" t="s">
        <v>242</v>
      </c>
      <c r="H249" s="25" t="s">
        <v>247</v>
      </c>
      <c r="I249" s="25" t="s">
        <v>15</v>
      </c>
      <c r="J249" s="25" t="s">
        <v>246</v>
      </c>
      <c r="K249" s="155" t="s">
        <v>239</v>
      </c>
      <c r="L249" s="184" t="s">
        <v>214</v>
      </c>
      <c r="M249" s="185" t="str">
        <f aca="false">IberianPower!$D$18&amp;" at "&amp;IberianPower!$D$32&amp;" for "&amp;IberianPower!$D$28&amp;"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from 00.00 on the first day of the month to 00.00 on last day of the month six months forward and settled using the amount of electric power delivered between hours H09 and H24 (inclusive), Monday to Fridayquoted in Portuguese Escudos per Megawatt (1,000,000 watts) hour, where watt is a unit of electrical power equivalent to one joule per second</v>
      </c>
    </row>
    <row r="250" customFormat="false" ht="76.5" hidden="false" customHeight="false" outlineLevel="0" collapsed="false">
      <c r="A250" s="157" t="s">
        <v>35</v>
      </c>
      <c r="B250" s="158" t="s">
        <v>27</v>
      </c>
      <c r="C250" s="160" t="s">
        <v>13</v>
      </c>
      <c r="D250" s="158" t="s">
        <v>14</v>
      </c>
      <c r="E250" s="158" t="s">
        <v>15</v>
      </c>
      <c r="F250" s="158" t="s">
        <v>15</v>
      </c>
      <c r="G250" s="158" t="s">
        <v>243</v>
      </c>
      <c r="H250" s="158" t="s">
        <v>247</v>
      </c>
      <c r="I250" s="158" t="s">
        <v>15</v>
      </c>
      <c r="J250" s="158" t="s">
        <v>246</v>
      </c>
      <c r="K250" s="160" t="s">
        <v>239</v>
      </c>
      <c r="L250" s="186" t="s">
        <v>214</v>
      </c>
      <c r="M250" s="185" t="str">
        <f aca="false">IberianPower!$D$18&amp;" at "&amp;IberianPower!$D$32&amp;" for "&amp;IberianPower!$D$29&amp;" and settled using "&amp;IberianPower!$D$41&amp;"quoted in Portuguese Escudos per "&amp;UKPower!$D$62</f>
        <v>An agreement whereby a floating price is exchanged  for a fixed price over a specified period at the hourly energy payment (PMH(h)) in Ptas/kWh from the Day-Ahead Market as published for each hour by OMEL (Operador del Mercado Electrico, S.A.  ) for all hours between 00:00 am on the first day of the nest calendar month and 00:00 am on the first day of the same calendar month in the following calendar year. and settled using the amount of electric power delivered between hours H09 and H24 (inclusive), Monday to Fridayquoted in Portuguese Escudos per Megawatt (1,000,000 watts) hour, where watt is a unit of electrical power equivalent to one joule per second</v>
      </c>
    </row>
    <row r="251" customFormat="false" ht="63.75" hidden="false" customHeight="false" outlineLevel="0" collapsed="false">
      <c r="A251" s="153" t="s">
        <v>35</v>
      </c>
      <c r="B251" s="25" t="s">
        <v>27</v>
      </c>
      <c r="C251" s="154" t="s">
        <v>13</v>
      </c>
      <c r="D251" s="25" t="s">
        <v>14</v>
      </c>
      <c r="E251" s="25" t="s">
        <v>15</v>
      </c>
      <c r="F251" s="25" t="s">
        <v>15</v>
      </c>
      <c r="G251" s="25" t="s">
        <v>107</v>
      </c>
      <c r="H251" s="25" t="s">
        <v>248</v>
      </c>
      <c r="I251" s="25" t="s">
        <v>15</v>
      </c>
      <c r="J251" s="25" t="s">
        <v>213</v>
      </c>
      <c r="K251" s="155" t="s">
        <v>239</v>
      </c>
      <c r="L251" s="184" t="s">
        <v>214</v>
      </c>
      <c r="M251" s="185" t="str">
        <f aca="false">IberianPower!$D$18&amp;" at "&amp;IberianPower!$D$33&amp;" for "&amp;IberianPower!$D$24&amp;" and settled using "&amp;IberianPower!$D$38&amp;"quoted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tomorrow to 00:00 the day after tomorrow and settled using the minimum amount of electric power delivered or required over a given period of time at a steady ratequoted in Portuguese Escudos per Megawatt (1,000,000 watts) hour, where watt is a unit of electrical power equivalent to one joule per second</v>
      </c>
    </row>
    <row r="252" customFormat="false" ht="63.75" hidden="false" customHeight="false" outlineLevel="0" collapsed="false">
      <c r="A252" s="153" t="s">
        <v>35</v>
      </c>
      <c r="B252" s="25" t="s">
        <v>27</v>
      </c>
      <c r="C252" s="154" t="s">
        <v>13</v>
      </c>
      <c r="D252" s="25" t="s">
        <v>14</v>
      </c>
      <c r="E252" s="25" t="s">
        <v>15</v>
      </c>
      <c r="F252" s="25" t="s">
        <v>15</v>
      </c>
      <c r="G252" s="25" t="s">
        <v>216</v>
      </c>
      <c r="H252" s="25" t="s">
        <v>248</v>
      </c>
      <c r="I252" s="25" t="s">
        <v>15</v>
      </c>
      <c r="J252" s="25" t="s">
        <v>213</v>
      </c>
      <c r="K252" s="155" t="s">
        <v>239</v>
      </c>
      <c r="L252" s="184" t="s">
        <v>214</v>
      </c>
      <c r="M252" s="185" t="str">
        <f aca="false">IberianPower!$D$18&amp;" at "&amp;IberianPower!$D$33&amp;" for "&amp;IberianPower!$D$25&amp;" and settled using "&amp;IberianPower!$D$38&amp;"quoted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closest Monday to 00:00 on the following Monday and settled using the minimum amount of electric power delivered or required over a given period of time at a steady ratequoted in Portuguese Escudos per Megawatt (1,000,000 watts) hour, where watt is a unit of electrical power equivalent to one joule per second</v>
      </c>
    </row>
    <row r="253" customFormat="false" ht="63.75" hidden="false" customHeight="false" outlineLevel="0" collapsed="false">
      <c r="A253" s="153" t="s">
        <v>35</v>
      </c>
      <c r="B253" s="25" t="s">
        <v>27</v>
      </c>
      <c r="C253" s="154" t="s">
        <v>13</v>
      </c>
      <c r="D253" s="25" t="s">
        <v>14</v>
      </c>
      <c r="E253" s="25" t="s">
        <v>15</v>
      </c>
      <c r="F253" s="25" t="s">
        <v>15</v>
      </c>
      <c r="G253" s="25" t="s">
        <v>240</v>
      </c>
      <c r="H253" s="25" t="s">
        <v>248</v>
      </c>
      <c r="I253" s="25" t="s">
        <v>15</v>
      </c>
      <c r="J253" s="25" t="s">
        <v>213</v>
      </c>
      <c r="K253" s="155" t="s">
        <v>239</v>
      </c>
      <c r="L253" s="184" t="s">
        <v>214</v>
      </c>
      <c r="M253" s="185" t="str">
        <f aca="false">IberianPower!$D$18&amp;" at "&amp;IberianPower!$D$33&amp;" for "&amp;IberianPower!$D$26&amp;" and settled using "&amp;IberianPower!$D$38&amp;"quoted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and settled using the minimum amount of electric power delivered or required over a given period of time at a steady ratequoted in Portuguese Escudos per Megawatt (1,000,000 watts) hour, where watt is a unit of electrical power equivalent to one joule per second</v>
      </c>
    </row>
    <row r="254" customFormat="false" ht="63.75" hidden="false" customHeight="false" outlineLevel="0" collapsed="false">
      <c r="A254" s="153" t="s">
        <v>35</v>
      </c>
      <c r="B254" s="25" t="s">
        <v>27</v>
      </c>
      <c r="C254" s="154" t="s">
        <v>13</v>
      </c>
      <c r="D254" s="25" t="s">
        <v>14</v>
      </c>
      <c r="E254" s="25" t="s">
        <v>15</v>
      </c>
      <c r="F254" s="25" t="s">
        <v>15</v>
      </c>
      <c r="G254" s="25" t="s">
        <v>241</v>
      </c>
      <c r="H254" s="25" t="s">
        <v>248</v>
      </c>
      <c r="I254" s="25" t="s">
        <v>15</v>
      </c>
      <c r="J254" s="25" t="s">
        <v>213</v>
      </c>
      <c r="K254" s="155" t="s">
        <v>239</v>
      </c>
      <c r="L254" s="184" t="s">
        <v>214</v>
      </c>
      <c r="M254" s="185" t="str">
        <f aca="false">IberianPower!$D$18&amp;" at "&amp;IberianPower!$D$33&amp;" for "&amp;IberianPower!$D$27&amp;" and settled using "&amp;IberianPower!$D$38&amp;"quoted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two months forward and settled using the minimum amount of electric power delivered or required over a given period of time at a steady ratequoted in Portuguese Escudos per Megawatt (1,000,000 watts) hour, where watt is a unit of electrical power equivalent to one joule per second</v>
      </c>
    </row>
    <row r="255" customFormat="false" ht="63.75" hidden="false" customHeight="false" outlineLevel="0" collapsed="false">
      <c r="A255" s="153" t="s">
        <v>35</v>
      </c>
      <c r="B255" s="25" t="s">
        <v>27</v>
      </c>
      <c r="C255" s="154" t="s">
        <v>13</v>
      </c>
      <c r="D255" s="25" t="s">
        <v>14</v>
      </c>
      <c r="E255" s="25" t="s">
        <v>15</v>
      </c>
      <c r="F255" s="25" t="s">
        <v>15</v>
      </c>
      <c r="G255" s="25" t="s">
        <v>242</v>
      </c>
      <c r="H255" s="25" t="s">
        <v>248</v>
      </c>
      <c r="I255" s="25" t="s">
        <v>15</v>
      </c>
      <c r="J255" s="25" t="s">
        <v>213</v>
      </c>
      <c r="K255" s="155" t="s">
        <v>239</v>
      </c>
      <c r="L255" s="184" t="s">
        <v>214</v>
      </c>
      <c r="M255" s="185" t="str">
        <f aca="false">IberianPower!$D$18&amp;" at "&amp;IberianPower!$D$33&amp;" for "&amp;IberianPower!$D$28&amp;" and settled using "&amp;IberianPower!$D$38&amp;"quoted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six months forward and settled using the minimum amount of electric power delivered or required over a given period of time at a steady ratequoted in Portuguese Escudos per Megawatt (1,000,000 watts) hour, where watt is a unit of electrical power equivalent to one joule per second</v>
      </c>
    </row>
    <row r="256" customFormat="false" ht="76.5" hidden="false" customHeight="false" outlineLevel="0" collapsed="false">
      <c r="A256" s="157" t="s">
        <v>35</v>
      </c>
      <c r="B256" s="158" t="s">
        <v>27</v>
      </c>
      <c r="C256" s="160" t="s">
        <v>13</v>
      </c>
      <c r="D256" s="158" t="s">
        <v>14</v>
      </c>
      <c r="E256" s="158" t="s">
        <v>15</v>
      </c>
      <c r="F256" s="158" t="s">
        <v>15</v>
      </c>
      <c r="G256" s="158" t="s">
        <v>243</v>
      </c>
      <c r="H256" s="158" t="s">
        <v>248</v>
      </c>
      <c r="I256" s="158" t="s">
        <v>15</v>
      </c>
      <c r="J256" s="158" t="s">
        <v>213</v>
      </c>
      <c r="K256" s="160" t="s">
        <v>239</v>
      </c>
      <c r="L256" s="186" t="s">
        <v>214</v>
      </c>
      <c r="M256" s="185" t="str">
        <f aca="false">IberianPower!$D$18&amp;" at "&amp;IberianPower!$D$33&amp;" for "&amp;IberianPower!$D$29&amp;" and settled using "&amp;IberianPower!$D$38&amp;"quoted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between 00:00 am on the first day of the nest calendar month and 00:00 am on the first day of the same calendar month in the following calendar year. and settled using the minimum amount of electric power delivered or required over a given period of time at a steady ratequoted in Portuguese Escudos per Megawatt (1,000,000 watts) hour, where watt is a unit of electrical power equivalent to one joule per second</v>
      </c>
    </row>
    <row r="257" customFormat="false" ht="63.75" hidden="false" customHeight="false" outlineLevel="0" collapsed="false">
      <c r="A257" s="153" t="s">
        <v>35</v>
      </c>
      <c r="B257" s="25" t="s">
        <v>27</v>
      </c>
      <c r="C257" s="154" t="s">
        <v>13</v>
      </c>
      <c r="D257" s="25" t="s">
        <v>14</v>
      </c>
      <c r="E257" s="25" t="s">
        <v>15</v>
      </c>
      <c r="F257" s="25" t="s">
        <v>15</v>
      </c>
      <c r="G257" s="25" t="s">
        <v>107</v>
      </c>
      <c r="H257" s="25" t="s">
        <v>248</v>
      </c>
      <c r="I257" s="25" t="s">
        <v>15</v>
      </c>
      <c r="J257" s="25" t="s">
        <v>244</v>
      </c>
      <c r="K257" s="155" t="s">
        <v>239</v>
      </c>
      <c r="L257" s="184" t="s">
        <v>214</v>
      </c>
      <c r="M257" s="185" t="str">
        <f aca="false">IberianPower!$D$18&amp;" at "&amp;IberianPower!$D$33&amp;" for "&amp;IberianPower!$D$24&amp;" and settled using "&amp;IberianPower!$D$39&amp;"quoted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tomorrow to 00:00 the day after tomorrow and settled using the amount of electric power delivered between hours H09 and H24 (inclusive), Monday to Sundayquoted in Portuguese Escudos per Megawatt (1,000,000 watts) hour, where watt is a unit of electrical power equivalent to one joule per second</v>
      </c>
    </row>
    <row r="258" customFormat="false" ht="63.75" hidden="false" customHeight="false" outlineLevel="0" collapsed="false">
      <c r="A258" s="153" t="s">
        <v>35</v>
      </c>
      <c r="B258" s="25" t="s">
        <v>27</v>
      </c>
      <c r="C258" s="154" t="s">
        <v>13</v>
      </c>
      <c r="D258" s="25" t="s">
        <v>14</v>
      </c>
      <c r="E258" s="25" t="s">
        <v>15</v>
      </c>
      <c r="F258" s="25" t="s">
        <v>15</v>
      </c>
      <c r="G258" s="25" t="s">
        <v>216</v>
      </c>
      <c r="H258" s="25" t="s">
        <v>248</v>
      </c>
      <c r="I258" s="25" t="s">
        <v>15</v>
      </c>
      <c r="J258" s="25" t="s">
        <v>244</v>
      </c>
      <c r="K258" s="155" t="s">
        <v>239</v>
      </c>
      <c r="L258" s="184" t="s">
        <v>214</v>
      </c>
      <c r="M258" s="185" t="str">
        <f aca="false">IberianPower!$D$18&amp;" at "&amp;IberianPower!$D$33&amp;" for "&amp;IberianPower!$D$25&amp;" and settled using "&amp;IberianPower!$D$39&amp;"quoted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closest Monday to 00:00 on the following Monday and settled using the amount of electric power delivered between hours H09 and H24 (inclusive), Monday to Sundayquoted in Portuguese Escudos per Megawatt (1,000,000 watts) hour, where watt is a unit of electrical power equivalent to one joule per second</v>
      </c>
    </row>
    <row r="259" customFormat="false" ht="63.75" hidden="false" customHeight="false" outlineLevel="0" collapsed="false">
      <c r="A259" s="153" t="s">
        <v>35</v>
      </c>
      <c r="B259" s="25" t="s">
        <v>27</v>
      </c>
      <c r="C259" s="154" t="s">
        <v>13</v>
      </c>
      <c r="D259" s="25" t="s">
        <v>14</v>
      </c>
      <c r="E259" s="25" t="s">
        <v>15</v>
      </c>
      <c r="F259" s="25" t="s">
        <v>15</v>
      </c>
      <c r="G259" s="25" t="s">
        <v>240</v>
      </c>
      <c r="H259" s="25" t="s">
        <v>248</v>
      </c>
      <c r="I259" s="25" t="s">
        <v>15</v>
      </c>
      <c r="J259" s="25" t="s">
        <v>244</v>
      </c>
      <c r="K259" s="155" t="s">
        <v>239</v>
      </c>
      <c r="L259" s="184" t="s">
        <v>214</v>
      </c>
      <c r="M259" s="185" t="str">
        <f aca="false">IberianPower!$D$18&amp;" at "&amp;IberianPower!$D$33&amp;" for "&amp;IberianPower!$D$26&amp;" and settled using "&amp;IberianPower!$D$39&amp;"quoted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and settled using the amount of electric power delivered between hours H09 and H24 (inclusive), Monday to Sundayquoted in Portuguese Escudos per Megawatt (1,000,000 watts) hour, where watt is a unit of electrical power equivalent to one joule per second</v>
      </c>
    </row>
    <row r="260" customFormat="false" ht="63.75" hidden="false" customHeight="false" outlineLevel="0" collapsed="false">
      <c r="A260" s="153" t="s">
        <v>35</v>
      </c>
      <c r="B260" s="25" t="s">
        <v>27</v>
      </c>
      <c r="C260" s="154" t="s">
        <v>13</v>
      </c>
      <c r="D260" s="25" t="s">
        <v>14</v>
      </c>
      <c r="E260" s="25" t="s">
        <v>15</v>
      </c>
      <c r="F260" s="25" t="s">
        <v>15</v>
      </c>
      <c r="G260" s="25" t="s">
        <v>241</v>
      </c>
      <c r="H260" s="25" t="s">
        <v>248</v>
      </c>
      <c r="I260" s="25" t="s">
        <v>15</v>
      </c>
      <c r="J260" s="25" t="s">
        <v>244</v>
      </c>
      <c r="K260" s="155" t="s">
        <v>239</v>
      </c>
      <c r="L260" s="184" t="s">
        <v>214</v>
      </c>
      <c r="M260" s="185" t="str">
        <f aca="false">IberianPower!$D$18&amp;" at "&amp;IberianPower!$D$33&amp;" for "&amp;IberianPower!$D$27&amp;" and settled using "&amp;IberianPower!$D$39&amp;"quoted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two months forward and settled using the amount of electric power delivered between hours H09 and H24 (inclusive), Monday to Sundayquoted in Portuguese Escudos per Megawatt (1,000,000 watts) hour, where watt is a unit of electrical power equivalent to one joule per second</v>
      </c>
    </row>
    <row r="261" customFormat="false" ht="63.75" hidden="false" customHeight="false" outlineLevel="0" collapsed="false">
      <c r="A261" s="153" t="s">
        <v>35</v>
      </c>
      <c r="B261" s="25" t="s">
        <v>27</v>
      </c>
      <c r="C261" s="154" t="s">
        <v>13</v>
      </c>
      <c r="D261" s="25" t="s">
        <v>14</v>
      </c>
      <c r="E261" s="25" t="s">
        <v>15</v>
      </c>
      <c r="F261" s="25" t="s">
        <v>15</v>
      </c>
      <c r="G261" s="25" t="s">
        <v>242</v>
      </c>
      <c r="H261" s="25" t="s">
        <v>248</v>
      </c>
      <c r="I261" s="25" t="s">
        <v>15</v>
      </c>
      <c r="J261" s="25" t="s">
        <v>244</v>
      </c>
      <c r="K261" s="155" t="s">
        <v>239</v>
      </c>
      <c r="L261" s="184" t="s">
        <v>214</v>
      </c>
      <c r="M261" s="185" t="str">
        <f aca="false">IberianPower!$D$18&amp;" at "&amp;IberianPower!$D$33&amp;" for "&amp;IberianPower!$D$28&amp;" and settled using "&amp;IberianPower!$D$39&amp;"quoted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six months forward and settled using the amount of electric power delivered between hours H09 and H24 (inclusive), Monday to Sundayquoted in Portuguese Escudos per Megawatt (1,000,000 watts) hour, where watt is a unit of electrical power equivalent to one joule per second</v>
      </c>
    </row>
    <row r="262" customFormat="false" ht="76.5" hidden="false" customHeight="false" outlineLevel="0" collapsed="false">
      <c r="A262" s="157" t="s">
        <v>35</v>
      </c>
      <c r="B262" s="158" t="s">
        <v>27</v>
      </c>
      <c r="C262" s="160" t="s">
        <v>13</v>
      </c>
      <c r="D262" s="158" t="s">
        <v>14</v>
      </c>
      <c r="E262" s="158" t="s">
        <v>15</v>
      </c>
      <c r="F262" s="158" t="s">
        <v>15</v>
      </c>
      <c r="G262" s="158" t="s">
        <v>243</v>
      </c>
      <c r="H262" s="158" t="s">
        <v>248</v>
      </c>
      <c r="I262" s="158" t="s">
        <v>15</v>
      </c>
      <c r="J262" s="158" t="s">
        <v>244</v>
      </c>
      <c r="K262" s="160" t="s">
        <v>239</v>
      </c>
      <c r="L262" s="186" t="s">
        <v>214</v>
      </c>
      <c r="M262" s="185" t="str">
        <f aca="false">IberianPower!$D$18&amp;" at "&amp;IberianPower!$D$33&amp;" for "&amp;IberianPower!$D$29&amp;" and settled using "&amp;IberianPower!$D$39&amp;"quoted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between 00:00 am on the first day of the nest calendar month and 00:00 am on the first day of the same calendar month in the following calendar year. and settled using the amount of electric power delivered between hours H09 and H24 (inclusive), Monday to Sundayquoted in Portuguese Escudos per Megawatt (1,000,000 watts) hour, where watt is a unit of electrical power equivalent to one joule per second</v>
      </c>
    </row>
    <row r="263" customFormat="false" ht="63.75" hidden="false" customHeight="false" outlineLevel="0" collapsed="false">
      <c r="A263" s="153" t="s">
        <v>35</v>
      </c>
      <c r="B263" s="25" t="s">
        <v>27</v>
      </c>
      <c r="C263" s="154" t="s">
        <v>13</v>
      </c>
      <c r="D263" s="25" t="s">
        <v>14</v>
      </c>
      <c r="E263" s="25" t="s">
        <v>15</v>
      </c>
      <c r="F263" s="25" t="s">
        <v>15</v>
      </c>
      <c r="G263" s="25" t="s">
        <v>107</v>
      </c>
      <c r="H263" s="25" t="s">
        <v>248</v>
      </c>
      <c r="I263" s="25" t="s">
        <v>15</v>
      </c>
      <c r="J263" s="25" t="s">
        <v>245</v>
      </c>
      <c r="K263" s="155" t="s">
        <v>239</v>
      </c>
      <c r="L263" s="184" t="s">
        <v>214</v>
      </c>
      <c r="M263" s="185" t="str">
        <f aca="false">IberianPower!$D$18&amp;" at "&amp;IberianPower!$D$33&amp;" for "&amp;IberianPower!$D$24&amp;" and settled using "&amp;IberianPower!$D$40&amp;"quoted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tomorrow to 00:00 the day after tomorrow and settled using the amount of electric power delivered between hours H01 and H08 (inclusive), Monday to Sundayquoted in Portuguese Escudos per Megawatt (1,000,000 watts) hour, where watt is a unit of electrical power equivalent to one joule per second</v>
      </c>
    </row>
    <row r="264" customFormat="false" ht="63.75" hidden="false" customHeight="false" outlineLevel="0" collapsed="false">
      <c r="A264" s="153" t="s">
        <v>35</v>
      </c>
      <c r="B264" s="25" t="s">
        <v>27</v>
      </c>
      <c r="C264" s="154" t="s">
        <v>13</v>
      </c>
      <c r="D264" s="25" t="s">
        <v>14</v>
      </c>
      <c r="E264" s="25" t="s">
        <v>15</v>
      </c>
      <c r="F264" s="25" t="s">
        <v>15</v>
      </c>
      <c r="G264" s="25" t="s">
        <v>216</v>
      </c>
      <c r="H264" s="25" t="s">
        <v>248</v>
      </c>
      <c r="I264" s="25" t="s">
        <v>15</v>
      </c>
      <c r="J264" s="25" t="s">
        <v>245</v>
      </c>
      <c r="K264" s="155" t="s">
        <v>239</v>
      </c>
      <c r="L264" s="184" t="s">
        <v>214</v>
      </c>
      <c r="M264" s="185" t="str">
        <f aca="false">IberianPower!$D$18&amp;" at "&amp;IberianPower!$D$33&amp;" for "&amp;IberianPower!$D$25&amp;" and settled using "&amp;IberianPower!$D$40&amp;"quoted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closest Monday to 00:00 on the following Monday and settled using the amount of electric power delivered between hours H01 and H08 (inclusive), Monday to Sundayquoted in Portuguese Escudos per Megawatt (1,000,000 watts) hour, where watt is a unit of electrical power equivalent to one joule per second</v>
      </c>
    </row>
    <row r="265" customFormat="false" ht="63.75" hidden="false" customHeight="false" outlineLevel="0" collapsed="false">
      <c r="A265" s="153" t="s">
        <v>35</v>
      </c>
      <c r="B265" s="25" t="s">
        <v>27</v>
      </c>
      <c r="C265" s="154" t="s">
        <v>13</v>
      </c>
      <c r="D265" s="25" t="s">
        <v>14</v>
      </c>
      <c r="E265" s="25" t="s">
        <v>15</v>
      </c>
      <c r="F265" s="25" t="s">
        <v>15</v>
      </c>
      <c r="G265" s="25" t="s">
        <v>240</v>
      </c>
      <c r="H265" s="25" t="s">
        <v>248</v>
      </c>
      <c r="I265" s="25" t="s">
        <v>15</v>
      </c>
      <c r="J265" s="25" t="s">
        <v>245</v>
      </c>
      <c r="K265" s="155" t="s">
        <v>239</v>
      </c>
      <c r="L265" s="184" t="s">
        <v>214</v>
      </c>
      <c r="M265" s="185" t="str">
        <f aca="false">IberianPower!$D$18&amp;" at "&amp;IberianPower!$D$33&amp;" for "&amp;IberianPower!$D$26&amp;" and settled using "&amp;IberianPower!$D$40&amp;"quoted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and settled using the amount of electric power delivered between hours H01 and H08 (inclusive), Monday to Sundayquoted in Portuguese Escudos per Megawatt (1,000,000 watts) hour, where watt is a unit of electrical power equivalent to one joule per second</v>
      </c>
    </row>
    <row r="266" customFormat="false" ht="63.75" hidden="false" customHeight="false" outlineLevel="0" collapsed="false">
      <c r="A266" s="153" t="s">
        <v>35</v>
      </c>
      <c r="B266" s="25" t="s">
        <v>27</v>
      </c>
      <c r="C266" s="154" t="s">
        <v>13</v>
      </c>
      <c r="D266" s="25" t="s">
        <v>14</v>
      </c>
      <c r="E266" s="25" t="s">
        <v>15</v>
      </c>
      <c r="F266" s="25" t="s">
        <v>15</v>
      </c>
      <c r="G266" s="25" t="s">
        <v>241</v>
      </c>
      <c r="H266" s="25" t="s">
        <v>248</v>
      </c>
      <c r="I266" s="25" t="s">
        <v>15</v>
      </c>
      <c r="J266" s="25" t="s">
        <v>245</v>
      </c>
      <c r="K266" s="155" t="s">
        <v>239</v>
      </c>
      <c r="L266" s="184" t="s">
        <v>214</v>
      </c>
      <c r="M266" s="185" t="str">
        <f aca="false">IberianPower!$D$18&amp;" at "&amp;IberianPower!$D$33&amp;" for "&amp;IberianPower!$D$27&amp;" and settled using "&amp;IberianPower!$D$40&amp;"quoted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two months forward and settled using the amount of electric power delivered between hours H01 and H08 (inclusive), Monday to Sundayquoted in Portuguese Escudos per Megawatt (1,000,000 watts) hour, where watt is a unit of electrical power equivalent to one joule per second</v>
      </c>
    </row>
    <row r="267" customFormat="false" ht="63.75" hidden="false" customHeight="false" outlineLevel="0" collapsed="false">
      <c r="A267" s="153" t="s">
        <v>35</v>
      </c>
      <c r="B267" s="25" t="s">
        <v>27</v>
      </c>
      <c r="C267" s="154" t="s">
        <v>13</v>
      </c>
      <c r="D267" s="25" t="s">
        <v>14</v>
      </c>
      <c r="E267" s="25" t="s">
        <v>15</v>
      </c>
      <c r="F267" s="25" t="s">
        <v>15</v>
      </c>
      <c r="G267" s="25" t="s">
        <v>242</v>
      </c>
      <c r="H267" s="25" t="s">
        <v>248</v>
      </c>
      <c r="I267" s="25" t="s">
        <v>15</v>
      </c>
      <c r="J267" s="25" t="s">
        <v>245</v>
      </c>
      <c r="K267" s="155" t="s">
        <v>239</v>
      </c>
      <c r="L267" s="184" t="s">
        <v>214</v>
      </c>
      <c r="M267" s="185" t="str">
        <f aca="false">IberianPower!$D$18&amp;" at "&amp;IberianPower!$D$33&amp;" for "&amp;IberianPower!$D$28&amp;" and settled using "&amp;IberianPower!$D$40&amp;"quoted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six months forward and settled using the amount of electric power delivered between hours H01 and H08 (inclusive), Monday to Sundayquoted in Portuguese Escudos per Megawatt (1,000,000 watts) hour, where watt is a unit of electrical power equivalent to one joule per second</v>
      </c>
    </row>
    <row r="268" customFormat="false" ht="76.5" hidden="false" customHeight="false" outlineLevel="0" collapsed="false">
      <c r="A268" s="157" t="s">
        <v>35</v>
      </c>
      <c r="B268" s="158" t="s">
        <v>27</v>
      </c>
      <c r="C268" s="160" t="s">
        <v>13</v>
      </c>
      <c r="D268" s="158" t="s">
        <v>14</v>
      </c>
      <c r="E268" s="158" t="s">
        <v>15</v>
      </c>
      <c r="F268" s="158" t="s">
        <v>15</v>
      </c>
      <c r="G268" s="158" t="s">
        <v>243</v>
      </c>
      <c r="H268" s="158" t="s">
        <v>248</v>
      </c>
      <c r="I268" s="158" t="s">
        <v>15</v>
      </c>
      <c r="J268" s="158" t="s">
        <v>245</v>
      </c>
      <c r="K268" s="160" t="s">
        <v>239</v>
      </c>
      <c r="L268" s="186" t="s">
        <v>214</v>
      </c>
      <c r="M268" s="185" t="str">
        <f aca="false">IberianPower!$D$18&amp;" at "&amp;IberianPower!$D$33&amp;" for "&amp;IberianPower!$D$29&amp;" and settled using "&amp;IberianPower!$D$40&amp;"quoted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between 00:00 am on the first day of the nest calendar month and 00:00 am on the first day of the same calendar month in the following calendar year. and settled using the amount of electric power delivered between hours H01 and H08 (inclusive), Monday to Sundayquoted in Portuguese Escudos per Megawatt (1,000,000 watts) hour, where watt is a unit of electrical power equivalent to one joule per second</v>
      </c>
    </row>
    <row r="269" customFormat="false" ht="63.75" hidden="false" customHeight="false" outlineLevel="0" collapsed="false">
      <c r="A269" s="153" t="s">
        <v>35</v>
      </c>
      <c r="B269" s="25" t="s">
        <v>27</v>
      </c>
      <c r="C269" s="154" t="s">
        <v>13</v>
      </c>
      <c r="D269" s="25" t="s">
        <v>14</v>
      </c>
      <c r="E269" s="25" t="s">
        <v>15</v>
      </c>
      <c r="F269" s="25" t="s">
        <v>15</v>
      </c>
      <c r="G269" s="25" t="s">
        <v>107</v>
      </c>
      <c r="H269" s="25" t="s">
        <v>248</v>
      </c>
      <c r="I269" s="25" t="s">
        <v>15</v>
      </c>
      <c r="J269" s="25" t="s">
        <v>246</v>
      </c>
      <c r="K269" s="155" t="s">
        <v>239</v>
      </c>
      <c r="L269" s="184" t="s">
        <v>214</v>
      </c>
      <c r="M269" s="185" t="str">
        <f aca="false">IberianPower!$D$18&amp;" at "&amp;IberianPower!$D$33&amp;" for "&amp;IberianPower!$D$24&amp;" and settled using "&amp;IberianPower!$D$41&amp;"quoted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tomorrow to 00:00 the day after tomorrow and settled using the amount of electric power delivered between hours H09 and H24 (inclusive), Monday to Fridayquoted in Portuguese Escudos per Megawatt (1,000,000 watts) hour, where watt is a unit of electrical power equivalent to one joule per second</v>
      </c>
    </row>
    <row r="270" customFormat="false" ht="63.75" hidden="false" customHeight="false" outlineLevel="0" collapsed="false">
      <c r="A270" s="153" t="s">
        <v>35</v>
      </c>
      <c r="B270" s="25" t="s">
        <v>27</v>
      </c>
      <c r="C270" s="154" t="s">
        <v>13</v>
      </c>
      <c r="D270" s="25" t="s">
        <v>14</v>
      </c>
      <c r="E270" s="25" t="s">
        <v>15</v>
      </c>
      <c r="F270" s="25" t="s">
        <v>15</v>
      </c>
      <c r="G270" s="25" t="s">
        <v>216</v>
      </c>
      <c r="H270" s="25" t="s">
        <v>248</v>
      </c>
      <c r="I270" s="25" t="s">
        <v>15</v>
      </c>
      <c r="J270" s="25" t="s">
        <v>246</v>
      </c>
      <c r="K270" s="155" t="s">
        <v>239</v>
      </c>
      <c r="L270" s="184" t="s">
        <v>214</v>
      </c>
      <c r="M270" s="185" t="str">
        <f aca="false">IberianPower!$D$18&amp;" at "&amp;IberianPower!$D$33&amp;" for "&amp;IberianPower!$D$25&amp;" and settled using "&amp;IberianPower!$D$41&amp;"quoted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closest Monday to 00:00 on the following Monday and settled using the amount of electric power delivered between hours H09 and H24 (inclusive), Monday to Fridayquoted in Portuguese Escudos per Megawatt (1,000,000 watts) hour, where watt is a unit of electrical power equivalent to one joule per second</v>
      </c>
    </row>
    <row r="271" customFormat="false" ht="63.75" hidden="false" customHeight="false" outlineLevel="0" collapsed="false">
      <c r="A271" s="153" t="s">
        <v>35</v>
      </c>
      <c r="B271" s="25" t="s">
        <v>27</v>
      </c>
      <c r="C271" s="154" t="s">
        <v>13</v>
      </c>
      <c r="D271" s="25" t="s">
        <v>14</v>
      </c>
      <c r="E271" s="25" t="s">
        <v>15</v>
      </c>
      <c r="F271" s="25" t="s">
        <v>15</v>
      </c>
      <c r="G271" s="25" t="s">
        <v>240</v>
      </c>
      <c r="H271" s="25" t="s">
        <v>248</v>
      </c>
      <c r="I271" s="25" t="s">
        <v>15</v>
      </c>
      <c r="J271" s="25" t="s">
        <v>246</v>
      </c>
      <c r="K271" s="155" t="s">
        <v>239</v>
      </c>
      <c r="L271" s="184" t="s">
        <v>214</v>
      </c>
      <c r="M271" s="185" t="str">
        <f aca="false">IberianPower!$D$18&amp;" at "&amp;IberianPower!$D$33&amp;" for "&amp;IberianPower!$D$26&amp;" and settled using "&amp;IberianPower!$D$41&amp;"quoted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and settled using the amount of electric power delivered between hours H09 and H24 (inclusive), Monday to Fridayquoted in Portuguese Escudos per Megawatt (1,000,000 watts) hour, where watt is a unit of electrical power equivalent to one joule per second</v>
      </c>
    </row>
    <row r="272" customFormat="false" ht="63.75" hidden="false" customHeight="false" outlineLevel="0" collapsed="false">
      <c r="A272" s="153" t="s">
        <v>35</v>
      </c>
      <c r="B272" s="25" t="s">
        <v>27</v>
      </c>
      <c r="C272" s="154" t="s">
        <v>13</v>
      </c>
      <c r="D272" s="25" t="s">
        <v>14</v>
      </c>
      <c r="E272" s="25" t="s">
        <v>15</v>
      </c>
      <c r="F272" s="25" t="s">
        <v>15</v>
      </c>
      <c r="G272" s="25" t="s">
        <v>241</v>
      </c>
      <c r="H272" s="25" t="s">
        <v>248</v>
      </c>
      <c r="I272" s="25" t="s">
        <v>15</v>
      </c>
      <c r="J272" s="25" t="s">
        <v>246</v>
      </c>
      <c r="K272" s="155" t="s">
        <v>239</v>
      </c>
      <c r="L272" s="184" t="s">
        <v>214</v>
      </c>
      <c r="M272" s="185" t="str">
        <f aca="false">IberianPower!$D$18&amp;" at "&amp;IberianPower!$D$33&amp;" for "&amp;IberianPower!$D$27&amp;" and settled using "&amp;IberianPower!$D$41&amp;"quoted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two months forward and settled using the amount of electric power delivered between hours H09 and H24 (inclusive), Monday to Fridayquoted in Portuguese Escudos per Megawatt (1,000,000 watts) hour, where watt is a unit of electrical power equivalent to one joule per second</v>
      </c>
    </row>
    <row r="273" customFormat="false" ht="63.75" hidden="false" customHeight="false" outlineLevel="0" collapsed="false">
      <c r="A273" s="153" t="s">
        <v>35</v>
      </c>
      <c r="B273" s="25" t="s">
        <v>27</v>
      </c>
      <c r="C273" s="154" t="s">
        <v>13</v>
      </c>
      <c r="D273" s="25" t="s">
        <v>14</v>
      </c>
      <c r="E273" s="25" t="s">
        <v>15</v>
      </c>
      <c r="F273" s="25" t="s">
        <v>15</v>
      </c>
      <c r="G273" s="25" t="s">
        <v>242</v>
      </c>
      <c r="H273" s="25" t="s">
        <v>248</v>
      </c>
      <c r="I273" s="25" t="s">
        <v>15</v>
      </c>
      <c r="J273" s="25" t="s">
        <v>246</v>
      </c>
      <c r="K273" s="155" t="s">
        <v>239</v>
      </c>
      <c r="L273" s="184" t="s">
        <v>214</v>
      </c>
      <c r="M273" s="185" t="str">
        <f aca="false">IberianPower!$D$18&amp;" at "&amp;IberianPower!$D$33&amp;" for "&amp;IberianPower!$D$28&amp;" and settled using "&amp;IberianPower!$D$41&amp;"quoted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from 00.00 on the first day of the month to 00.00 on last day of the month six months forward and settled using the amount of electric power delivered between hours H09 and H24 (inclusive), Monday to Fridayquoted in Portuguese Escudos per Megawatt (1,000,000 watts) hour, where watt is a unit of electrical power equivalent to one joule per second</v>
      </c>
    </row>
    <row r="274" customFormat="false" ht="77.25" hidden="false" customHeight="false" outlineLevel="0" collapsed="false">
      <c r="A274" s="157" t="s">
        <v>35</v>
      </c>
      <c r="B274" s="158" t="s">
        <v>27</v>
      </c>
      <c r="C274" s="160" t="s">
        <v>13</v>
      </c>
      <c r="D274" s="158" t="s">
        <v>14</v>
      </c>
      <c r="E274" s="28" t="s">
        <v>15</v>
      </c>
      <c r="F274" s="28" t="s">
        <v>15</v>
      </c>
      <c r="G274" s="28" t="s">
        <v>243</v>
      </c>
      <c r="H274" s="158" t="s">
        <v>248</v>
      </c>
      <c r="I274" s="158" t="s">
        <v>15</v>
      </c>
      <c r="J274" s="158" t="s">
        <v>246</v>
      </c>
      <c r="K274" s="160" t="s">
        <v>239</v>
      </c>
      <c r="L274" s="186" t="s">
        <v>214</v>
      </c>
      <c r="M274" s="185" t="str">
        <f aca="false">IberianPower!$D$18&amp;" at "&amp;IberianPower!$D$33&amp;" for "&amp;IberianPower!$D$29&amp;" and settled using "&amp;IberianPower!$D$41&amp;"quoted in Portuguese Escudos per "&amp;UKPower!$D$62</f>
        <v>An agreement whereby a floating price is exchanged  for a fixed price over a specified period at the hourly energy payment (PMHI(h,s)) in Ptas/kWh from the Intra-Daily Market Sessions as published for each hour by OMEL (Operador del Mercado Electrico, S.A.  ) for all hours between 00:00 am on the first day of the nest calendar month and 00:00 am on the first day of the same calendar month in the following calendar year. and settled using the amount of electric power delivered between hours H09 and H24 (inclusive), Monday to Fridayquoted in Portuguese Escudos per Megawatt (1,000,000 watts) hour, where watt is a unit of electrical power equivalent to one joule per second</v>
      </c>
    </row>
    <row r="275" customFormat="false" ht="51" hidden="false" customHeight="false" outlineLevel="0" collapsed="false">
      <c r="A275" s="187" t="s">
        <v>41</v>
      </c>
      <c r="B275" s="188" t="s">
        <v>41</v>
      </c>
      <c r="C275" s="189" t="s">
        <v>42</v>
      </c>
      <c r="D275" s="188" t="s">
        <v>43</v>
      </c>
      <c r="E275" s="188" t="s">
        <v>15</v>
      </c>
      <c r="F275" s="188" t="s">
        <v>15</v>
      </c>
      <c r="G275" s="190" t="s">
        <v>249</v>
      </c>
      <c r="H275" s="189" t="s">
        <v>250</v>
      </c>
      <c r="I275" s="188" t="s">
        <v>15</v>
      </c>
      <c r="J275" s="188" t="s">
        <v>15</v>
      </c>
      <c r="K275" s="191" t="s">
        <v>251</v>
      </c>
      <c r="L275" s="191" t="s">
        <v>252</v>
      </c>
      <c r="M275" s="192" t="str">
        <f aca="false">CONCATENATE(Coal!$D$16," for Steam Coal 1 with quality ",Coal!$C$20,", ",Coal!$C$21,", ",Coal!$C$22,", ",Coal!$C$23,", to be delivered on the basis of ",Coal!$C$39,", at the ",Coal!$C$37," for ",Liquids!$C$67," as quoted in ",UKGas!$D$70," per ",Coal!$C$41,".")</f>
        <v>An agreement whereby a physical volume is exchanged  for a fixed price over a specified period for Steam Coal 1 with quality NCV 6,000 kcal/kg, Sulphur Max  [1]%, Ash Max [14.5]%, Moisture Max [5-8]%, to be delivered on the basis of Cost, Insurance and Freight as defined by Incoterms 1990, at the Amsterdam-Rotterdam-Antwerp port area for Nitration Toluene as quoted in United States Dollars per metric tonne [1000 kg].</v>
      </c>
      <c r="N275" s="193"/>
      <c r="O275" s="193"/>
      <c r="P275" s="193"/>
      <c r="Q275" s="193"/>
      <c r="R275" s="193"/>
      <c r="S275" s="193"/>
      <c r="T275" s="193"/>
      <c r="U275" s="193"/>
      <c r="V275" s="193"/>
      <c r="W275" s="193"/>
      <c r="X275" s="193"/>
      <c r="Y275" s="193"/>
      <c r="Z275" s="193"/>
      <c r="AA275" s="193"/>
      <c r="AB275" s="193"/>
      <c r="AC275" s="193"/>
      <c r="AD275" s="193"/>
      <c r="AE275" s="193"/>
      <c r="AF275" s="193"/>
      <c r="AG275" s="193"/>
      <c r="AH275" s="193"/>
      <c r="AI275" s="193"/>
      <c r="AJ275" s="193"/>
      <c r="AK275" s="193"/>
      <c r="AL275" s="193"/>
      <c r="AM275" s="193"/>
      <c r="AN275" s="193"/>
      <c r="AO275" s="193"/>
      <c r="AP275" s="193"/>
      <c r="AQ275" s="193"/>
      <c r="AR275" s="193"/>
      <c r="AS275" s="193"/>
      <c r="AT275" s="193"/>
      <c r="AU275" s="193"/>
      <c r="AV275" s="193"/>
      <c r="AW275" s="193"/>
      <c r="AX275" s="193"/>
      <c r="AY275" s="193"/>
      <c r="AZ275" s="193"/>
      <c r="BA275" s="193"/>
      <c r="BB275" s="193"/>
      <c r="BC275" s="193"/>
      <c r="BD275" s="194"/>
      <c r="BE275" s="194"/>
      <c r="BF275" s="194"/>
      <c r="BG275" s="194"/>
      <c r="BH275" s="194"/>
      <c r="BI275" s="194"/>
      <c r="BJ275" s="194"/>
      <c r="BK275" s="194"/>
      <c r="BL275" s="194"/>
      <c r="BM275" s="194"/>
      <c r="BN275" s="194"/>
      <c r="BO275" s="194"/>
      <c r="BP275" s="194"/>
      <c r="BQ275" s="194"/>
      <c r="BR275" s="194"/>
      <c r="BS275" s="194"/>
      <c r="BT275" s="194"/>
      <c r="BU275" s="194"/>
      <c r="BV275" s="194"/>
      <c r="BW275" s="194"/>
      <c r="BX275" s="194"/>
      <c r="BY275" s="194"/>
      <c r="BZ275" s="194"/>
      <c r="CA275" s="194"/>
      <c r="CB275" s="194"/>
      <c r="CC275" s="194"/>
      <c r="CD275" s="194"/>
      <c r="CE275" s="194"/>
      <c r="CF275" s="194"/>
      <c r="CG275" s="194"/>
      <c r="CH275" s="194"/>
      <c r="CI275" s="194"/>
      <c r="CJ275" s="194"/>
      <c r="CK275" s="194"/>
      <c r="CL275" s="194"/>
      <c r="CM275" s="194"/>
      <c r="CN275" s="194"/>
      <c r="CO275" s="194"/>
      <c r="CP275" s="194"/>
      <c r="CQ275" s="194"/>
      <c r="CR275" s="194"/>
      <c r="CS275" s="194"/>
      <c r="CT275" s="194"/>
      <c r="CU275" s="194"/>
      <c r="CV275" s="194"/>
      <c r="CW275" s="194"/>
      <c r="CX275" s="194"/>
      <c r="CY275" s="194"/>
      <c r="CZ275" s="194"/>
      <c r="DA275" s="194"/>
      <c r="DB275" s="194"/>
      <c r="DC275" s="194"/>
      <c r="DD275" s="194"/>
      <c r="DE275" s="194"/>
      <c r="DF275" s="194"/>
      <c r="DG275" s="194"/>
      <c r="DH275" s="194"/>
      <c r="DI275" s="194"/>
      <c r="DJ275" s="194"/>
      <c r="DK275" s="194"/>
      <c r="DL275" s="194"/>
      <c r="DM275" s="194"/>
      <c r="DN275" s="194"/>
      <c r="DO275" s="194"/>
      <c r="DP275" s="194"/>
      <c r="DQ275" s="194"/>
      <c r="DR275" s="194"/>
      <c r="DS275" s="194"/>
      <c r="DT275" s="194"/>
      <c r="DU275" s="194"/>
      <c r="DV275" s="194"/>
      <c r="DW275" s="194"/>
      <c r="DX275" s="194"/>
      <c r="DY275" s="194"/>
      <c r="DZ275" s="194"/>
      <c r="EA275" s="194"/>
      <c r="EB275" s="194"/>
      <c r="EC275" s="194"/>
      <c r="ED275" s="194"/>
      <c r="EE275" s="194"/>
      <c r="EF275" s="194"/>
      <c r="EG275" s="194"/>
      <c r="EH275" s="194"/>
      <c r="EI275" s="194"/>
      <c r="EJ275" s="194"/>
      <c r="EK275" s="194"/>
      <c r="EL275" s="194"/>
      <c r="EM275" s="194"/>
      <c r="EN275" s="194"/>
      <c r="EO275" s="194"/>
      <c r="EP275" s="194"/>
      <c r="EQ275" s="194"/>
      <c r="ER275" s="194"/>
      <c r="ES275" s="194"/>
      <c r="ET275" s="194"/>
      <c r="EU275" s="194"/>
      <c r="EV275" s="194"/>
      <c r="EW275" s="194"/>
      <c r="EX275" s="194"/>
      <c r="EY275" s="194"/>
      <c r="EZ275" s="194"/>
      <c r="FA275" s="194"/>
      <c r="FB275" s="194"/>
      <c r="FC275" s="194"/>
      <c r="FD275" s="194"/>
      <c r="FE275" s="194"/>
      <c r="FF275" s="194"/>
      <c r="FG275" s="194"/>
      <c r="FH275" s="194"/>
      <c r="FI275" s="194"/>
      <c r="FJ275" s="194"/>
      <c r="FK275" s="194"/>
      <c r="FL275" s="194"/>
      <c r="FM275" s="194"/>
      <c r="FN275" s="194"/>
      <c r="FO275" s="194"/>
      <c r="FP275" s="194"/>
      <c r="FQ275" s="194"/>
      <c r="FR275" s="194"/>
      <c r="FS275" s="194"/>
      <c r="FT275" s="194"/>
      <c r="FU275" s="194"/>
      <c r="FV275" s="194"/>
      <c r="FW275" s="194"/>
      <c r="FX275" s="194"/>
      <c r="FY275" s="194"/>
      <c r="FZ275" s="194"/>
      <c r="GA275" s="194"/>
      <c r="GB275" s="194"/>
      <c r="GC275" s="194"/>
      <c r="GD275" s="194"/>
      <c r="GE275" s="194"/>
      <c r="GF275" s="194"/>
      <c r="GG275" s="194"/>
      <c r="GH275" s="194"/>
      <c r="GI275" s="194"/>
      <c r="GJ275" s="194"/>
      <c r="GK275" s="194"/>
      <c r="GL275" s="194"/>
      <c r="GM275" s="194"/>
      <c r="GN275" s="194"/>
      <c r="GO275" s="194"/>
      <c r="GP275" s="194"/>
      <c r="GQ275" s="194"/>
      <c r="GR275" s="194"/>
      <c r="GS275" s="194"/>
      <c r="GT275" s="194"/>
      <c r="GU275" s="194"/>
      <c r="GV275" s="194"/>
      <c r="GW275" s="194"/>
      <c r="GX275" s="194"/>
      <c r="GY275" s="194"/>
      <c r="GZ275" s="194"/>
      <c r="HA275" s="194"/>
      <c r="HB275" s="194"/>
      <c r="HC275" s="194"/>
      <c r="HD275" s="194"/>
      <c r="HE275" s="194"/>
      <c r="HF275" s="194"/>
      <c r="HG275" s="194"/>
      <c r="HH275" s="194"/>
      <c r="HI275" s="194"/>
      <c r="HJ275" s="194"/>
      <c r="HK275" s="194"/>
      <c r="HL275" s="194"/>
      <c r="HM275" s="194"/>
      <c r="HN275" s="194"/>
      <c r="HO275" s="194"/>
      <c r="HP275" s="194"/>
      <c r="HQ275" s="194"/>
      <c r="HR275" s="194"/>
      <c r="HS275" s="194"/>
      <c r="HT275" s="194"/>
      <c r="HU275" s="194"/>
      <c r="HV275" s="194"/>
      <c r="HW275" s="194"/>
      <c r="HX275" s="194"/>
      <c r="HY275" s="194"/>
      <c r="HZ275" s="194"/>
      <c r="IA275" s="194"/>
      <c r="IB275" s="194"/>
      <c r="IC275" s="194"/>
      <c r="ID275" s="194"/>
      <c r="IE275" s="194"/>
      <c r="IF275" s="194"/>
      <c r="IG275" s="194"/>
      <c r="IH275" s="194"/>
      <c r="II275" s="194"/>
      <c r="IJ275" s="194"/>
      <c r="IK275" s="194"/>
      <c r="IL275" s="194"/>
      <c r="IM275" s="194"/>
      <c r="IN275" s="194"/>
      <c r="IO275" s="194"/>
      <c r="IP275" s="194"/>
      <c r="IQ275" s="194"/>
      <c r="IR275" s="194"/>
      <c r="IS275" s="194"/>
      <c r="IT275" s="194"/>
      <c r="IU275" s="194"/>
      <c r="IV275" s="194"/>
      <c r="IW275" s="194"/>
    </row>
    <row r="276" customFormat="false" ht="64.5" hidden="false" customHeight="false" outlineLevel="0" collapsed="false">
      <c r="A276" s="195" t="s">
        <v>253</v>
      </c>
      <c r="B276" s="196" t="s">
        <v>41</v>
      </c>
      <c r="C276" s="197" t="s">
        <v>42</v>
      </c>
      <c r="D276" s="196" t="s">
        <v>254</v>
      </c>
      <c r="E276" s="195" t="s">
        <v>228</v>
      </c>
      <c r="F276" s="196" t="s">
        <v>15</v>
      </c>
      <c r="G276" s="196" t="s">
        <v>249</v>
      </c>
      <c r="H276" s="197" t="s">
        <v>250</v>
      </c>
      <c r="I276" s="196" t="s">
        <v>15</v>
      </c>
      <c r="J276" s="196" t="s">
        <v>15</v>
      </c>
      <c r="K276" s="198" t="s">
        <v>251</v>
      </c>
      <c r="L276" s="198" t="s">
        <v>252</v>
      </c>
      <c r="M276" s="199" t="str">
        <f aca="false">CONCATENATE(Coal!$D$17," for Steam Coal 1 with quality ",Coal!$C$20,", ",Coal!$C$21,", ",Coal!$C$22,", ",Coal!$C$23,", to be delivered on the basis of ",Coal!$C$39,", at the ",Coal!$C$37," for ",Liquids!$C$79," at a strike of ",UKGas!$Q$6," as qouted in ",UKGas!$D$70," per ",Coal!$C$41,".")</f>
        <v>An agreement whereby the buyer (the holder) has the right but not the obligation to buy the underlying commodity for a specified price on a specified exercise date in exchange for a premium payment for Steam Coal 1 with quality NCV 6,000 kcal/kg, Sulphur Max  [1]%, Ash Max [14.5]%, Moisture Max [5-8]%, to be delivered on the basis of Cost, Insurance and Freight as defined by Incoterms 1990, at the Amsterdam-Rotterdam-Antwerp port area for a period from the 1st calender day of the quarter to the last calender day of that quarter at a strike of XXX as qouted in United States Dollars per metric tonne [1000 kg].</v>
      </c>
      <c r="N276" s="193"/>
      <c r="O276" s="193"/>
      <c r="P276" s="193"/>
      <c r="Q276" s="193"/>
      <c r="R276" s="193"/>
      <c r="S276" s="193"/>
      <c r="T276" s="193"/>
      <c r="U276" s="193"/>
      <c r="V276" s="193"/>
      <c r="W276" s="193"/>
      <c r="X276" s="193"/>
      <c r="Y276" s="193"/>
      <c r="Z276" s="193"/>
      <c r="AA276" s="193"/>
      <c r="AB276" s="193"/>
      <c r="AC276" s="193"/>
      <c r="AD276" s="193"/>
      <c r="AE276" s="193"/>
      <c r="AF276" s="193"/>
      <c r="AG276" s="193"/>
      <c r="AH276" s="193"/>
      <c r="AI276" s="193"/>
      <c r="AJ276" s="193"/>
      <c r="AK276" s="193"/>
      <c r="AL276" s="193"/>
      <c r="AM276" s="193"/>
      <c r="AN276" s="193"/>
      <c r="AO276" s="193"/>
      <c r="AP276" s="193"/>
      <c r="AQ276" s="193"/>
      <c r="AR276" s="193"/>
      <c r="AS276" s="193"/>
      <c r="AT276" s="193"/>
      <c r="AU276" s="193"/>
      <c r="AV276" s="193"/>
      <c r="AW276" s="193"/>
      <c r="AX276" s="193"/>
      <c r="AY276" s="193"/>
      <c r="AZ276" s="193"/>
      <c r="BA276" s="193"/>
      <c r="BB276" s="193"/>
      <c r="BC276" s="193"/>
      <c r="BD276" s="194"/>
      <c r="BE276" s="194"/>
      <c r="BF276" s="194"/>
      <c r="BG276" s="194"/>
      <c r="BH276" s="194"/>
      <c r="BI276" s="194"/>
      <c r="BJ276" s="194"/>
      <c r="BK276" s="194"/>
      <c r="BL276" s="194"/>
      <c r="BM276" s="194"/>
      <c r="BN276" s="194"/>
      <c r="BO276" s="194"/>
      <c r="BP276" s="194"/>
      <c r="BQ276" s="194"/>
      <c r="BR276" s="194"/>
      <c r="BS276" s="194"/>
      <c r="BT276" s="194"/>
      <c r="BU276" s="194"/>
      <c r="BV276" s="194"/>
      <c r="BW276" s="194"/>
      <c r="BX276" s="194"/>
      <c r="BY276" s="194"/>
      <c r="BZ276" s="194"/>
      <c r="CA276" s="194"/>
      <c r="CB276" s="194"/>
      <c r="CC276" s="194"/>
      <c r="CD276" s="194"/>
      <c r="CE276" s="194"/>
      <c r="CF276" s="194"/>
      <c r="CG276" s="194"/>
      <c r="CH276" s="194"/>
      <c r="CI276" s="194"/>
      <c r="CJ276" s="194"/>
      <c r="CK276" s="194"/>
      <c r="CL276" s="194"/>
      <c r="CM276" s="194"/>
      <c r="CN276" s="194"/>
      <c r="CO276" s="194"/>
      <c r="CP276" s="194"/>
      <c r="CQ276" s="194"/>
      <c r="CR276" s="194"/>
      <c r="CS276" s="194"/>
      <c r="CT276" s="194"/>
      <c r="CU276" s="194"/>
      <c r="CV276" s="194"/>
      <c r="CW276" s="194"/>
      <c r="CX276" s="194"/>
      <c r="CY276" s="194"/>
      <c r="CZ276" s="194"/>
      <c r="DA276" s="194"/>
      <c r="DB276" s="194"/>
      <c r="DC276" s="194"/>
      <c r="DD276" s="194"/>
      <c r="DE276" s="194"/>
      <c r="DF276" s="194"/>
      <c r="DG276" s="194"/>
      <c r="DH276" s="194"/>
      <c r="DI276" s="194"/>
      <c r="DJ276" s="194"/>
      <c r="DK276" s="194"/>
      <c r="DL276" s="194"/>
      <c r="DM276" s="194"/>
      <c r="DN276" s="194"/>
      <c r="DO276" s="194"/>
      <c r="DP276" s="194"/>
      <c r="DQ276" s="194"/>
      <c r="DR276" s="194"/>
      <c r="DS276" s="194"/>
      <c r="DT276" s="194"/>
      <c r="DU276" s="194"/>
      <c r="DV276" s="194"/>
      <c r="DW276" s="194"/>
      <c r="DX276" s="194"/>
      <c r="DY276" s="194"/>
      <c r="DZ276" s="194"/>
      <c r="EA276" s="194"/>
      <c r="EB276" s="194"/>
      <c r="EC276" s="194"/>
      <c r="ED276" s="194"/>
      <c r="EE276" s="194"/>
      <c r="EF276" s="194"/>
      <c r="EG276" s="194"/>
      <c r="EH276" s="194"/>
      <c r="EI276" s="194"/>
      <c r="EJ276" s="194"/>
      <c r="EK276" s="194"/>
      <c r="EL276" s="194"/>
      <c r="EM276" s="194"/>
      <c r="EN276" s="194"/>
      <c r="EO276" s="194"/>
      <c r="EP276" s="194"/>
      <c r="EQ276" s="194"/>
      <c r="ER276" s="194"/>
      <c r="ES276" s="194"/>
      <c r="ET276" s="194"/>
      <c r="EU276" s="194"/>
      <c r="EV276" s="194"/>
      <c r="EW276" s="194"/>
      <c r="EX276" s="194"/>
      <c r="EY276" s="194"/>
      <c r="EZ276" s="194"/>
      <c r="FA276" s="194"/>
      <c r="FB276" s="194"/>
      <c r="FC276" s="194"/>
      <c r="FD276" s="194"/>
      <c r="FE276" s="194"/>
      <c r="FF276" s="194"/>
      <c r="FG276" s="194"/>
      <c r="FH276" s="194"/>
      <c r="FI276" s="194"/>
      <c r="FJ276" s="194"/>
      <c r="FK276" s="194"/>
      <c r="FL276" s="194"/>
      <c r="FM276" s="194"/>
      <c r="FN276" s="194"/>
      <c r="FO276" s="194"/>
      <c r="FP276" s="194"/>
      <c r="FQ276" s="194"/>
      <c r="FR276" s="194"/>
      <c r="FS276" s="194"/>
      <c r="FT276" s="194"/>
      <c r="FU276" s="194"/>
      <c r="FV276" s="194"/>
      <c r="FW276" s="194"/>
      <c r="FX276" s="194"/>
      <c r="FY276" s="194"/>
      <c r="FZ276" s="194"/>
      <c r="GA276" s="194"/>
      <c r="GB276" s="194"/>
      <c r="GC276" s="194"/>
      <c r="GD276" s="194"/>
      <c r="GE276" s="194"/>
      <c r="GF276" s="194"/>
      <c r="GG276" s="194"/>
      <c r="GH276" s="194"/>
      <c r="GI276" s="194"/>
      <c r="GJ276" s="194"/>
      <c r="GK276" s="194"/>
      <c r="GL276" s="194"/>
      <c r="GM276" s="194"/>
      <c r="GN276" s="194"/>
      <c r="GO276" s="194"/>
      <c r="GP276" s="194"/>
      <c r="GQ276" s="194"/>
      <c r="GR276" s="194"/>
      <c r="GS276" s="194"/>
      <c r="GT276" s="194"/>
      <c r="GU276" s="194"/>
      <c r="GV276" s="194"/>
      <c r="GW276" s="194"/>
      <c r="GX276" s="194"/>
      <c r="GY276" s="194"/>
      <c r="GZ276" s="194"/>
      <c r="HA276" s="194"/>
      <c r="HB276" s="194"/>
      <c r="HC276" s="194"/>
      <c r="HD276" s="194"/>
      <c r="HE276" s="194"/>
      <c r="HF276" s="194"/>
      <c r="HG276" s="194"/>
      <c r="HH276" s="194"/>
      <c r="HI276" s="194"/>
      <c r="HJ276" s="194"/>
      <c r="HK276" s="194"/>
      <c r="HL276" s="194"/>
      <c r="HM276" s="194"/>
      <c r="HN276" s="194"/>
      <c r="HO276" s="194"/>
      <c r="HP276" s="194"/>
      <c r="HQ276" s="194"/>
      <c r="HR276" s="194"/>
      <c r="HS276" s="194"/>
      <c r="HT276" s="194"/>
      <c r="HU276" s="194"/>
      <c r="HV276" s="194"/>
      <c r="HW276" s="194"/>
      <c r="HX276" s="194"/>
      <c r="HY276" s="194"/>
      <c r="HZ276" s="194"/>
      <c r="IA276" s="194"/>
      <c r="IB276" s="194"/>
      <c r="IC276" s="194"/>
      <c r="ID276" s="194"/>
      <c r="IE276" s="194"/>
      <c r="IF276" s="194"/>
      <c r="IG276" s="194"/>
      <c r="IH276" s="194"/>
      <c r="II276" s="194"/>
      <c r="IJ276" s="194"/>
      <c r="IK276" s="194"/>
      <c r="IL276" s="194"/>
      <c r="IM276" s="194"/>
      <c r="IN276" s="194"/>
      <c r="IO276" s="194"/>
      <c r="IP276" s="194"/>
      <c r="IQ276" s="194"/>
      <c r="IR276" s="194"/>
      <c r="IS276" s="194"/>
      <c r="IT276" s="194"/>
      <c r="IU276" s="194"/>
      <c r="IV276" s="194"/>
      <c r="IW276" s="194"/>
    </row>
    <row r="277" customFormat="false" ht="77.25" hidden="false" customHeight="false" outlineLevel="0" collapsed="false">
      <c r="A277" s="153" t="s">
        <v>255</v>
      </c>
      <c r="B277" s="25" t="s">
        <v>47</v>
      </c>
      <c r="C277" s="154" t="s">
        <v>13</v>
      </c>
      <c r="D277" s="25" t="s">
        <v>14</v>
      </c>
      <c r="E277" s="25" t="s">
        <v>15</v>
      </c>
      <c r="F277" s="25" t="s">
        <v>15</v>
      </c>
      <c r="G277" s="25" t="s">
        <v>256</v>
      </c>
      <c r="H277" s="200" t="s">
        <v>257</v>
      </c>
      <c r="I277" s="25" t="s">
        <v>15</v>
      </c>
      <c r="J277" s="25" t="s">
        <v>15</v>
      </c>
      <c r="K277" s="155" t="s">
        <v>258</v>
      </c>
      <c r="L277" s="156" t="s">
        <v>259</v>
      </c>
      <c r="M277" s="201" t="str">
        <f aca="false">CONCATENATE(Weather!$D$17," for ",Weather!$C$38,", at ",Weather!$D$42," on the ",Weather!$C$47,". The payout above/below the strike is at 2500 ",Weather!$C$55," and maximum payout is set at 500,000 ",Weather!$C$55,".")</f>
        <v>An agreement whereby a floating level of transaction unit is exchanged  for a fixed level of transaction unit  for a period from 00:00 a.m. hours 1st calendar day of the month to 00:00 a.m. hours last calendar day of that month, at London Heathrow weather station identification number listed according to the World Meteorological Organisation (WMO) under number 37720 on the cumulative number of heating degree days (HDD) over the term of the contract. One HDD is defined as the reference base temperature minus the average daily temperature, only when this is a positive number. The payout above/below the strike is at 2500 EUROs and maximum payout is set at 500,000 EUROs.</v>
      </c>
    </row>
    <row r="278" customFormat="false" ht="64.5" hidden="false" customHeight="false" outlineLevel="0" collapsed="false">
      <c r="A278" s="153" t="s">
        <v>255</v>
      </c>
      <c r="B278" s="25" t="s">
        <v>47</v>
      </c>
      <c r="C278" s="154" t="s">
        <v>13</v>
      </c>
      <c r="D278" s="25" t="s">
        <v>14</v>
      </c>
      <c r="E278" s="25" t="s">
        <v>15</v>
      </c>
      <c r="F278" s="25" t="s">
        <v>15</v>
      </c>
      <c r="G278" s="25" t="s">
        <v>260</v>
      </c>
      <c r="H278" s="154" t="s">
        <v>261</v>
      </c>
      <c r="I278" s="25" t="s">
        <v>15</v>
      </c>
      <c r="J278" s="25" t="s">
        <v>15</v>
      </c>
      <c r="K278" s="155" t="s">
        <v>258</v>
      </c>
      <c r="L278" s="156" t="s">
        <v>259</v>
      </c>
      <c r="M278" s="201" t="str">
        <f aca="false">CONCATENATE(Weather!$D$17," for ",Weather!$C$34,", at ",Weather!$D$43," on the ",Weather!$C$47,". The payout above/below the strike is at 2500 ",Weather!$C$55," and maximum payout is set at 500,000 ",Weather!$C$55,".")</f>
        <v>An agreement whereby a floating level of transaction unit is exchanged  for a fixed level of transaction unit  for a period from 00:00 a.m. hours 1st April to 00:00 a.m. hours 1st July, at Oslo weather station identification number listed according to the Nordic Meteorological Organisation (NMO) under number 18700 on the cumulative number of heating degree days (HDD) over the term of the contract. One HDD is defined as the reference base temperature minus the average daily temperature, only when this is a positive number. The payout above/below the strike is at 2500 EUROs and maximum payout is set at 500,000 EUROs.</v>
      </c>
    </row>
    <row r="279" customFormat="false" ht="77.25" hidden="false" customHeight="false" outlineLevel="0" collapsed="false">
      <c r="A279" s="157" t="s">
        <v>255</v>
      </c>
      <c r="B279" s="158" t="s">
        <v>47</v>
      </c>
      <c r="C279" s="159" t="s">
        <v>13</v>
      </c>
      <c r="D279" s="158" t="s">
        <v>14</v>
      </c>
      <c r="E279" s="158" t="s">
        <v>15</v>
      </c>
      <c r="F279" s="158" t="s">
        <v>15</v>
      </c>
      <c r="G279" s="158" t="s">
        <v>262</v>
      </c>
      <c r="H279" s="157" t="s">
        <v>257</v>
      </c>
      <c r="I279" s="158" t="s">
        <v>15</v>
      </c>
      <c r="J279" s="158" t="s">
        <v>15</v>
      </c>
      <c r="K279" s="160" t="s">
        <v>258</v>
      </c>
      <c r="L279" s="161" t="s">
        <v>259</v>
      </c>
      <c r="M279" s="201" t="str">
        <f aca="false">CONCATENATE(Weather!$D$17," for ",Weather!$C$39,", at ",Weather!$D$42," on the ",Weather!$C$47,". The payout above/below the strike is at 2500 ",Weather!$C$55," and maximum payout is set at 500,000 ",Weather!$C$55,".")</f>
        <v>An agreement whereby a floating level of transaction unit is exchanged  for a fixed level of transaction unit  for a period from 00:00 a.m. hours on the Starting Date to 00:00 a.m. hours on the Ending Date of the period, at London Heathrow weather station identification number listed according to the World Meteorological Organisation (WMO) under number 37720 on the cumulative number of heating degree days (HDD) over the term of the contract. One HDD is defined as the reference base temperature minus the average daily temperature, only when this is a positive number. The payout above/below the strike is at 2500 EUROs and maximum payout is set at 500,000 EUROs.</v>
      </c>
    </row>
    <row r="280" customFormat="false" ht="77.25" hidden="false" customHeight="false" outlineLevel="0" collapsed="false">
      <c r="A280" s="153" t="s">
        <v>255</v>
      </c>
      <c r="B280" s="25" t="s">
        <v>48</v>
      </c>
      <c r="C280" s="154" t="s">
        <v>13</v>
      </c>
      <c r="D280" s="25" t="s">
        <v>14</v>
      </c>
      <c r="E280" s="25" t="s">
        <v>15</v>
      </c>
      <c r="F280" s="25" t="s">
        <v>15</v>
      </c>
      <c r="G280" s="25" t="s">
        <v>256</v>
      </c>
      <c r="H280" s="154" t="s">
        <v>261</v>
      </c>
      <c r="I280" s="25" t="s">
        <v>15</v>
      </c>
      <c r="J280" s="25" t="s">
        <v>15</v>
      </c>
      <c r="K280" s="155" t="s">
        <v>258</v>
      </c>
      <c r="L280" s="156" t="s">
        <v>259</v>
      </c>
      <c r="M280" s="201" t="str">
        <f aca="false">CONCATENATE(Weather!$D$17," for ",Weather!$C$38,", at ",Weather!$D$43," on the ",Weather!$C$49,". The payout above/below the strike is at 2500 ",Weather!$C$55," and maximum payout is set at 500,000 ",Weather!$C$55,".")</f>
        <v>An agreement whereby a floating level of transaction unit is exchanged  for a fixed level of transaction unit  for a period from 00:00 a.m. hours 1st calendar day of the month to 00:00 a.m. hours last calendar day of that month, at Oslo weather station identification number listed according to the Nordic Meteorological Organisation (NMO) under number 18700 on the Cumulative number of cooling degree days (CDD) over the term of the contract. One CDD is defined as the average daily temperature minus the reference base temperature, only when this is a positive number. The payout above/below the strike is at 2500 EUROs and maximum payout is set at 500,000 EUROs.</v>
      </c>
    </row>
    <row r="281" customFormat="false" ht="64.5" hidden="false" customHeight="false" outlineLevel="0" collapsed="false">
      <c r="A281" s="153" t="s">
        <v>255</v>
      </c>
      <c r="B281" s="25" t="s">
        <v>48</v>
      </c>
      <c r="C281" s="154" t="s">
        <v>13</v>
      </c>
      <c r="D281" s="25" t="s">
        <v>14</v>
      </c>
      <c r="E281" s="25" t="s">
        <v>15</v>
      </c>
      <c r="F281" s="25" t="s">
        <v>15</v>
      </c>
      <c r="G281" s="25" t="s">
        <v>260</v>
      </c>
      <c r="H281" s="200" t="s">
        <v>257</v>
      </c>
      <c r="I281" s="25" t="s">
        <v>15</v>
      </c>
      <c r="J281" s="25" t="s">
        <v>15</v>
      </c>
      <c r="K281" s="155" t="s">
        <v>258</v>
      </c>
      <c r="L281" s="156" t="s">
        <v>259</v>
      </c>
      <c r="M281" s="201" t="str">
        <f aca="false">CONCATENATE(Weather!$D$17," for ",Weather!$C$36,", at ",Weather!$D$42," on the ",Weather!$C$49,". The payout above/below the strike is at 2500 ",Weather!$C$55," and maximum payout is set at 500,000 ",Weather!$C$55,".")</f>
        <v>An agreement whereby a floating level of transaction unit is exchanged  for a fixed level of transaction unit  for a period from 00:00 a.m. hours 1st October to 00:00 a.m. hours 1st January, at London Heathrow weather station identification number listed according to the World Meteorological Organisation (WMO) under number 37720 on the Cumulative number of cooling degree days (CDD) over the term of the contract. One CDD is defined as the average daily temperature minus the reference base temperature, only when this is a positive number. The payout above/below the strike is at 2500 EUROs and maximum payout is set at 500,000 EUROs.</v>
      </c>
    </row>
    <row r="282" customFormat="false" ht="64.5" hidden="false" customHeight="false" outlineLevel="0" collapsed="false">
      <c r="A282" s="157" t="s">
        <v>255</v>
      </c>
      <c r="B282" s="158" t="s">
        <v>48</v>
      </c>
      <c r="C282" s="159" t="s">
        <v>13</v>
      </c>
      <c r="D282" s="158" t="s">
        <v>14</v>
      </c>
      <c r="E282" s="158" t="s">
        <v>15</v>
      </c>
      <c r="F282" s="158" t="s">
        <v>15</v>
      </c>
      <c r="G282" s="158" t="s">
        <v>262</v>
      </c>
      <c r="H282" s="158" t="s">
        <v>261</v>
      </c>
      <c r="I282" s="158" t="s">
        <v>15</v>
      </c>
      <c r="J282" s="158" t="s">
        <v>15</v>
      </c>
      <c r="K282" s="160" t="s">
        <v>258</v>
      </c>
      <c r="L282" s="161" t="s">
        <v>259</v>
      </c>
      <c r="M282" s="201" t="str">
        <f aca="false">CONCATENATE(Weather!$D$17," for ",Weather!$C$39,", at ",Weather!$D$43," on the ",Weather!$C$49,". The payout above/below the strike is at 2500 ",Weather!$C$55," and maximum payout is set at 500,000 ",Weather!$C$55,".")</f>
        <v>An agreement whereby a floating level of transaction unit is exchanged  for a fixed level of transaction unit  for a period from 00:00 a.m. hours on the Starting Date to 00:00 a.m. hours on the Ending Date of the period, at Oslo weather station identification number listed according to the Nordic Meteorological Organisation (NMO) under number 18700 on the Cumulative number of cooling degree days (CDD) over the term of the contract. One CDD is defined as the average daily temperature minus the reference base temperature, only when this is a positive number. The payout above/below the strike is at 2500 EUROs and maximum payout is set at 500,000 EUROs.</v>
      </c>
    </row>
    <row r="283" customFormat="false" ht="64.5" hidden="false" customHeight="false" outlineLevel="0" collapsed="false">
      <c r="A283" s="153" t="s">
        <v>46</v>
      </c>
      <c r="B283" s="25" t="s">
        <v>263</v>
      </c>
      <c r="C283" s="154" t="s">
        <v>13</v>
      </c>
      <c r="D283" s="25" t="s">
        <v>14</v>
      </c>
      <c r="E283" s="25" t="s">
        <v>15</v>
      </c>
      <c r="F283" s="25" t="s">
        <v>15</v>
      </c>
      <c r="G283" s="25" t="s">
        <v>256</v>
      </c>
      <c r="H283" s="200" t="s">
        <v>257</v>
      </c>
      <c r="I283" s="25" t="s">
        <v>15</v>
      </c>
      <c r="J283" s="25" t="s">
        <v>15</v>
      </c>
      <c r="K283" s="155" t="s">
        <v>258</v>
      </c>
      <c r="L283" s="156" t="s">
        <v>264</v>
      </c>
      <c r="M283" s="201" t="str">
        <f aca="false">CONCATENATE(Weather!$D$17," for ",Weather!$C$38,", at ",Weather!$D$42," on the ",Weather!$D$23,". The payout above/below the strike is at 2500 ",Weather!$C$55," and maximum payout is set at 500,000 ",Weather!$C$55,".")</f>
        <v>An agreement whereby a floating level of transaction unit is exchanged  for a fixed level of transaction unit  for a period from 00:00 a.m. hours 1st calendar day of the month to 00:00 a.m. hours last calendar day of that month, at London Heathrow weather station identification number listed according to the World Meteorological Organisation (WMO) under number 37720 on the average daily amount in mm/day, where the day is defined as above. The payout above/below the strike is at 2500 EUROs and maximum payout is set at 500,000 EUROs.</v>
      </c>
    </row>
    <row r="284" customFormat="false" ht="51.75" hidden="false" customHeight="false" outlineLevel="0" collapsed="false">
      <c r="A284" s="153" t="s">
        <v>46</v>
      </c>
      <c r="B284" s="25" t="s">
        <v>263</v>
      </c>
      <c r="C284" s="154" t="s">
        <v>13</v>
      </c>
      <c r="D284" s="25" t="s">
        <v>14</v>
      </c>
      <c r="E284" s="25" t="s">
        <v>15</v>
      </c>
      <c r="F284" s="25" t="s">
        <v>15</v>
      </c>
      <c r="G284" s="25" t="s">
        <v>260</v>
      </c>
      <c r="H284" s="154" t="s">
        <v>261</v>
      </c>
      <c r="I284" s="25" t="s">
        <v>15</v>
      </c>
      <c r="J284" s="25" t="s">
        <v>15</v>
      </c>
      <c r="K284" s="155" t="s">
        <v>258</v>
      </c>
      <c r="L284" s="156"/>
      <c r="M284" s="201" t="str">
        <f aca="false">CONCATENATE(Weather!$D$17," for ",Weather!$C$34,", at ",Weather!$D$43," on the ",Weather!$D$23,". The payout above/below the strike is at 2500 ",Weather!$C$55," and maximum payout is set at 500,000 ",Weather!$C$55,".")</f>
        <v>An agreement whereby a floating level of transaction unit is exchanged  for a fixed level of transaction unit  for a period from 00:00 a.m. hours 1st April to 00:00 a.m. hours 1st July, at Oslo weather station identification number listed according to the Nordic Meteorological Organisation (NMO) under number 18700 on the average daily amount in mm/day, where the day is defined as above. The payout above/below the strike is at 2500 EUROs and maximum payout is set at 500,000 EUROs.</v>
      </c>
    </row>
    <row r="285" customFormat="false" ht="64.5" hidden="false" customHeight="false" outlineLevel="0" collapsed="false">
      <c r="A285" s="162" t="s">
        <v>46</v>
      </c>
      <c r="B285" s="28" t="s">
        <v>263</v>
      </c>
      <c r="C285" s="27" t="s">
        <v>13</v>
      </c>
      <c r="D285" s="28" t="s">
        <v>14</v>
      </c>
      <c r="E285" s="28" t="s">
        <v>15</v>
      </c>
      <c r="F285" s="28" t="s">
        <v>15</v>
      </c>
      <c r="G285" s="28" t="s">
        <v>262</v>
      </c>
      <c r="H285" s="162" t="s">
        <v>257</v>
      </c>
      <c r="I285" s="28" t="s">
        <v>15</v>
      </c>
      <c r="J285" s="28" t="s">
        <v>15</v>
      </c>
      <c r="K285" s="28" t="s">
        <v>258</v>
      </c>
      <c r="L285" s="164"/>
      <c r="M285" s="202" t="str">
        <f aca="false">CONCATENATE(Weather!$D$17," for ",Weather!$C$39,", at ",Weather!$D$42," on the ",Weather!$D$23,". The payout above/below the strike is at 2500 ",Weather!$C$55," and maximum payout is set at 500,000 ",Weather!$C$55,".")</f>
        <v>An agreement whereby a floating level of transaction unit is exchanged  for a fixed level of transaction unit  for a period from 00:00 a.m. hours on the Starting Date to 00:00 a.m. hours on the Ending Date of the period, at London Heathrow weather station identification number listed according to the World Meteorological Organisation (WMO) under number 37720 on the average daily amount in mm/day, where the day is defined as above. The payout above/below the strike is at 2500 EUROs and maximum payout is set at 500,000 EUROs.</v>
      </c>
    </row>
    <row r="286" customFormat="false" ht="76.5" hidden="false" customHeight="false" outlineLevel="0" collapsed="false">
      <c r="A286" s="203" t="s">
        <v>50</v>
      </c>
      <c r="B286" s="204" t="s">
        <v>265</v>
      </c>
      <c r="C286" s="205" t="s">
        <v>13</v>
      </c>
      <c r="D286" s="206" t="s">
        <v>266</v>
      </c>
      <c r="E286" s="206" t="s">
        <v>15</v>
      </c>
      <c r="F286" s="206" t="s">
        <v>15</v>
      </c>
      <c r="G286" s="206" t="s">
        <v>256</v>
      </c>
      <c r="H286" s="207" t="s">
        <v>267</v>
      </c>
      <c r="I286" s="206" t="s">
        <v>15</v>
      </c>
      <c r="J286" s="206" t="s">
        <v>15</v>
      </c>
      <c r="K286" s="208" t="s">
        <v>53</v>
      </c>
      <c r="L286" s="208" t="s">
        <v>252</v>
      </c>
      <c r="M286" s="209" t="str">
        <f aca="false">Liquids!$C$33&amp;" for "&amp;Liquids!$C$60&amp;" "&amp;Liquids!$C$51&amp;" minus "&amp;Liquids!$C$61&amp;" "&amp;Liquids!$C$52&amp;" to be delivered on the basis of "&amp;Liquids!$C$47&amp;" basis "&amp;Liquids!$C$44&amp;" for "&amp;Liquids!$C$78&amp;" and settled using "&amp;Liquids!$D$83&amp;" quoted in "&amp;UKGas!$D$70&amp;" per "&amp;Liquids!$C$87</f>
        <v>An agreement whereby a floating price is exchanged  for a fixed price over a specified period on a given product price differential for 1% Low Sulphur Fuel Oil under the Platts Heading Cargoes FOB NWE minus 3.5% High Sulphur Fuel Oil under the Platts Heading Barges FOB Rotterdam to be delivered on the basis of Free on Board basis North-West Europe for a period from the 1st calender day of the month to the last calender day of that month and settled using the arithemetic average of the daily official settlement prices for the liquid grade as published in the Platts European Marketscan quoted in United States Dollars per metric tonne (1,000kg)</v>
      </c>
      <c r="N286" s="210"/>
      <c r="O286" s="210"/>
      <c r="P286" s="210"/>
      <c r="Q286" s="210"/>
      <c r="R286" s="210"/>
      <c r="S286" s="210"/>
      <c r="T286" s="210"/>
      <c r="U286" s="210"/>
      <c r="V286" s="210"/>
      <c r="W286" s="210"/>
      <c r="X286" s="210"/>
      <c r="Y286" s="210"/>
      <c r="Z286" s="210"/>
      <c r="AA286" s="210"/>
      <c r="AB286" s="210"/>
      <c r="AC286" s="210"/>
      <c r="AD286" s="210"/>
      <c r="AE286" s="210"/>
      <c r="AF286" s="210"/>
      <c r="AG286" s="210"/>
      <c r="AH286" s="210"/>
      <c r="AI286" s="210"/>
      <c r="AJ286" s="210"/>
      <c r="AK286" s="210"/>
      <c r="AL286" s="210"/>
      <c r="AM286" s="210"/>
      <c r="AN286" s="210"/>
      <c r="AO286" s="210"/>
      <c r="AP286" s="210"/>
      <c r="AQ286" s="210"/>
      <c r="AR286" s="210"/>
      <c r="AS286" s="210"/>
      <c r="AT286" s="210"/>
      <c r="AU286" s="210"/>
      <c r="AV286" s="210"/>
      <c r="AW286" s="210"/>
      <c r="AX286" s="210"/>
      <c r="AY286" s="210"/>
      <c r="AZ286" s="210"/>
      <c r="BA286" s="210"/>
      <c r="BB286" s="210"/>
      <c r="BC286" s="210"/>
      <c r="BD286" s="211"/>
      <c r="BE286" s="211"/>
      <c r="BF286" s="211"/>
      <c r="BG286" s="211"/>
      <c r="BH286" s="211"/>
      <c r="BI286" s="211"/>
      <c r="BJ286" s="211"/>
      <c r="BK286" s="211"/>
      <c r="BL286" s="211"/>
      <c r="BM286" s="211"/>
      <c r="BN286" s="211"/>
      <c r="BO286" s="211"/>
      <c r="BP286" s="211"/>
      <c r="BQ286" s="211"/>
      <c r="BR286" s="211"/>
      <c r="BS286" s="211"/>
      <c r="BT286" s="211"/>
      <c r="BU286" s="211"/>
      <c r="BV286" s="211"/>
      <c r="BW286" s="211"/>
      <c r="BX286" s="211"/>
      <c r="BY286" s="211"/>
      <c r="BZ286" s="211"/>
      <c r="CA286" s="211"/>
      <c r="CB286" s="211"/>
      <c r="CC286" s="211"/>
      <c r="CD286" s="211"/>
      <c r="CE286" s="211"/>
      <c r="CF286" s="211"/>
      <c r="CG286" s="211"/>
      <c r="CH286" s="211"/>
      <c r="CI286" s="211"/>
      <c r="CJ286" s="211"/>
      <c r="CK286" s="211"/>
      <c r="CL286" s="211"/>
      <c r="CM286" s="211"/>
      <c r="CN286" s="211"/>
      <c r="CO286" s="211"/>
      <c r="CP286" s="211"/>
      <c r="CQ286" s="211"/>
      <c r="CR286" s="211"/>
      <c r="CS286" s="211"/>
      <c r="CT286" s="211"/>
      <c r="CU286" s="211"/>
      <c r="CV286" s="211"/>
      <c r="CW286" s="211"/>
      <c r="CX286" s="211"/>
      <c r="CY286" s="211"/>
      <c r="CZ286" s="211"/>
      <c r="DA286" s="211"/>
      <c r="DB286" s="211"/>
      <c r="DC286" s="211"/>
      <c r="DD286" s="211"/>
      <c r="DE286" s="211"/>
      <c r="DF286" s="211"/>
      <c r="DG286" s="211"/>
      <c r="DH286" s="211"/>
      <c r="DI286" s="211"/>
      <c r="DJ286" s="211"/>
      <c r="DK286" s="211"/>
      <c r="DL286" s="211"/>
      <c r="DM286" s="211"/>
      <c r="DN286" s="211"/>
      <c r="DO286" s="211"/>
      <c r="DP286" s="211"/>
      <c r="DQ286" s="211"/>
      <c r="DR286" s="211"/>
      <c r="DS286" s="211"/>
      <c r="DT286" s="211"/>
      <c r="DU286" s="211"/>
      <c r="DV286" s="211"/>
      <c r="DW286" s="211"/>
      <c r="DX286" s="211"/>
      <c r="DY286" s="211"/>
      <c r="DZ286" s="211"/>
      <c r="EA286" s="211"/>
      <c r="EB286" s="211"/>
      <c r="EC286" s="211"/>
      <c r="ED286" s="211"/>
      <c r="EE286" s="211"/>
      <c r="EF286" s="211"/>
      <c r="EG286" s="211"/>
      <c r="EH286" s="211"/>
      <c r="EI286" s="211"/>
      <c r="EJ286" s="211"/>
      <c r="EK286" s="211"/>
      <c r="EL286" s="211"/>
      <c r="EM286" s="211"/>
      <c r="EN286" s="211"/>
      <c r="EO286" s="211"/>
      <c r="EP286" s="211"/>
      <c r="EQ286" s="211"/>
      <c r="ER286" s="211"/>
      <c r="ES286" s="211"/>
      <c r="ET286" s="211"/>
      <c r="EU286" s="211"/>
      <c r="EV286" s="211"/>
      <c r="EW286" s="211"/>
      <c r="EX286" s="211"/>
      <c r="EY286" s="211"/>
      <c r="EZ286" s="211"/>
      <c r="FA286" s="211"/>
      <c r="FB286" s="211"/>
      <c r="FC286" s="211"/>
      <c r="FD286" s="211"/>
      <c r="FE286" s="211"/>
      <c r="FF286" s="211"/>
      <c r="FG286" s="211"/>
      <c r="FH286" s="211"/>
      <c r="FI286" s="211"/>
      <c r="FJ286" s="211"/>
      <c r="FK286" s="211"/>
      <c r="FL286" s="211"/>
      <c r="FM286" s="211"/>
      <c r="FN286" s="211"/>
      <c r="FO286" s="211"/>
      <c r="FP286" s="211"/>
      <c r="FQ286" s="211"/>
      <c r="FR286" s="211"/>
      <c r="FS286" s="211"/>
      <c r="FT286" s="211"/>
      <c r="FU286" s="211"/>
      <c r="FV286" s="211"/>
      <c r="FW286" s="211"/>
      <c r="FX286" s="211"/>
      <c r="FY286" s="211"/>
      <c r="FZ286" s="211"/>
      <c r="GA286" s="211"/>
      <c r="GB286" s="211"/>
      <c r="GC286" s="211"/>
      <c r="GD286" s="211"/>
      <c r="GE286" s="211"/>
      <c r="GF286" s="211"/>
      <c r="GG286" s="211"/>
      <c r="GH286" s="211"/>
      <c r="GI286" s="211"/>
      <c r="GJ286" s="211"/>
      <c r="GK286" s="211"/>
      <c r="GL286" s="211"/>
      <c r="GM286" s="211"/>
      <c r="GN286" s="211"/>
      <c r="GO286" s="211"/>
      <c r="GP286" s="211"/>
      <c r="GQ286" s="211"/>
      <c r="GR286" s="211"/>
      <c r="GS286" s="211"/>
      <c r="GT286" s="211"/>
      <c r="GU286" s="211"/>
      <c r="GV286" s="211"/>
      <c r="GW286" s="211"/>
      <c r="GX286" s="211"/>
      <c r="GY286" s="211"/>
      <c r="GZ286" s="211"/>
      <c r="HA286" s="211"/>
      <c r="HB286" s="211"/>
      <c r="HC286" s="211"/>
      <c r="HD286" s="211"/>
      <c r="HE286" s="211"/>
      <c r="HF286" s="211"/>
      <c r="HG286" s="211"/>
      <c r="HH286" s="211"/>
      <c r="HI286" s="211"/>
      <c r="HJ286" s="211"/>
      <c r="HK286" s="211"/>
      <c r="HL286" s="211"/>
      <c r="HM286" s="211"/>
      <c r="HN286" s="211"/>
      <c r="HO286" s="211"/>
      <c r="HP286" s="211"/>
      <c r="HQ286" s="211"/>
      <c r="HR286" s="211"/>
      <c r="HS286" s="211"/>
      <c r="HT286" s="211"/>
      <c r="HU286" s="211"/>
      <c r="HV286" s="211"/>
      <c r="HW286" s="211"/>
      <c r="HX286" s="211"/>
      <c r="HY286" s="211"/>
      <c r="HZ286" s="211"/>
      <c r="IA286" s="211"/>
      <c r="IB286" s="211"/>
      <c r="IC286" s="211"/>
      <c r="ID286" s="211"/>
      <c r="IE286" s="211"/>
      <c r="IF286" s="211"/>
      <c r="IG286" s="211"/>
      <c r="IH286" s="211"/>
      <c r="II286" s="211"/>
      <c r="IJ286" s="211"/>
      <c r="IK286" s="211"/>
      <c r="IL286" s="211"/>
      <c r="IM286" s="211"/>
      <c r="IN286" s="211"/>
      <c r="IO286" s="211"/>
      <c r="IP286" s="211"/>
      <c r="IQ286" s="211"/>
      <c r="IR286" s="211"/>
      <c r="IS286" s="211"/>
      <c r="IT286" s="211"/>
      <c r="IU286" s="211"/>
      <c r="IV286" s="211"/>
      <c r="IW286" s="211"/>
    </row>
    <row r="287" customFormat="false" ht="76.5" hidden="false" customHeight="false" outlineLevel="0" collapsed="false">
      <c r="A287" s="212" t="s">
        <v>50</v>
      </c>
      <c r="B287" s="213" t="s">
        <v>265</v>
      </c>
      <c r="C287" s="214" t="s">
        <v>13</v>
      </c>
      <c r="D287" s="215" t="s">
        <v>266</v>
      </c>
      <c r="E287" s="215" t="s">
        <v>15</v>
      </c>
      <c r="F287" s="215" t="s">
        <v>15</v>
      </c>
      <c r="G287" s="215" t="s">
        <v>260</v>
      </c>
      <c r="H287" s="210" t="s">
        <v>267</v>
      </c>
      <c r="I287" s="215" t="s">
        <v>15</v>
      </c>
      <c r="J287" s="215" t="s">
        <v>15</v>
      </c>
      <c r="K287" s="216" t="s">
        <v>53</v>
      </c>
      <c r="L287" s="216" t="s">
        <v>252</v>
      </c>
      <c r="M287" s="209" t="str">
        <f aca="false">Liquids!$C$33&amp;" for "&amp;Liquids!$C$60&amp;" "&amp;Liquids!$C$51&amp;" minus "&amp;Liquids!$C$61&amp;" "&amp;Liquids!$C$52&amp;" to be delivered on the basis of "&amp;Liquids!$C$47&amp;" basis "&amp;Liquids!$C$44&amp;" for "&amp;Liquids!$C$79&amp;" and settled using "&amp;Liquids!$D$83&amp;" quoted in "&amp;UKGas!$D$70&amp;" per "&amp;Liquids!$C$87</f>
        <v>An agreement whereby a floating price is exchanged  for a fixed price over a specified period on a given product price differential for 1% Low Sulphur Fuel Oil under the Platts Heading Cargoes FOB NWE minus 3.5% High Sulphur Fuel Oil under the Platts Heading Barges FOB Rotterdam to be delivered on the basis of Free on Board basis North-West Europe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N287" s="210"/>
      <c r="O287" s="210"/>
      <c r="P287" s="210"/>
      <c r="Q287" s="210"/>
      <c r="R287" s="210"/>
      <c r="S287" s="210"/>
      <c r="T287" s="210"/>
      <c r="U287" s="210"/>
      <c r="V287" s="210"/>
      <c r="W287" s="210"/>
      <c r="X287" s="210"/>
      <c r="Y287" s="210"/>
      <c r="Z287" s="210"/>
      <c r="AA287" s="210"/>
      <c r="AB287" s="210"/>
      <c r="AC287" s="210"/>
      <c r="AD287" s="210"/>
      <c r="AE287" s="210"/>
      <c r="AF287" s="210"/>
      <c r="AG287" s="210"/>
      <c r="AH287" s="210"/>
      <c r="AI287" s="210"/>
      <c r="AJ287" s="210"/>
      <c r="AK287" s="210"/>
      <c r="AL287" s="210"/>
      <c r="AM287" s="210"/>
      <c r="AN287" s="210"/>
      <c r="AO287" s="210"/>
      <c r="AP287" s="210"/>
      <c r="AQ287" s="210"/>
      <c r="AR287" s="210"/>
      <c r="AS287" s="210"/>
      <c r="AT287" s="210"/>
      <c r="AU287" s="210"/>
      <c r="AV287" s="210"/>
      <c r="AW287" s="210"/>
      <c r="AX287" s="210"/>
      <c r="AY287" s="210"/>
      <c r="AZ287" s="210"/>
      <c r="BA287" s="210"/>
      <c r="BB287" s="210"/>
      <c r="BC287" s="210"/>
      <c r="BD287" s="211"/>
      <c r="BE287" s="211"/>
      <c r="BF287" s="211"/>
      <c r="BG287" s="211"/>
      <c r="BH287" s="211"/>
      <c r="BI287" s="211"/>
      <c r="BJ287" s="211"/>
      <c r="BK287" s="211"/>
      <c r="BL287" s="211"/>
      <c r="BM287" s="211"/>
      <c r="BN287" s="211"/>
      <c r="BO287" s="211"/>
      <c r="BP287" s="211"/>
      <c r="BQ287" s="211"/>
      <c r="BR287" s="211"/>
      <c r="BS287" s="211"/>
      <c r="BT287" s="211"/>
      <c r="BU287" s="211"/>
      <c r="BV287" s="211"/>
      <c r="BW287" s="211"/>
      <c r="BX287" s="211"/>
      <c r="BY287" s="211"/>
      <c r="BZ287" s="211"/>
      <c r="CA287" s="211"/>
      <c r="CB287" s="211"/>
      <c r="CC287" s="211"/>
      <c r="CD287" s="211"/>
      <c r="CE287" s="211"/>
      <c r="CF287" s="211"/>
      <c r="CG287" s="211"/>
      <c r="CH287" s="211"/>
      <c r="CI287" s="211"/>
      <c r="CJ287" s="211"/>
      <c r="CK287" s="211"/>
      <c r="CL287" s="211"/>
      <c r="CM287" s="211"/>
      <c r="CN287" s="211"/>
      <c r="CO287" s="211"/>
      <c r="CP287" s="211"/>
      <c r="CQ287" s="211"/>
      <c r="CR287" s="211"/>
      <c r="CS287" s="211"/>
      <c r="CT287" s="211"/>
      <c r="CU287" s="211"/>
      <c r="CV287" s="211"/>
      <c r="CW287" s="211"/>
      <c r="CX287" s="211"/>
      <c r="CY287" s="211"/>
      <c r="CZ287" s="211"/>
      <c r="DA287" s="211"/>
      <c r="DB287" s="211"/>
      <c r="DC287" s="211"/>
      <c r="DD287" s="211"/>
      <c r="DE287" s="211"/>
      <c r="DF287" s="211"/>
      <c r="DG287" s="211"/>
      <c r="DH287" s="211"/>
      <c r="DI287" s="211"/>
      <c r="DJ287" s="211"/>
      <c r="DK287" s="211"/>
      <c r="DL287" s="211"/>
      <c r="DM287" s="211"/>
      <c r="DN287" s="211"/>
      <c r="DO287" s="211"/>
      <c r="DP287" s="211"/>
      <c r="DQ287" s="211"/>
      <c r="DR287" s="211"/>
      <c r="DS287" s="211"/>
      <c r="DT287" s="211"/>
      <c r="DU287" s="211"/>
      <c r="DV287" s="211"/>
      <c r="DW287" s="211"/>
      <c r="DX287" s="211"/>
      <c r="DY287" s="211"/>
      <c r="DZ287" s="211"/>
      <c r="EA287" s="211"/>
      <c r="EB287" s="211"/>
      <c r="EC287" s="211"/>
      <c r="ED287" s="211"/>
      <c r="EE287" s="211"/>
      <c r="EF287" s="211"/>
      <c r="EG287" s="211"/>
      <c r="EH287" s="211"/>
      <c r="EI287" s="211"/>
      <c r="EJ287" s="211"/>
      <c r="EK287" s="211"/>
      <c r="EL287" s="211"/>
      <c r="EM287" s="211"/>
      <c r="EN287" s="211"/>
      <c r="EO287" s="211"/>
      <c r="EP287" s="211"/>
      <c r="EQ287" s="211"/>
      <c r="ER287" s="211"/>
      <c r="ES287" s="211"/>
      <c r="ET287" s="211"/>
      <c r="EU287" s="211"/>
      <c r="EV287" s="211"/>
      <c r="EW287" s="211"/>
      <c r="EX287" s="211"/>
      <c r="EY287" s="211"/>
      <c r="EZ287" s="211"/>
      <c r="FA287" s="211"/>
      <c r="FB287" s="211"/>
      <c r="FC287" s="211"/>
      <c r="FD287" s="211"/>
      <c r="FE287" s="211"/>
      <c r="FF287" s="211"/>
      <c r="FG287" s="211"/>
      <c r="FH287" s="211"/>
      <c r="FI287" s="211"/>
      <c r="FJ287" s="211"/>
      <c r="FK287" s="211"/>
      <c r="FL287" s="211"/>
      <c r="FM287" s="211"/>
      <c r="FN287" s="211"/>
      <c r="FO287" s="211"/>
      <c r="FP287" s="211"/>
      <c r="FQ287" s="211"/>
      <c r="FR287" s="211"/>
      <c r="FS287" s="211"/>
      <c r="FT287" s="211"/>
      <c r="FU287" s="211"/>
      <c r="FV287" s="211"/>
      <c r="FW287" s="211"/>
      <c r="FX287" s="211"/>
      <c r="FY287" s="211"/>
      <c r="FZ287" s="211"/>
      <c r="GA287" s="211"/>
      <c r="GB287" s="211"/>
      <c r="GC287" s="211"/>
      <c r="GD287" s="211"/>
      <c r="GE287" s="211"/>
      <c r="GF287" s="211"/>
      <c r="GG287" s="211"/>
      <c r="GH287" s="211"/>
      <c r="GI287" s="211"/>
      <c r="GJ287" s="211"/>
      <c r="GK287" s="211"/>
      <c r="GL287" s="211"/>
      <c r="GM287" s="211"/>
      <c r="GN287" s="211"/>
      <c r="GO287" s="211"/>
      <c r="GP287" s="211"/>
      <c r="GQ287" s="211"/>
      <c r="GR287" s="211"/>
      <c r="GS287" s="211"/>
      <c r="GT287" s="211"/>
      <c r="GU287" s="211"/>
      <c r="GV287" s="211"/>
      <c r="GW287" s="211"/>
      <c r="GX287" s="211"/>
      <c r="GY287" s="211"/>
      <c r="GZ287" s="211"/>
      <c r="HA287" s="211"/>
      <c r="HB287" s="211"/>
      <c r="HC287" s="211"/>
      <c r="HD287" s="211"/>
      <c r="HE287" s="211"/>
      <c r="HF287" s="211"/>
      <c r="HG287" s="211"/>
      <c r="HH287" s="211"/>
      <c r="HI287" s="211"/>
      <c r="HJ287" s="211"/>
      <c r="HK287" s="211"/>
      <c r="HL287" s="211"/>
      <c r="HM287" s="211"/>
      <c r="HN287" s="211"/>
      <c r="HO287" s="211"/>
      <c r="HP287" s="211"/>
      <c r="HQ287" s="211"/>
      <c r="HR287" s="211"/>
      <c r="HS287" s="211"/>
      <c r="HT287" s="211"/>
      <c r="HU287" s="211"/>
      <c r="HV287" s="211"/>
      <c r="HW287" s="211"/>
      <c r="HX287" s="211"/>
      <c r="HY287" s="211"/>
      <c r="HZ287" s="211"/>
      <c r="IA287" s="211"/>
      <c r="IB287" s="211"/>
      <c r="IC287" s="211"/>
      <c r="ID287" s="211"/>
      <c r="IE287" s="211"/>
      <c r="IF287" s="211"/>
      <c r="IG287" s="211"/>
      <c r="IH287" s="211"/>
      <c r="II287" s="211"/>
      <c r="IJ287" s="211"/>
      <c r="IK287" s="211"/>
      <c r="IL287" s="211"/>
      <c r="IM287" s="211"/>
      <c r="IN287" s="211"/>
      <c r="IO287" s="211"/>
      <c r="IP287" s="211"/>
      <c r="IQ287" s="211"/>
      <c r="IR287" s="211"/>
      <c r="IS287" s="211"/>
      <c r="IT287" s="211"/>
      <c r="IU287" s="211"/>
      <c r="IV287" s="211"/>
      <c r="IW287" s="211"/>
    </row>
    <row r="288" customFormat="false" ht="76.5" hidden="false" customHeight="false" outlineLevel="0" collapsed="false">
      <c r="A288" s="217" t="s">
        <v>50</v>
      </c>
      <c r="B288" s="218" t="s">
        <v>265</v>
      </c>
      <c r="C288" s="219" t="s">
        <v>13</v>
      </c>
      <c r="D288" s="220" t="s">
        <v>266</v>
      </c>
      <c r="E288" s="220" t="s">
        <v>15</v>
      </c>
      <c r="F288" s="220" t="s">
        <v>15</v>
      </c>
      <c r="G288" s="220" t="s">
        <v>268</v>
      </c>
      <c r="H288" s="221" t="s">
        <v>267</v>
      </c>
      <c r="I288" s="220" t="s">
        <v>15</v>
      </c>
      <c r="J288" s="220" t="s">
        <v>15</v>
      </c>
      <c r="K288" s="222" t="s">
        <v>53</v>
      </c>
      <c r="L288" s="222" t="s">
        <v>252</v>
      </c>
      <c r="M288" s="209" t="str">
        <f aca="false">Liquids!$C$33&amp;" for "&amp;Liquids!$C$60&amp;" "&amp;Liquids!$C$51&amp;" minus "&amp;Liquids!$C$61&amp;" "&amp;Liquids!$C$52&amp;" to be delivered on the basis of "&amp;Liquids!$C$47&amp;" basis "&amp;Liquids!$C$44&amp;" for "&amp;Liquids!$C$80&amp;" and settled using "&amp;Liquids!$D$83&amp;" quoted in "&amp;UKGas!$D$70&amp;" per "&amp;Liquids!$C$87</f>
        <v>An agreement whereby a floating price is exchanged  for a fixed price over a specified period on a given product price differential for 1% Low Sulphur Fuel Oil under the Platts Heading Cargoes FOB NWE minus 3.5% High Sulphur Fuel Oil under the Platts Heading Barges FOB Rotterdam to be delivered on the basis of Free on Board basis North-West Europe for a period from the 1st calender day of the year to the last calender day of that year and settled using the arithemetic average of the daily official settlement prices for the liquid grade as published in the Platts European Marketscan quoted in United States Dollars per metric tonne (1,000kg)</v>
      </c>
      <c r="N288" s="210"/>
      <c r="O288" s="210"/>
      <c r="P288" s="210"/>
      <c r="Q288" s="210"/>
      <c r="R288" s="210"/>
      <c r="S288" s="210"/>
      <c r="T288" s="210"/>
      <c r="U288" s="210"/>
      <c r="V288" s="210"/>
      <c r="W288" s="210"/>
      <c r="X288" s="210"/>
      <c r="Y288" s="210"/>
      <c r="Z288" s="210"/>
      <c r="AA288" s="210"/>
      <c r="AB288" s="210"/>
      <c r="AC288" s="210"/>
      <c r="AD288" s="210"/>
      <c r="AE288" s="210"/>
      <c r="AF288" s="210"/>
      <c r="AG288" s="210"/>
      <c r="AH288" s="210"/>
      <c r="AI288" s="210"/>
      <c r="AJ288" s="210"/>
      <c r="AK288" s="210"/>
      <c r="AL288" s="210"/>
      <c r="AM288" s="210"/>
      <c r="AN288" s="210"/>
      <c r="AO288" s="210"/>
      <c r="AP288" s="210"/>
      <c r="AQ288" s="210"/>
      <c r="AR288" s="210"/>
      <c r="AS288" s="210"/>
      <c r="AT288" s="210"/>
      <c r="AU288" s="210"/>
      <c r="AV288" s="210"/>
      <c r="AW288" s="210"/>
      <c r="AX288" s="210"/>
      <c r="AY288" s="210"/>
      <c r="AZ288" s="210"/>
      <c r="BA288" s="210"/>
      <c r="BB288" s="210"/>
      <c r="BC288" s="210"/>
      <c r="BD288" s="211"/>
      <c r="BE288" s="211"/>
      <c r="BF288" s="211"/>
      <c r="BG288" s="211"/>
      <c r="BH288" s="211"/>
      <c r="BI288" s="211"/>
      <c r="BJ288" s="211"/>
      <c r="BK288" s="211"/>
      <c r="BL288" s="211"/>
      <c r="BM288" s="211"/>
      <c r="BN288" s="211"/>
      <c r="BO288" s="211"/>
      <c r="BP288" s="211"/>
      <c r="BQ288" s="211"/>
      <c r="BR288" s="211"/>
      <c r="BS288" s="211"/>
      <c r="BT288" s="211"/>
      <c r="BU288" s="211"/>
      <c r="BV288" s="211"/>
      <c r="BW288" s="211"/>
      <c r="BX288" s="211"/>
      <c r="BY288" s="211"/>
      <c r="BZ288" s="211"/>
      <c r="CA288" s="211"/>
      <c r="CB288" s="211"/>
      <c r="CC288" s="211"/>
      <c r="CD288" s="211"/>
      <c r="CE288" s="211"/>
      <c r="CF288" s="211"/>
      <c r="CG288" s="211"/>
      <c r="CH288" s="211"/>
      <c r="CI288" s="211"/>
      <c r="CJ288" s="211"/>
      <c r="CK288" s="211"/>
      <c r="CL288" s="211"/>
      <c r="CM288" s="211"/>
      <c r="CN288" s="211"/>
      <c r="CO288" s="211"/>
      <c r="CP288" s="211"/>
      <c r="CQ288" s="211"/>
      <c r="CR288" s="211"/>
      <c r="CS288" s="211"/>
      <c r="CT288" s="211"/>
      <c r="CU288" s="211"/>
      <c r="CV288" s="211"/>
      <c r="CW288" s="211"/>
      <c r="CX288" s="211"/>
      <c r="CY288" s="211"/>
      <c r="CZ288" s="211"/>
      <c r="DA288" s="211"/>
      <c r="DB288" s="211"/>
      <c r="DC288" s="211"/>
      <c r="DD288" s="211"/>
      <c r="DE288" s="211"/>
      <c r="DF288" s="211"/>
      <c r="DG288" s="211"/>
      <c r="DH288" s="211"/>
      <c r="DI288" s="211"/>
      <c r="DJ288" s="211"/>
      <c r="DK288" s="211"/>
      <c r="DL288" s="211"/>
      <c r="DM288" s="211"/>
      <c r="DN288" s="211"/>
      <c r="DO288" s="211"/>
      <c r="DP288" s="211"/>
      <c r="DQ288" s="211"/>
      <c r="DR288" s="211"/>
      <c r="DS288" s="211"/>
      <c r="DT288" s="211"/>
      <c r="DU288" s="211"/>
      <c r="DV288" s="211"/>
      <c r="DW288" s="211"/>
      <c r="DX288" s="211"/>
      <c r="DY288" s="211"/>
      <c r="DZ288" s="211"/>
      <c r="EA288" s="211"/>
      <c r="EB288" s="211"/>
      <c r="EC288" s="211"/>
      <c r="ED288" s="211"/>
      <c r="EE288" s="211"/>
      <c r="EF288" s="211"/>
      <c r="EG288" s="211"/>
      <c r="EH288" s="211"/>
      <c r="EI288" s="211"/>
      <c r="EJ288" s="211"/>
      <c r="EK288" s="211"/>
      <c r="EL288" s="211"/>
      <c r="EM288" s="211"/>
      <c r="EN288" s="211"/>
      <c r="EO288" s="211"/>
      <c r="EP288" s="211"/>
      <c r="EQ288" s="211"/>
      <c r="ER288" s="211"/>
      <c r="ES288" s="211"/>
      <c r="ET288" s="211"/>
      <c r="EU288" s="211"/>
      <c r="EV288" s="211"/>
      <c r="EW288" s="211"/>
      <c r="EX288" s="211"/>
      <c r="EY288" s="211"/>
      <c r="EZ288" s="211"/>
      <c r="FA288" s="211"/>
      <c r="FB288" s="211"/>
      <c r="FC288" s="211"/>
      <c r="FD288" s="211"/>
      <c r="FE288" s="211"/>
      <c r="FF288" s="211"/>
      <c r="FG288" s="211"/>
      <c r="FH288" s="211"/>
      <c r="FI288" s="211"/>
      <c r="FJ288" s="211"/>
      <c r="FK288" s="211"/>
      <c r="FL288" s="211"/>
      <c r="FM288" s="211"/>
      <c r="FN288" s="211"/>
      <c r="FO288" s="211"/>
      <c r="FP288" s="211"/>
      <c r="FQ288" s="211"/>
      <c r="FR288" s="211"/>
      <c r="FS288" s="211"/>
      <c r="FT288" s="211"/>
      <c r="FU288" s="211"/>
      <c r="FV288" s="211"/>
      <c r="FW288" s="211"/>
      <c r="FX288" s="211"/>
      <c r="FY288" s="211"/>
      <c r="FZ288" s="211"/>
      <c r="GA288" s="211"/>
      <c r="GB288" s="211"/>
      <c r="GC288" s="211"/>
      <c r="GD288" s="211"/>
      <c r="GE288" s="211"/>
      <c r="GF288" s="211"/>
      <c r="GG288" s="211"/>
      <c r="GH288" s="211"/>
      <c r="GI288" s="211"/>
      <c r="GJ288" s="211"/>
      <c r="GK288" s="211"/>
      <c r="GL288" s="211"/>
      <c r="GM288" s="211"/>
      <c r="GN288" s="211"/>
      <c r="GO288" s="211"/>
      <c r="GP288" s="211"/>
      <c r="GQ288" s="211"/>
      <c r="GR288" s="211"/>
      <c r="GS288" s="211"/>
      <c r="GT288" s="211"/>
      <c r="GU288" s="211"/>
      <c r="GV288" s="211"/>
      <c r="GW288" s="211"/>
      <c r="GX288" s="211"/>
      <c r="GY288" s="211"/>
      <c r="GZ288" s="211"/>
      <c r="HA288" s="211"/>
      <c r="HB288" s="211"/>
      <c r="HC288" s="211"/>
      <c r="HD288" s="211"/>
      <c r="HE288" s="211"/>
      <c r="HF288" s="211"/>
      <c r="HG288" s="211"/>
      <c r="HH288" s="211"/>
      <c r="HI288" s="211"/>
      <c r="HJ288" s="211"/>
      <c r="HK288" s="211"/>
      <c r="HL288" s="211"/>
      <c r="HM288" s="211"/>
      <c r="HN288" s="211"/>
      <c r="HO288" s="211"/>
      <c r="HP288" s="211"/>
      <c r="HQ288" s="211"/>
      <c r="HR288" s="211"/>
      <c r="HS288" s="211"/>
      <c r="HT288" s="211"/>
      <c r="HU288" s="211"/>
      <c r="HV288" s="211"/>
      <c r="HW288" s="211"/>
      <c r="HX288" s="211"/>
      <c r="HY288" s="211"/>
      <c r="HZ288" s="211"/>
      <c r="IA288" s="211"/>
      <c r="IB288" s="211"/>
      <c r="IC288" s="211"/>
      <c r="ID288" s="211"/>
      <c r="IE288" s="211"/>
      <c r="IF288" s="211"/>
      <c r="IG288" s="211"/>
      <c r="IH288" s="211"/>
      <c r="II288" s="211"/>
      <c r="IJ288" s="211"/>
      <c r="IK288" s="211"/>
      <c r="IL288" s="211"/>
      <c r="IM288" s="211"/>
      <c r="IN288" s="211"/>
      <c r="IO288" s="211"/>
      <c r="IP288" s="211"/>
      <c r="IQ288" s="211"/>
      <c r="IR288" s="211"/>
      <c r="IS288" s="211"/>
      <c r="IT288" s="211"/>
      <c r="IU288" s="211"/>
      <c r="IV288" s="211"/>
      <c r="IW288" s="211"/>
    </row>
    <row r="289" customFormat="false" ht="63.75" hidden="false" customHeight="true" outlineLevel="0" collapsed="false">
      <c r="A289" s="212" t="s">
        <v>50</v>
      </c>
      <c r="B289" s="213" t="s">
        <v>269</v>
      </c>
      <c r="C289" s="214" t="s">
        <v>13</v>
      </c>
      <c r="D289" s="215" t="s">
        <v>270</v>
      </c>
      <c r="E289" s="215" t="s">
        <v>15</v>
      </c>
      <c r="F289" s="215" t="s">
        <v>15</v>
      </c>
      <c r="G289" s="215" t="s">
        <v>256</v>
      </c>
      <c r="H289" s="210" t="s">
        <v>267</v>
      </c>
      <c r="I289" s="215" t="s">
        <v>15</v>
      </c>
      <c r="J289" s="215" t="s">
        <v>15</v>
      </c>
      <c r="K289" s="222" t="s">
        <v>53</v>
      </c>
      <c r="L289" s="222" t="s">
        <v>252</v>
      </c>
      <c r="M289" s="209" t="str">
        <f aca="false">Liquids!$C$35&amp;" for "&amp;Liquids!$C$60&amp;" "&amp;Liquids!$C$52&amp;" minus "&amp;Liquids!$C$60&amp;" "&amp;Liquids!$C$51&amp;" to be delivered on the basis of "&amp;Liquids!$C$47&amp;" at the "&amp;Liquids!$C$44&amp;" for "&amp;Liquids!$C$78&amp;" and settled using "&amp;Liquids!$D$83&amp;" quoted in "&amp;UKGas!$D$70&amp;" per "&amp;Liquids!$C$87</f>
        <v>An agreement whereby a floating price is exchanged  for a fixed price over a specified period on a given product size price differential for 1% Low Sulphur Fuel Oil under the Platts Heading Barges FOB Rotterdam minus 1% Low Sulphur Fuel Oil under the Platts Heading Cargoes FOB NWE to be delivered on the basis of Free on Board at the North-West Europe for a period from the 1st calender day of the month to the last calender day of that month and settled using the arithemetic average of the daily official settlement prices for the liquid grade as published in the Platts European Marketscan quoted in United States Dollars per metric tonne (1,000kg)</v>
      </c>
      <c r="N289" s="210"/>
      <c r="O289" s="210"/>
      <c r="P289" s="210"/>
      <c r="Q289" s="210"/>
      <c r="R289" s="210"/>
      <c r="S289" s="210"/>
      <c r="T289" s="210"/>
      <c r="U289" s="210"/>
      <c r="V289" s="210"/>
      <c r="W289" s="210"/>
      <c r="X289" s="210"/>
      <c r="Y289" s="210"/>
      <c r="Z289" s="210"/>
      <c r="AA289" s="210"/>
      <c r="AB289" s="210"/>
      <c r="AC289" s="210"/>
      <c r="AD289" s="210"/>
      <c r="AE289" s="210"/>
      <c r="AF289" s="210"/>
      <c r="AG289" s="210"/>
      <c r="AH289" s="210"/>
      <c r="AI289" s="210"/>
      <c r="AJ289" s="210"/>
      <c r="AK289" s="210"/>
      <c r="AL289" s="210"/>
      <c r="AM289" s="210"/>
      <c r="AN289" s="210"/>
      <c r="AO289" s="210"/>
      <c r="AP289" s="210"/>
      <c r="AQ289" s="210"/>
      <c r="AR289" s="210"/>
      <c r="AS289" s="210"/>
      <c r="AT289" s="210"/>
      <c r="AU289" s="210"/>
      <c r="AV289" s="210"/>
      <c r="AW289" s="210"/>
      <c r="AX289" s="210"/>
      <c r="AY289" s="210"/>
      <c r="AZ289" s="210"/>
      <c r="BA289" s="210"/>
      <c r="BB289" s="210"/>
      <c r="BC289" s="210"/>
      <c r="BD289" s="211"/>
      <c r="BE289" s="211"/>
      <c r="BF289" s="211"/>
      <c r="BG289" s="211"/>
      <c r="BH289" s="211"/>
      <c r="BI289" s="211"/>
      <c r="BJ289" s="211"/>
      <c r="BK289" s="211"/>
      <c r="BL289" s="211"/>
      <c r="BM289" s="211"/>
      <c r="BN289" s="211"/>
      <c r="BO289" s="211"/>
      <c r="BP289" s="211"/>
      <c r="BQ289" s="211"/>
      <c r="BR289" s="211"/>
      <c r="BS289" s="211"/>
      <c r="BT289" s="211"/>
      <c r="BU289" s="211"/>
      <c r="BV289" s="211"/>
      <c r="BW289" s="211"/>
      <c r="BX289" s="211"/>
      <c r="BY289" s="211"/>
      <c r="BZ289" s="211"/>
      <c r="CA289" s="211"/>
      <c r="CB289" s="211"/>
      <c r="CC289" s="211"/>
      <c r="CD289" s="211"/>
      <c r="CE289" s="211"/>
      <c r="CF289" s="211"/>
      <c r="CG289" s="211"/>
      <c r="CH289" s="211"/>
      <c r="CI289" s="211"/>
      <c r="CJ289" s="211"/>
      <c r="CK289" s="211"/>
      <c r="CL289" s="211"/>
      <c r="CM289" s="211"/>
      <c r="CN289" s="211"/>
      <c r="CO289" s="211"/>
      <c r="CP289" s="211"/>
      <c r="CQ289" s="211"/>
      <c r="CR289" s="211"/>
      <c r="CS289" s="211"/>
      <c r="CT289" s="211"/>
      <c r="CU289" s="211"/>
      <c r="CV289" s="211"/>
      <c r="CW289" s="211"/>
      <c r="CX289" s="211"/>
      <c r="CY289" s="211"/>
      <c r="CZ289" s="211"/>
      <c r="DA289" s="211"/>
      <c r="DB289" s="211"/>
      <c r="DC289" s="211"/>
      <c r="DD289" s="211"/>
      <c r="DE289" s="211"/>
      <c r="DF289" s="211"/>
      <c r="DG289" s="211"/>
      <c r="DH289" s="211"/>
      <c r="DI289" s="211"/>
      <c r="DJ289" s="211"/>
      <c r="DK289" s="211"/>
      <c r="DL289" s="211"/>
      <c r="DM289" s="211"/>
      <c r="DN289" s="211"/>
      <c r="DO289" s="211"/>
      <c r="DP289" s="211"/>
      <c r="DQ289" s="211"/>
      <c r="DR289" s="211"/>
      <c r="DS289" s="211"/>
      <c r="DT289" s="211"/>
      <c r="DU289" s="211"/>
      <c r="DV289" s="211"/>
      <c r="DW289" s="211"/>
      <c r="DX289" s="211"/>
      <c r="DY289" s="211"/>
      <c r="DZ289" s="211"/>
      <c r="EA289" s="211"/>
      <c r="EB289" s="211"/>
      <c r="EC289" s="211"/>
      <c r="ED289" s="211"/>
      <c r="EE289" s="211"/>
      <c r="EF289" s="211"/>
      <c r="EG289" s="211"/>
      <c r="EH289" s="211"/>
      <c r="EI289" s="211"/>
      <c r="EJ289" s="211"/>
      <c r="EK289" s="211"/>
      <c r="EL289" s="211"/>
      <c r="EM289" s="211"/>
      <c r="EN289" s="211"/>
      <c r="EO289" s="211"/>
      <c r="EP289" s="211"/>
      <c r="EQ289" s="211"/>
      <c r="ER289" s="211"/>
      <c r="ES289" s="211"/>
      <c r="ET289" s="211"/>
      <c r="EU289" s="211"/>
      <c r="EV289" s="211"/>
      <c r="EW289" s="211"/>
      <c r="EX289" s="211"/>
      <c r="EY289" s="211"/>
      <c r="EZ289" s="211"/>
      <c r="FA289" s="211"/>
      <c r="FB289" s="211"/>
      <c r="FC289" s="211"/>
      <c r="FD289" s="211"/>
      <c r="FE289" s="211"/>
      <c r="FF289" s="211"/>
      <c r="FG289" s="211"/>
      <c r="FH289" s="211"/>
      <c r="FI289" s="211"/>
      <c r="FJ289" s="211"/>
      <c r="FK289" s="211"/>
      <c r="FL289" s="211"/>
      <c r="FM289" s="211"/>
      <c r="FN289" s="211"/>
      <c r="FO289" s="211"/>
      <c r="FP289" s="211"/>
      <c r="FQ289" s="211"/>
      <c r="FR289" s="211"/>
      <c r="FS289" s="211"/>
      <c r="FT289" s="211"/>
      <c r="FU289" s="211"/>
      <c r="FV289" s="211"/>
      <c r="FW289" s="211"/>
      <c r="FX289" s="211"/>
      <c r="FY289" s="211"/>
      <c r="FZ289" s="211"/>
      <c r="GA289" s="211"/>
      <c r="GB289" s="211"/>
      <c r="GC289" s="211"/>
      <c r="GD289" s="211"/>
      <c r="GE289" s="211"/>
      <c r="GF289" s="211"/>
      <c r="GG289" s="211"/>
      <c r="GH289" s="211"/>
      <c r="GI289" s="211"/>
      <c r="GJ289" s="211"/>
      <c r="GK289" s="211"/>
      <c r="GL289" s="211"/>
      <c r="GM289" s="211"/>
      <c r="GN289" s="211"/>
      <c r="GO289" s="211"/>
      <c r="GP289" s="211"/>
      <c r="GQ289" s="211"/>
      <c r="GR289" s="211"/>
      <c r="GS289" s="211"/>
      <c r="GT289" s="211"/>
      <c r="GU289" s="211"/>
      <c r="GV289" s="211"/>
      <c r="GW289" s="211"/>
      <c r="GX289" s="211"/>
      <c r="GY289" s="211"/>
      <c r="GZ289" s="211"/>
      <c r="HA289" s="211"/>
      <c r="HB289" s="211"/>
      <c r="HC289" s="211"/>
      <c r="HD289" s="211"/>
      <c r="HE289" s="211"/>
      <c r="HF289" s="211"/>
      <c r="HG289" s="211"/>
      <c r="HH289" s="211"/>
      <c r="HI289" s="211"/>
      <c r="HJ289" s="211"/>
      <c r="HK289" s="211"/>
      <c r="HL289" s="211"/>
      <c r="HM289" s="211"/>
      <c r="HN289" s="211"/>
      <c r="HO289" s="211"/>
      <c r="HP289" s="211"/>
      <c r="HQ289" s="211"/>
      <c r="HR289" s="211"/>
      <c r="HS289" s="211"/>
      <c r="HT289" s="211"/>
      <c r="HU289" s="211"/>
      <c r="HV289" s="211"/>
      <c r="HW289" s="211"/>
      <c r="HX289" s="211"/>
      <c r="HY289" s="211"/>
      <c r="HZ289" s="211"/>
      <c r="IA289" s="211"/>
      <c r="IB289" s="211"/>
      <c r="IC289" s="211"/>
      <c r="ID289" s="211"/>
      <c r="IE289" s="211"/>
      <c r="IF289" s="211"/>
      <c r="IG289" s="211"/>
      <c r="IH289" s="211"/>
      <c r="II289" s="211"/>
      <c r="IJ289" s="211"/>
      <c r="IK289" s="211"/>
      <c r="IL289" s="211"/>
      <c r="IM289" s="211"/>
      <c r="IN289" s="211"/>
      <c r="IO289" s="211"/>
      <c r="IP289" s="211"/>
      <c r="IQ289" s="211"/>
      <c r="IR289" s="211"/>
      <c r="IS289" s="211"/>
      <c r="IT289" s="211"/>
      <c r="IU289" s="211"/>
      <c r="IV289" s="211"/>
      <c r="IW289" s="211"/>
    </row>
    <row r="290" customFormat="false" ht="65.25" hidden="false" customHeight="true" outlineLevel="0" collapsed="false">
      <c r="A290" s="212" t="s">
        <v>50</v>
      </c>
      <c r="B290" s="213" t="s">
        <v>269</v>
      </c>
      <c r="C290" s="214" t="s">
        <v>13</v>
      </c>
      <c r="D290" s="215" t="s">
        <v>270</v>
      </c>
      <c r="E290" s="215" t="s">
        <v>15</v>
      </c>
      <c r="F290" s="215" t="s">
        <v>15</v>
      </c>
      <c r="G290" s="215" t="s">
        <v>260</v>
      </c>
      <c r="H290" s="210" t="s">
        <v>267</v>
      </c>
      <c r="I290" s="215" t="s">
        <v>15</v>
      </c>
      <c r="J290" s="215" t="s">
        <v>15</v>
      </c>
      <c r="K290" s="222" t="s">
        <v>53</v>
      </c>
      <c r="L290" s="222" t="s">
        <v>252</v>
      </c>
      <c r="M290" s="209" t="str">
        <f aca="false">Liquids!$C$35&amp;" for "&amp;Liquids!$C$60&amp;" "&amp;Liquids!$C$52&amp;" minus "&amp;Liquids!$C$60&amp;" "&amp;Liquids!$C$51&amp;" to be delivered on the basis of "&amp;Liquids!$C$47&amp;" at the "&amp;Liquids!$C$44&amp;" for "&amp;Liquids!$C$79&amp;" and settled using "&amp;Liquids!$D$83&amp;" quoted in "&amp;UKGas!$D$70&amp;" per "&amp;Liquids!$C$87</f>
        <v>An agreement whereby a floating price is exchanged  for a fixed price over a specified period on a given product size price differential for 1% Low Sulphur Fuel Oil under the Platts Heading Barges FOB Rotterdam minus 1% Low Sulphur Fuel Oil under the Platts Heading Cargoes FOB NWE to be delivered on the basis of Free on Board at the North-West Europe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N290" s="210"/>
      <c r="O290" s="210"/>
      <c r="P290" s="210"/>
      <c r="Q290" s="210"/>
      <c r="R290" s="210"/>
      <c r="S290" s="210"/>
      <c r="T290" s="210"/>
      <c r="U290" s="210"/>
      <c r="V290" s="210"/>
      <c r="W290" s="210"/>
      <c r="X290" s="210"/>
      <c r="Y290" s="210"/>
      <c r="Z290" s="210"/>
      <c r="AA290" s="210"/>
      <c r="AB290" s="210"/>
      <c r="AC290" s="210"/>
      <c r="AD290" s="210"/>
      <c r="AE290" s="210"/>
      <c r="AF290" s="210"/>
      <c r="AG290" s="210"/>
      <c r="AH290" s="210"/>
      <c r="AI290" s="210"/>
      <c r="AJ290" s="210"/>
      <c r="AK290" s="210"/>
      <c r="AL290" s="210"/>
      <c r="AM290" s="210"/>
      <c r="AN290" s="210"/>
      <c r="AO290" s="210"/>
      <c r="AP290" s="210"/>
      <c r="AQ290" s="210"/>
      <c r="AR290" s="210"/>
      <c r="AS290" s="210"/>
      <c r="AT290" s="210"/>
      <c r="AU290" s="210"/>
      <c r="AV290" s="210"/>
      <c r="AW290" s="210"/>
      <c r="AX290" s="210"/>
      <c r="AY290" s="210"/>
      <c r="AZ290" s="210"/>
      <c r="BA290" s="210"/>
      <c r="BB290" s="210"/>
      <c r="BC290" s="210"/>
      <c r="BD290" s="211"/>
      <c r="BE290" s="211"/>
      <c r="BF290" s="211"/>
      <c r="BG290" s="211"/>
      <c r="BH290" s="211"/>
      <c r="BI290" s="211"/>
      <c r="BJ290" s="211"/>
      <c r="BK290" s="211"/>
      <c r="BL290" s="211"/>
      <c r="BM290" s="211"/>
      <c r="BN290" s="211"/>
      <c r="BO290" s="211"/>
      <c r="BP290" s="211"/>
      <c r="BQ290" s="211"/>
      <c r="BR290" s="211"/>
      <c r="BS290" s="211"/>
      <c r="BT290" s="211"/>
      <c r="BU290" s="211"/>
      <c r="BV290" s="211"/>
      <c r="BW290" s="211"/>
      <c r="BX290" s="211"/>
      <c r="BY290" s="211"/>
      <c r="BZ290" s="211"/>
      <c r="CA290" s="211"/>
      <c r="CB290" s="211"/>
      <c r="CC290" s="211"/>
      <c r="CD290" s="211"/>
      <c r="CE290" s="211"/>
      <c r="CF290" s="211"/>
      <c r="CG290" s="211"/>
      <c r="CH290" s="211"/>
      <c r="CI290" s="211"/>
      <c r="CJ290" s="211"/>
      <c r="CK290" s="211"/>
      <c r="CL290" s="211"/>
      <c r="CM290" s="211"/>
      <c r="CN290" s="211"/>
      <c r="CO290" s="211"/>
      <c r="CP290" s="211"/>
      <c r="CQ290" s="211"/>
      <c r="CR290" s="211"/>
      <c r="CS290" s="211"/>
      <c r="CT290" s="211"/>
      <c r="CU290" s="211"/>
      <c r="CV290" s="211"/>
      <c r="CW290" s="211"/>
      <c r="CX290" s="211"/>
      <c r="CY290" s="211"/>
      <c r="CZ290" s="211"/>
      <c r="DA290" s="211"/>
      <c r="DB290" s="211"/>
      <c r="DC290" s="211"/>
      <c r="DD290" s="211"/>
      <c r="DE290" s="211"/>
      <c r="DF290" s="211"/>
      <c r="DG290" s="211"/>
      <c r="DH290" s="211"/>
      <c r="DI290" s="211"/>
      <c r="DJ290" s="211"/>
      <c r="DK290" s="211"/>
      <c r="DL290" s="211"/>
      <c r="DM290" s="211"/>
      <c r="DN290" s="211"/>
      <c r="DO290" s="211"/>
      <c r="DP290" s="211"/>
      <c r="DQ290" s="211"/>
      <c r="DR290" s="211"/>
      <c r="DS290" s="211"/>
      <c r="DT290" s="211"/>
      <c r="DU290" s="211"/>
      <c r="DV290" s="211"/>
      <c r="DW290" s="211"/>
      <c r="DX290" s="211"/>
      <c r="DY290" s="211"/>
      <c r="DZ290" s="211"/>
      <c r="EA290" s="211"/>
      <c r="EB290" s="211"/>
      <c r="EC290" s="211"/>
      <c r="ED290" s="211"/>
      <c r="EE290" s="211"/>
      <c r="EF290" s="211"/>
      <c r="EG290" s="211"/>
      <c r="EH290" s="211"/>
      <c r="EI290" s="211"/>
      <c r="EJ290" s="211"/>
      <c r="EK290" s="211"/>
      <c r="EL290" s="211"/>
      <c r="EM290" s="211"/>
      <c r="EN290" s="211"/>
      <c r="EO290" s="211"/>
      <c r="EP290" s="211"/>
      <c r="EQ290" s="211"/>
      <c r="ER290" s="211"/>
      <c r="ES290" s="211"/>
      <c r="ET290" s="211"/>
      <c r="EU290" s="211"/>
      <c r="EV290" s="211"/>
      <c r="EW290" s="211"/>
      <c r="EX290" s="211"/>
      <c r="EY290" s="211"/>
      <c r="EZ290" s="211"/>
      <c r="FA290" s="211"/>
      <c r="FB290" s="211"/>
      <c r="FC290" s="211"/>
      <c r="FD290" s="211"/>
      <c r="FE290" s="211"/>
      <c r="FF290" s="211"/>
      <c r="FG290" s="211"/>
      <c r="FH290" s="211"/>
      <c r="FI290" s="211"/>
      <c r="FJ290" s="211"/>
      <c r="FK290" s="211"/>
      <c r="FL290" s="211"/>
      <c r="FM290" s="211"/>
      <c r="FN290" s="211"/>
      <c r="FO290" s="211"/>
      <c r="FP290" s="211"/>
      <c r="FQ290" s="211"/>
      <c r="FR290" s="211"/>
      <c r="FS290" s="211"/>
      <c r="FT290" s="211"/>
      <c r="FU290" s="211"/>
      <c r="FV290" s="211"/>
      <c r="FW290" s="211"/>
      <c r="FX290" s="211"/>
      <c r="FY290" s="211"/>
      <c r="FZ290" s="211"/>
      <c r="GA290" s="211"/>
      <c r="GB290" s="211"/>
      <c r="GC290" s="211"/>
      <c r="GD290" s="211"/>
      <c r="GE290" s="211"/>
      <c r="GF290" s="211"/>
      <c r="GG290" s="211"/>
      <c r="GH290" s="211"/>
      <c r="GI290" s="211"/>
      <c r="GJ290" s="211"/>
      <c r="GK290" s="211"/>
      <c r="GL290" s="211"/>
      <c r="GM290" s="211"/>
      <c r="GN290" s="211"/>
      <c r="GO290" s="211"/>
      <c r="GP290" s="211"/>
      <c r="GQ290" s="211"/>
      <c r="GR290" s="211"/>
      <c r="GS290" s="211"/>
      <c r="GT290" s="211"/>
      <c r="GU290" s="211"/>
      <c r="GV290" s="211"/>
      <c r="GW290" s="211"/>
      <c r="GX290" s="211"/>
      <c r="GY290" s="211"/>
      <c r="GZ290" s="211"/>
      <c r="HA290" s="211"/>
      <c r="HB290" s="211"/>
      <c r="HC290" s="211"/>
      <c r="HD290" s="211"/>
      <c r="HE290" s="211"/>
      <c r="HF290" s="211"/>
      <c r="HG290" s="211"/>
      <c r="HH290" s="211"/>
      <c r="HI290" s="211"/>
      <c r="HJ290" s="211"/>
      <c r="HK290" s="211"/>
      <c r="HL290" s="211"/>
      <c r="HM290" s="211"/>
      <c r="HN290" s="211"/>
      <c r="HO290" s="211"/>
      <c r="HP290" s="211"/>
      <c r="HQ290" s="211"/>
      <c r="HR290" s="211"/>
      <c r="HS290" s="211"/>
      <c r="HT290" s="211"/>
      <c r="HU290" s="211"/>
      <c r="HV290" s="211"/>
      <c r="HW290" s="211"/>
      <c r="HX290" s="211"/>
      <c r="HY290" s="211"/>
      <c r="HZ290" s="211"/>
      <c r="IA290" s="211"/>
      <c r="IB290" s="211"/>
      <c r="IC290" s="211"/>
      <c r="ID290" s="211"/>
      <c r="IE290" s="211"/>
      <c r="IF290" s="211"/>
      <c r="IG290" s="211"/>
      <c r="IH290" s="211"/>
      <c r="II290" s="211"/>
      <c r="IJ290" s="211"/>
      <c r="IK290" s="211"/>
      <c r="IL290" s="211"/>
      <c r="IM290" s="211"/>
      <c r="IN290" s="211"/>
      <c r="IO290" s="211"/>
      <c r="IP290" s="211"/>
      <c r="IQ290" s="211"/>
      <c r="IR290" s="211"/>
      <c r="IS290" s="211"/>
      <c r="IT290" s="211"/>
      <c r="IU290" s="211"/>
      <c r="IV290" s="211"/>
      <c r="IW290" s="211"/>
    </row>
    <row r="291" customFormat="false" ht="64.5" hidden="false" customHeight="true" outlineLevel="0" collapsed="false">
      <c r="A291" s="217" t="s">
        <v>50</v>
      </c>
      <c r="B291" s="218" t="s">
        <v>269</v>
      </c>
      <c r="C291" s="219" t="s">
        <v>13</v>
      </c>
      <c r="D291" s="220" t="s">
        <v>270</v>
      </c>
      <c r="E291" s="220" t="s">
        <v>15</v>
      </c>
      <c r="F291" s="220" t="s">
        <v>15</v>
      </c>
      <c r="G291" s="220" t="s">
        <v>268</v>
      </c>
      <c r="H291" s="221" t="s">
        <v>267</v>
      </c>
      <c r="I291" s="220" t="s">
        <v>15</v>
      </c>
      <c r="J291" s="220" t="s">
        <v>15</v>
      </c>
      <c r="K291" s="222" t="s">
        <v>53</v>
      </c>
      <c r="L291" s="222" t="s">
        <v>252</v>
      </c>
      <c r="M291" s="209" t="str">
        <f aca="false">Liquids!$C$35&amp;" for "&amp;Liquids!$C$60&amp;" "&amp;Liquids!$C$52&amp;" minus "&amp;Liquids!$C$60&amp;" "&amp;Liquids!$C$51&amp;" to be delivered on the basis of "&amp;Liquids!$C$47&amp;" at the "&amp;Liquids!$C$44&amp;" for "&amp;Liquids!$C$80&amp;" and settled using "&amp;Liquids!$D$83&amp;" quoted in "&amp;UKGas!$D$70&amp;" per "&amp;Liquids!$C$87</f>
        <v>An agreement whereby a floating price is exchanged  for a fixed price over a specified period on a given product size price differential for 1% Low Sulphur Fuel Oil under the Platts Heading Barges FOB Rotterdam minus 1% Low Sulphur Fuel Oil under the Platts Heading Cargoes FOB NWE to be delivered on the basis of Free on Board at the North-West Europe for a period from the 1st calender day of the year to the last calender day of that year and settled using the arithemetic average of the daily official settlement prices for the liquid grade as published in the Platts European Marketscan quoted in United States Dollars per metric tonne (1,000kg)</v>
      </c>
      <c r="N291" s="210"/>
      <c r="O291" s="210"/>
      <c r="P291" s="210"/>
      <c r="Q291" s="210"/>
      <c r="R291" s="210"/>
      <c r="S291" s="210"/>
      <c r="T291" s="210"/>
      <c r="U291" s="210"/>
      <c r="V291" s="210"/>
      <c r="W291" s="210"/>
      <c r="X291" s="210"/>
      <c r="Y291" s="210"/>
      <c r="Z291" s="210"/>
      <c r="AA291" s="210"/>
      <c r="AB291" s="210"/>
      <c r="AC291" s="210"/>
      <c r="AD291" s="210"/>
      <c r="AE291" s="210"/>
      <c r="AF291" s="210"/>
      <c r="AG291" s="210"/>
      <c r="AH291" s="210"/>
      <c r="AI291" s="210"/>
      <c r="AJ291" s="210"/>
      <c r="AK291" s="210"/>
      <c r="AL291" s="210"/>
      <c r="AM291" s="210"/>
      <c r="AN291" s="210"/>
      <c r="AO291" s="210"/>
      <c r="AP291" s="210"/>
      <c r="AQ291" s="210"/>
      <c r="AR291" s="210"/>
      <c r="AS291" s="210"/>
      <c r="AT291" s="210"/>
      <c r="AU291" s="210"/>
      <c r="AV291" s="210"/>
      <c r="AW291" s="210"/>
      <c r="AX291" s="210"/>
      <c r="AY291" s="210"/>
      <c r="AZ291" s="210"/>
      <c r="BA291" s="210"/>
      <c r="BB291" s="210"/>
      <c r="BC291" s="210"/>
      <c r="BD291" s="211"/>
      <c r="BE291" s="211"/>
      <c r="BF291" s="211"/>
      <c r="BG291" s="211"/>
      <c r="BH291" s="211"/>
      <c r="BI291" s="211"/>
      <c r="BJ291" s="211"/>
      <c r="BK291" s="211"/>
      <c r="BL291" s="211"/>
      <c r="BM291" s="211"/>
      <c r="BN291" s="211"/>
      <c r="BO291" s="211"/>
      <c r="BP291" s="211"/>
      <c r="BQ291" s="211"/>
      <c r="BR291" s="211"/>
      <c r="BS291" s="211"/>
      <c r="BT291" s="211"/>
      <c r="BU291" s="211"/>
      <c r="BV291" s="211"/>
      <c r="BW291" s="211"/>
      <c r="BX291" s="211"/>
      <c r="BY291" s="211"/>
      <c r="BZ291" s="211"/>
      <c r="CA291" s="211"/>
      <c r="CB291" s="211"/>
      <c r="CC291" s="211"/>
      <c r="CD291" s="211"/>
      <c r="CE291" s="211"/>
      <c r="CF291" s="211"/>
      <c r="CG291" s="211"/>
      <c r="CH291" s="211"/>
      <c r="CI291" s="211"/>
      <c r="CJ291" s="211"/>
      <c r="CK291" s="211"/>
      <c r="CL291" s="211"/>
      <c r="CM291" s="211"/>
      <c r="CN291" s="211"/>
      <c r="CO291" s="211"/>
      <c r="CP291" s="211"/>
      <c r="CQ291" s="211"/>
      <c r="CR291" s="211"/>
      <c r="CS291" s="211"/>
      <c r="CT291" s="211"/>
      <c r="CU291" s="211"/>
      <c r="CV291" s="211"/>
      <c r="CW291" s="211"/>
      <c r="CX291" s="211"/>
      <c r="CY291" s="211"/>
      <c r="CZ291" s="211"/>
      <c r="DA291" s="211"/>
      <c r="DB291" s="211"/>
      <c r="DC291" s="211"/>
      <c r="DD291" s="211"/>
      <c r="DE291" s="211"/>
      <c r="DF291" s="211"/>
      <c r="DG291" s="211"/>
      <c r="DH291" s="211"/>
      <c r="DI291" s="211"/>
      <c r="DJ291" s="211"/>
      <c r="DK291" s="211"/>
      <c r="DL291" s="211"/>
      <c r="DM291" s="211"/>
      <c r="DN291" s="211"/>
      <c r="DO291" s="211"/>
      <c r="DP291" s="211"/>
      <c r="DQ291" s="211"/>
      <c r="DR291" s="211"/>
      <c r="DS291" s="211"/>
      <c r="DT291" s="211"/>
      <c r="DU291" s="211"/>
      <c r="DV291" s="211"/>
      <c r="DW291" s="211"/>
      <c r="DX291" s="211"/>
      <c r="DY291" s="211"/>
      <c r="DZ291" s="211"/>
      <c r="EA291" s="211"/>
      <c r="EB291" s="211"/>
      <c r="EC291" s="211"/>
      <c r="ED291" s="211"/>
      <c r="EE291" s="211"/>
      <c r="EF291" s="211"/>
      <c r="EG291" s="211"/>
      <c r="EH291" s="211"/>
      <c r="EI291" s="211"/>
      <c r="EJ291" s="211"/>
      <c r="EK291" s="211"/>
      <c r="EL291" s="211"/>
      <c r="EM291" s="211"/>
      <c r="EN291" s="211"/>
      <c r="EO291" s="211"/>
      <c r="EP291" s="211"/>
      <c r="EQ291" s="211"/>
      <c r="ER291" s="211"/>
      <c r="ES291" s="211"/>
      <c r="ET291" s="211"/>
      <c r="EU291" s="211"/>
      <c r="EV291" s="211"/>
      <c r="EW291" s="211"/>
      <c r="EX291" s="211"/>
      <c r="EY291" s="211"/>
      <c r="EZ291" s="211"/>
      <c r="FA291" s="211"/>
      <c r="FB291" s="211"/>
      <c r="FC291" s="211"/>
      <c r="FD291" s="211"/>
      <c r="FE291" s="211"/>
      <c r="FF291" s="211"/>
      <c r="FG291" s="211"/>
      <c r="FH291" s="211"/>
      <c r="FI291" s="211"/>
      <c r="FJ291" s="211"/>
      <c r="FK291" s="211"/>
      <c r="FL291" s="211"/>
      <c r="FM291" s="211"/>
      <c r="FN291" s="211"/>
      <c r="FO291" s="211"/>
      <c r="FP291" s="211"/>
      <c r="FQ291" s="211"/>
      <c r="FR291" s="211"/>
      <c r="FS291" s="211"/>
      <c r="FT291" s="211"/>
      <c r="FU291" s="211"/>
      <c r="FV291" s="211"/>
      <c r="FW291" s="211"/>
      <c r="FX291" s="211"/>
      <c r="FY291" s="211"/>
      <c r="FZ291" s="211"/>
      <c r="GA291" s="211"/>
      <c r="GB291" s="211"/>
      <c r="GC291" s="211"/>
      <c r="GD291" s="211"/>
      <c r="GE291" s="211"/>
      <c r="GF291" s="211"/>
      <c r="GG291" s="211"/>
      <c r="GH291" s="211"/>
      <c r="GI291" s="211"/>
      <c r="GJ291" s="211"/>
      <c r="GK291" s="211"/>
      <c r="GL291" s="211"/>
      <c r="GM291" s="211"/>
      <c r="GN291" s="211"/>
      <c r="GO291" s="211"/>
      <c r="GP291" s="211"/>
      <c r="GQ291" s="211"/>
      <c r="GR291" s="211"/>
      <c r="GS291" s="211"/>
      <c r="GT291" s="211"/>
      <c r="GU291" s="211"/>
      <c r="GV291" s="211"/>
      <c r="GW291" s="211"/>
      <c r="GX291" s="211"/>
      <c r="GY291" s="211"/>
      <c r="GZ291" s="211"/>
      <c r="HA291" s="211"/>
      <c r="HB291" s="211"/>
      <c r="HC291" s="211"/>
      <c r="HD291" s="211"/>
      <c r="HE291" s="211"/>
      <c r="HF291" s="211"/>
      <c r="HG291" s="211"/>
      <c r="HH291" s="211"/>
      <c r="HI291" s="211"/>
      <c r="HJ291" s="211"/>
      <c r="HK291" s="211"/>
      <c r="HL291" s="211"/>
      <c r="HM291" s="211"/>
      <c r="HN291" s="211"/>
      <c r="HO291" s="211"/>
      <c r="HP291" s="211"/>
      <c r="HQ291" s="211"/>
      <c r="HR291" s="211"/>
      <c r="HS291" s="211"/>
      <c r="HT291" s="211"/>
      <c r="HU291" s="211"/>
      <c r="HV291" s="211"/>
      <c r="HW291" s="211"/>
      <c r="HX291" s="211"/>
      <c r="HY291" s="211"/>
      <c r="HZ291" s="211"/>
      <c r="IA291" s="211"/>
      <c r="IB291" s="211"/>
      <c r="IC291" s="211"/>
      <c r="ID291" s="211"/>
      <c r="IE291" s="211"/>
      <c r="IF291" s="211"/>
      <c r="IG291" s="211"/>
      <c r="IH291" s="211"/>
      <c r="II291" s="211"/>
      <c r="IJ291" s="211"/>
      <c r="IK291" s="211"/>
      <c r="IL291" s="211"/>
      <c r="IM291" s="211"/>
      <c r="IN291" s="211"/>
      <c r="IO291" s="211"/>
      <c r="IP291" s="211"/>
      <c r="IQ291" s="211"/>
      <c r="IR291" s="211"/>
      <c r="IS291" s="211"/>
      <c r="IT291" s="211"/>
      <c r="IU291" s="211"/>
      <c r="IV291" s="211"/>
      <c r="IW291" s="211"/>
    </row>
    <row r="292" customFormat="false" ht="63.75" hidden="false" customHeight="false" outlineLevel="0" collapsed="false">
      <c r="A292" s="212" t="s">
        <v>50</v>
      </c>
      <c r="B292" s="213" t="s">
        <v>271</v>
      </c>
      <c r="C292" s="214" t="s">
        <v>13</v>
      </c>
      <c r="D292" s="215" t="s">
        <v>14</v>
      </c>
      <c r="E292" s="215" t="s">
        <v>15</v>
      </c>
      <c r="F292" s="215" t="s">
        <v>15</v>
      </c>
      <c r="G292" s="215" t="s">
        <v>256</v>
      </c>
      <c r="H292" s="210" t="s">
        <v>267</v>
      </c>
      <c r="I292" s="215" t="s">
        <v>15</v>
      </c>
      <c r="J292" s="215" t="s">
        <v>15</v>
      </c>
      <c r="K292" s="216" t="s">
        <v>53</v>
      </c>
      <c r="L292" s="216" t="s">
        <v>252</v>
      </c>
      <c r="M292" s="209" t="str">
        <f aca="false">Liquids!$C$32&amp;" for "&amp;Liquids!$C$63&amp;" "&amp;Liquids!$C$50&amp;" to be delivered on the basis of "&amp;Liquids!$C$46&amp;" at the "&amp;Liquids!$C$44&amp;" for "&amp;Liquids!$C$78&amp;" and settled using "&amp;Liquids!$D$83&amp;" quoted in "&amp;UKGas!$D$70&amp;" per "&amp;Liquids!$C$87</f>
        <v>An agreement whereby a floating price is exchanged  for a fixed price over a specified period for EN590 0.05 % Sulphur Gasoil under the Platts Heading Cargoes CIF NWE Basis ARA to be delivered on the basis of Cost, Insurance and Freight at the North-West Europe for a period from the 1st calender day of the month to the last calender day of that month and settled using the arithemetic average of the daily official settlement prices for the liquid grade as published in the Platts European Marketscan quoted in United States Dollars per metric tonne (1,000kg)</v>
      </c>
      <c r="N292" s="210"/>
      <c r="O292" s="210"/>
      <c r="P292" s="210"/>
      <c r="Q292" s="210"/>
      <c r="R292" s="210"/>
      <c r="S292" s="210"/>
      <c r="T292" s="210"/>
      <c r="U292" s="210"/>
      <c r="V292" s="210"/>
      <c r="W292" s="210"/>
      <c r="X292" s="210"/>
      <c r="Y292" s="210"/>
      <c r="Z292" s="210"/>
      <c r="AA292" s="210"/>
      <c r="AB292" s="210"/>
      <c r="AC292" s="210"/>
      <c r="AD292" s="210"/>
      <c r="AE292" s="210"/>
      <c r="AF292" s="210"/>
      <c r="AG292" s="210"/>
      <c r="AH292" s="210"/>
      <c r="AI292" s="210"/>
      <c r="AJ292" s="210"/>
      <c r="AK292" s="210"/>
      <c r="AL292" s="210"/>
      <c r="AM292" s="210"/>
      <c r="AN292" s="210"/>
      <c r="AO292" s="210"/>
      <c r="AP292" s="210"/>
      <c r="AQ292" s="210"/>
      <c r="AR292" s="210"/>
      <c r="AS292" s="210"/>
      <c r="AT292" s="210"/>
      <c r="AU292" s="210"/>
      <c r="AV292" s="210"/>
      <c r="AW292" s="210"/>
      <c r="AX292" s="210"/>
      <c r="AY292" s="210"/>
      <c r="AZ292" s="210"/>
      <c r="BA292" s="210"/>
      <c r="BB292" s="210"/>
      <c r="BC292" s="210"/>
      <c r="BD292" s="211"/>
      <c r="BE292" s="211"/>
      <c r="BF292" s="211"/>
      <c r="BG292" s="211"/>
      <c r="BH292" s="211"/>
      <c r="BI292" s="211"/>
      <c r="BJ292" s="211"/>
      <c r="BK292" s="211"/>
      <c r="BL292" s="211"/>
      <c r="BM292" s="211"/>
      <c r="BN292" s="211"/>
      <c r="BO292" s="211"/>
      <c r="BP292" s="211"/>
      <c r="BQ292" s="211"/>
      <c r="BR292" s="211"/>
      <c r="BS292" s="211"/>
      <c r="BT292" s="211"/>
      <c r="BU292" s="211"/>
      <c r="BV292" s="211"/>
      <c r="BW292" s="211"/>
      <c r="BX292" s="211"/>
      <c r="BY292" s="211"/>
      <c r="BZ292" s="211"/>
      <c r="CA292" s="211"/>
      <c r="CB292" s="211"/>
      <c r="CC292" s="211"/>
      <c r="CD292" s="211"/>
      <c r="CE292" s="211"/>
      <c r="CF292" s="211"/>
      <c r="CG292" s="211"/>
      <c r="CH292" s="211"/>
      <c r="CI292" s="211"/>
      <c r="CJ292" s="211"/>
      <c r="CK292" s="211"/>
      <c r="CL292" s="211"/>
      <c r="CM292" s="211"/>
      <c r="CN292" s="211"/>
      <c r="CO292" s="211"/>
      <c r="CP292" s="211"/>
      <c r="CQ292" s="211"/>
      <c r="CR292" s="211"/>
      <c r="CS292" s="211"/>
      <c r="CT292" s="211"/>
      <c r="CU292" s="211"/>
      <c r="CV292" s="211"/>
      <c r="CW292" s="211"/>
      <c r="CX292" s="211"/>
      <c r="CY292" s="211"/>
      <c r="CZ292" s="211"/>
      <c r="DA292" s="211"/>
      <c r="DB292" s="211"/>
      <c r="DC292" s="211"/>
      <c r="DD292" s="211"/>
      <c r="DE292" s="211"/>
      <c r="DF292" s="211"/>
      <c r="DG292" s="211"/>
      <c r="DH292" s="211"/>
      <c r="DI292" s="211"/>
      <c r="DJ292" s="211"/>
      <c r="DK292" s="211"/>
      <c r="DL292" s="211"/>
      <c r="DM292" s="211"/>
      <c r="DN292" s="211"/>
      <c r="DO292" s="211"/>
      <c r="DP292" s="211"/>
      <c r="DQ292" s="211"/>
      <c r="DR292" s="211"/>
      <c r="DS292" s="211"/>
      <c r="DT292" s="211"/>
      <c r="DU292" s="211"/>
      <c r="DV292" s="211"/>
      <c r="DW292" s="211"/>
      <c r="DX292" s="211"/>
      <c r="DY292" s="211"/>
      <c r="DZ292" s="211"/>
      <c r="EA292" s="211"/>
      <c r="EB292" s="211"/>
      <c r="EC292" s="211"/>
      <c r="ED292" s="211"/>
      <c r="EE292" s="211"/>
      <c r="EF292" s="211"/>
      <c r="EG292" s="211"/>
      <c r="EH292" s="211"/>
      <c r="EI292" s="211"/>
      <c r="EJ292" s="211"/>
      <c r="EK292" s="211"/>
      <c r="EL292" s="211"/>
      <c r="EM292" s="211"/>
      <c r="EN292" s="211"/>
      <c r="EO292" s="211"/>
      <c r="EP292" s="211"/>
      <c r="EQ292" s="211"/>
      <c r="ER292" s="211"/>
      <c r="ES292" s="211"/>
      <c r="ET292" s="211"/>
      <c r="EU292" s="211"/>
      <c r="EV292" s="211"/>
      <c r="EW292" s="211"/>
      <c r="EX292" s="211"/>
      <c r="EY292" s="211"/>
      <c r="EZ292" s="211"/>
      <c r="FA292" s="211"/>
      <c r="FB292" s="211"/>
      <c r="FC292" s="211"/>
      <c r="FD292" s="211"/>
      <c r="FE292" s="211"/>
      <c r="FF292" s="211"/>
      <c r="FG292" s="211"/>
      <c r="FH292" s="211"/>
      <c r="FI292" s="211"/>
      <c r="FJ292" s="211"/>
      <c r="FK292" s="211"/>
      <c r="FL292" s="211"/>
      <c r="FM292" s="211"/>
      <c r="FN292" s="211"/>
      <c r="FO292" s="211"/>
      <c r="FP292" s="211"/>
      <c r="FQ292" s="211"/>
      <c r="FR292" s="211"/>
      <c r="FS292" s="211"/>
      <c r="FT292" s="211"/>
      <c r="FU292" s="211"/>
      <c r="FV292" s="211"/>
      <c r="FW292" s="211"/>
      <c r="FX292" s="211"/>
      <c r="FY292" s="211"/>
      <c r="FZ292" s="211"/>
      <c r="GA292" s="211"/>
      <c r="GB292" s="211"/>
      <c r="GC292" s="211"/>
      <c r="GD292" s="211"/>
      <c r="GE292" s="211"/>
      <c r="GF292" s="211"/>
      <c r="GG292" s="211"/>
      <c r="GH292" s="211"/>
      <c r="GI292" s="211"/>
      <c r="GJ292" s="211"/>
      <c r="GK292" s="211"/>
      <c r="GL292" s="211"/>
      <c r="GM292" s="211"/>
      <c r="GN292" s="211"/>
      <c r="GO292" s="211"/>
      <c r="GP292" s="211"/>
      <c r="GQ292" s="211"/>
      <c r="GR292" s="211"/>
      <c r="GS292" s="211"/>
      <c r="GT292" s="211"/>
      <c r="GU292" s="211"/>
      <c r="GV292" s="211"/>
      <c r="GW292" s="211"/>
      <c r="GX292" s="211"/>
      <c r="GY292" s="211"/>
      <c r="GZ292" s="211"/>
      <c r="HA292" s="211"/>
      <c r="HB292" s="211"/>
      <c r="HC292" s="211"/>
      <c r="HD292" s="211"/>
      <c r="HE292" s="211"/>
      <c r="HF292" s="211"/>
      <c r="HG292" s="211"/>
      <c r="HH292" s="211"/>
      <c r="HI292" s="211"/>
      <c r="HJ292" s="211"/>
      <c r="HK292" s="211"/>
      <c r="HL292" s="211"/>
      <c r="HM292" s="211"/>
      <c r="HN292" s="211"/>
      <c r="HO292" s="211"/>
      <c r="HP292" s="211"/>
      <c r="HQ292" s="211"/>
      <c r="HR292" s="211"/>
      <c r="HS292" s="211"/>
      <c r="HT292" s="211"/>
      <c r="HU292" s="211"/>
      <c r="HV292" s="211"/>
      <c r="HW292" s="211"/>
      <c r="HX292" s="211"/>
      <c r="HY292" s="211"/>
      <c r="HZ292" s="211"/>
      <c r="IA292" s="211"/>
      <c r="IB292" s="211"/>
      <c r="IC292" s="211"/>
      <c r="ID292" s="211"/>
      <c r="IE292" s="211"/>
      <c r="IF292" s="211"/>
      <c r="IG292" s="211"/>
      <c r="IH292" s="211"/>
      <c r="II292" s="211"/>
      <c r="IJ292" s="211"/>
      <c r="IK292" s="211"/>
      <c r="IL292" s="211"/>
      <c r="IM292" s="211"/>
      <c r="IN292" s="211"/>
      <c r="IO292" s="211"/>
      <c r="IP292" s="211"/>
      <c r="IQ292" s="211"/>
      <c r="IR292" s="211"/>
      <c r="IS292" s="211"/>
      <c r="IT292" s="211"/>
      <c r="IU292" s="211"/>
      <c r="IV292" s="211"/>
      <c r="IW292" s="211"/>
    </row>
    <row r="293" customFormat="false" ht="63.75" hidden="false" customHeight="false" outlineLevel="0" collapsed="false">
      <c r="A293" s="212" t="s">
        <v>50</v>
      </c>
      <c r="B293" s="213" t="s">
        <v>271</v>
      </c>
      <c r="C293" s="214" t="s">
        <v>13</v>
      </c>
      <c r="D293" s="215" t="s">
        <v>14</v>
      </c>
      <c r="E293" s="215" t="s">
        <v>15</v>
      </c>
      <c r="F293" s="215" t="s">
        <v>15</v>
      </c>
      <c r="G293" s="215" t="s">
        <v>260</v>
      </c>
      <c r="H293" s="210" t="s">
        <v>267</v>
      </c>
      <c r="I293" s="215" t="s">
        <v>15</v>
      </c>
      <c r="J293" s="215" t="s">
        <v>15</v>
      </c>
      <c r="K293" s="216" t="s">
        <v>53</v>
      </c>
      <c r="L293" s="216" t="s">
        <v>252</v>
      </c>
      <c r="M293" s="209" t="str">
        <f aca="false">Liquids!$C$32&amp;" for "&amp;Liquids!$C$63&amp;" "&amp;Liquids!$C$50&amp;" to be delivered on the basis of "&amp;Liquids!$C$46&amp;" at the "&amp;Liquids!$C$44&amp;" for "&amp;Liquids!$C$79&amp;" and settled using "&amp;Liquids!$D$83&amp;" quoted in "&amp;UKGas!$D$70&amp;" per "&amp;Liquids!$C$87</f>
        <v>An agreement whereby a floating price is exchanged  for a fixed price over a specified period for EN590 0.05 % Sulphur Gasoil under the Platts Heading Cargoes CIF NWE Basis ARA to be delivered on the basis of Cost, Insurance and Freight at the North-West Europe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N293" s="210"/>
      <c r="O293" s="210"/>
      <c r="P293" s="210"/>
      <c r="Q293" s="210"/>
      <c r="R293" s="210"/>
      <c r="S293" s="210"/>
      <c r="T293" s="210"/>
      <c r="U293" s="210"/>
      <c r="V293" s="210"/>
      <c r="W293" s="210"/>
      <c r="X293" s="210"/>
      <c r="Y293" s="210"/>
      <c r="Z293" s="210"/>
      <c r="AA293" s="210"/>
      <c r="AB293" s="210"/>
      <c r="AC293" s="210"/>
      <c r="AD293" s="210"/>
      <c r="AE293" s="210"/>
      <c r="AF293" s="210"/>
      <c r="AG293" s="210"/>
      <c r="AH293" s="210"/>
      <c r="AI293" s="210"/>
      <c r="AJ293" s="210"/>
      <c r="AK293" s="210"/>
      <c r="AL293" s="210"/>
      <c r="AM293" s="210"/>
      <c r="AN293" s="210"/>
      <c r="AO293" s="210"/>
      <c r="AP293" s="210"/>
      <c r="AQ293" s="210"/>
      <c r="AR293" s="210"/>
      <c r="AS293" s="210"/>
      <c r="AT293" s="210"/>
      <c r="AU293" s="210"/>
      <c r="AV293" s="210"/>
      <c r="AW293" s="210"/>
      <c r="AX293" s="210"/>
      <c r="AY293" s="210"/>
      <c r="AZ293" s="210"/>
      <c r="BA293" s="210"/>
      <c r="BB293" s="210"/>
      <c r="BC293" s="210"/>
      <c r="BD293" s="211"/>
      <c r="BE293" s="211"/>
      <c r="BF293" s="211"/>
      <c r="BG293" s="211"/>
      <c r="BH293" s="211"/>
      <c r="BI293" s="211"/>
      <c r="BJ293" s="211"/>
      <c r="BK293" s="211"/>
      <c r="BL293" s="211"/>
      <c r="BM293" s="211"/>
      <c r="BN293" s="211"/>
      <c r="BO293" s="211"/>
      <c r="BP293" s="211"/>
      <c r="BQ293" s="211"/>
      <c r="BR293" s="211"/>
      <c r="BS293" s="211"/>
      <c r="BT293" s="211"/>
      <c r="BU293" s="211"/>
      <c r="BV293" s="211"/>
      <c r="BW293" s="211"/>
      <c r="BX293" s="211"/>
      <c r="BY293" s="211"/>
      <c r="BZ293" s="211"/>
      <c r="CA293" s="211"/>
      <c r="CB293" s="211"/>
      <c r="CC293" s="211"/>
      <c r="CD293" s="211"/>
      <c r="CE293" s="211"/>
      <c r="CF293" s="211"/>
      <c r="CG293" s="211"/>
      <c r="CH293" s="211"/>
      <c r="CI293" s="211"/>
      <c r="CJ293" s="211"/>
      <c r="CK293" s="211"/>
      <c r="CL293" s="211"/>
      <c r="CM293" s="211"/>
      <c r="CN293" s="211"/>
      <c r="CO293" s="211"/>
      <c r="CP293" s="211"/>
      <c r="CQ293" s="211"/>
      <c r="CR293" s="211"/>
      <c r="CS293" s="211"/>
      <c r="CT293" s="211"/>
      <c r="CU293" s="211"/>
      <c r="CV293" s="211"/>
      <c r="CW293" s="211"/>
      <c r="CX293" s="211"/>
      <c r="CY293" s="211"/>
      <c r="CZ293" s="211"/>
      <c r="DA293" s="211"/>
      <c r="DB293" s="211"/>
      <c r="DC293" s="211"/>
      <c r="DD293" s="211"/>
      <c r="DE293" s="211"/>
      <c r="DF293" s="211"/>
      <c r="DG293" s="211"/>
      <c r="DH293" s="211"/>
      <c r="DI293" s="211"/>
      <c r="DJ293" s="211"/>
      <c r="DK293" s="211"/>
      <c r="DL293" s="211"/>
      <c r="DM293" s="211"/>
      <c r="DN293" s="211"/>
      <c r="DO293" s="211"/>
      <c r="DP293" s="211"/>
      <c r="DQ293" s="211"/>
      <c r="DR293" s="211"/>
      <c r="DS293" s="211"/>
      <c r="DT293" s="211"/>
      <c r="DU293" s="211"/>
      <c r="DV293" s="211"/>
      <c r="DW293" s="211"/>
      <c r="DX293" s="211"/>
      <c r="DY293" s="211"/>
      <c r="DZ293" s="211"/>
      <c r="EA293" s="211"/>
      <c r="EB293" s="211"/>
      <c r="EC293" s="211"/>
      <c r="ED293" s="211"/>
      <c r="EE293" s="211"/>
      <c r="EF293" s="211"/>
      <c r="EG293" s="211"/>
      <c r="EH293" s="211"/>
      <c r="EI293" s="211"/>
      <c r="EJ293" s="211"/>
      <c r="EK293" s="211"/>
      <c r="EL293" s="211"/>
      <c r="EM293" s="211"/>
      <c r="EN293" s="211"/>
      <c r="EO293" s="211"/>
      <c r="EP293" s="211"/>
      <c r="EQ293" s="211"/>
      <c r="ER293" s="211"/>
      <c r="ES293" s="211"/>
      <c r="ET293" s="211"/>
      <c r="EU293" s="211"/>
      <c r="EV293" s="211"/>
      <c r="EW293" s="211"/>
      <c r="EX293" s="211"/>
      <c r="EY293" s="211"/>
      <c r="EZ293" s="211"/>
      <c r="FA293" s="211"/>
      <c r="FB293" s="211"/>
      <c r="FC293" s="211"/>
      <c r="FD293" s="211"/>
      <c r="FE293" s="211"/>
      <c r="FF293" s="211"/>
      <c r="FG293" s="211"/>
      <c r="FH293" s="211"/>
      <c r="FI293" s="211"/>
      <c r="FJ293" s="211"/>
      <c r="FK293" s="211"/>
      <c r="FL293" s="211"/>
      <c r="FM293" s="211"/>
      <c r="FN293" s="211"/>
      <c r="FO293" s="211"/>
      <c r="FP293" s="211"/>
      <c r="FQ293" s="211"/>
      <c r="FR293" s="211"/>
      <c r="FS293" s="211"/>
      <c r="FT293" s="211"/>
      <c r="FU293" s="211"/>
      <c r="FV293" s="211"/>
      <c r="FW293" s="211"/>
      <c r="FX293" s="211"/>
      <c r="FY293" s="211"/>
      <c r="FZ293" s="211"/>
      <c r="GA293" s="211"/>
      <c r="GB293" s="211"/>
      <c r="GC293" s="211"/>
      <c r="GD293" s="211"/>
      <c r="GE293" s="211"/>
      <c r="GF293" s="211"/>
      <c r="GG293" s="211"/>
      <c r="GH293" s="211"/>
      <c r="GI293" s="211"/>
      <c r="GJ293" s="211"/>
      <c r="GK293" s="211"/>
      <c r="GL293" s="211"/>
      <c r="GM293" s="211"/>
      <c r="GN293" s="211"/>
      <c r="GO293" s="211"/>
      <c r="GP293" s="211"/>
      <c r="GQ293" s="211"/>
      <c r="GR293" s="211"/>
      <c r="GS293" s="211"/>
      <c r="GT293" s="211"/>
      <c r="GU293" s="211"/>
      <c r="GV293" s="211"/>
      <c r="GW293" s="211"/>
      <c r="GX293" s="211"/>
      <c r="GY293" s="211"/>
      <c r="GZ293" s="211"/>
      <c r="HA293" s="211"/>
      <c r="HB293" s="211"/>
      <c r="HC293" s="211"/>
      <c r="HD293" s="211"/>
      <c r="HE293" s="211"/>
      <c r="HF293" s="211"/>
      <c r="HG293" s="211"/>
      <c r="HH293" s="211"/>
      <c r="HI293" s="211"/>
      <c r="HJ293" s="211"/>
      <c r="HK293" s="211"/>
      <c r="HL293" s="211"/>
      <c r="HM293" s="211"/>
      <c r="HN293" s="211"/>
      <c r="HO293" s="211"/>
      <c r="HP293" s="211"/>
      <c r="HQ293" s="211"/>
      <c r="HR293" s="211"/>
      <c r="HS293" s="211"/>
      <c r="HT293" s="211"/>
      <c r="HU293" s="211"/>
      <c r="HV293" s="211"/>
      <c r="HW293" s="211"/>
      <c r="HX293" s="211"/>
      <c r="HY293" s="211"/>
      <c r="HZ293" s="211"/>
      <c r="IA293" s="211"/>
      <c r="IB293" s="211"/>
      <c r="IC293" s="211"/>
      <c r="ID293" s="211"/>
      <c r="IE293" s="211"/>
      <c r="IF293" s="211"/>
      <c r="IG293" s="211"/>
      <c r="IH293" s="211"/>
      <c r="II293" s="211"/>
      <c r="IJ293" s="211"/>
      <c r="IK293" s="211"/>
      <c r="IL293" s="211"/>
      <c r="IM293" s="211"/>
      <c r="IN293" s="211"/>
      <c r="IO293" s="211"/>
      <c r="IP293" s="211"/>
      <c r="IQ293" s="211"/>
      <c r="IR293" s="211"/>
      <c r="IS293" s="211"/>
      <c r="IT293" s="211"/>
      <c r="IU293" s="211"/>
      <c r="IV293" s="211"/>
      <c r="IW293" s="211"/>
    </row>
    <row r="294" customFormat="false" ht="63.75" hidden="false" customHeight="false" outlineLevel="0" collapsed="false">
      <c r="A294" s="217" t="s">
        <v>50</v>
      </c>
      <c r="B294" s="218" t="s">
        <v>271</v>
      </c>
      <c r="C294" s="219" t="s">
        <v>13</v>
      </c>
      <c r="D294" s="220" t="s">
        <v>14</v>
      </c>
      <c r="E294" s="220" t="s">
        <v>15</v>
      </c>
      <c r="F294" s="220" t="s">
        <v>15</v>
      </c>
      <c r="G294" s="220" t="s">
        <v>268</v>
      </c>
      <c r="H294" s="223" t="s">
        <v>267</v>
      </c>
      <c r="I294" s="220" t="s">
        <v>15</v>
      </c>
      <c r="J294" s="220" t="s">
        <v>15</v>
      </c>
      <c r="K294" s="222" t="s">
        <v>53</v>
      </c>
      <c r="L294" s="222" t="s">
        <v>252</v>
      </c>
      <c r="M294" s="209" t="str">
        <f aca="false">Liquids!$C$32&amp;" for "&amp;Liquids!$C$63&amp;" "&amp;Liquids!$C$50&amp;" to be delivered on the basis of "&amp;Liquids!$C$46&amp;" at the "&amp;Liquids!$C$44&amp;" for "&amp;Liquids!$C$80&amp;" and settled using "&amp;Liquids!$D$83&amp;" quoted in "&amp;UKGas!$D$70&amp;" per "&amp;Liquids!$C$87</f>
        <v>An agreement whereby a floating price is exchanged  for a fixed price over a specified period for EN590 0.05 % Sulphur Gasoil under the Platts Heading Cargoes CIF NWE Basis ARA to be delivered on the basis of Cost, Insurance and Freight at the North-West Europe for a period from the 1st calender day of the year to the last calender day of that year and settled using the arithemetic average of the daily official settlement prices for the liquid grade as published in the Platts European Marketscan quoted in United States Dollars per metric tonne (1,000kg)</v>
      </c>
      <c r="N294" s="210"/>
      <c r="O294" s="210"/>
      <c r="P294" s="210"/>
      <c r="Q294" s="210"/>
      <c r="R294" s="210"/>
      <c r="S294" s="210"/>
      <c r="T294" s="210"/>
      <c r="U294" s="210"/>
      <c r="V294" s="210"/>
      <c r="W294" s="210"/>
      <c r="X294" s="210"/>
      <c r="Y294" s="210"/>
      <c r="Z294" s="210"/>
      <c r="AA294" s="210"/>
      <c r="AB294" s="210"/>
      <c r="AC294" s="210"/>
      <c r="AD294" s="210"/>
      <c r="AE294" s="210"/>
      <c r="AF294" s="210"/>
      <c r="AG294" s="210"/>
      <c r="AH294" s="210"/>
      <c r="AI294" s="210"/>
      <c r="AJ294" s="210"/>
      <c r="AK294" s="210"/>
      <c r="AL294" s="210"/>
      <c r="AM294" s="210"/>
      <c r="AN294" s="210"/>
      <c r="AO294" s="210"/>
      <c r="AP294" s="210"/>
      <c r="AQ294" s="210"/>
      <c r="AR294" s="210"/>
      <c r="AS294" s="210"/>
      <c r="AT294" s="210"/>
      <c r="AU294" s="210"/>
      <c r="AV294" s="210"/>
      <c r="AW294" s="210"/>
      <c r="AX294" s="210"/>
      <c r="AY294" s="210"/>
      <c r="AZ294" s="210"/>
      <c r="BA294" s="210"/>
      <c r="BB294" s="210"/>
      <c r="BC294" s="210"/>
      <c r="BD294" s="211"/>
      <c r="BE294" s="211"/>
      <c r="BF294" s="211"/>
      <c r="BG294" s="211"/>
      <c r="BH294" s="211"/>
      <c r="BI294" s="211"/>
      <c r="BJ294" s="211"/>
      <c r="BK294" s="211"/>
      <c r="BL294" s="211"/>
      <c r="BM294" s="211"/>
      <c r="BN294" s="211"/>
      <c r="BO294" s="211"/>
      <c r="BP294" s="211"/>
      <c r="BQ294" s="211"/>
      <c r="BR294" s="211"/>
      <c r="BS294" s="211"/>
      <c r="BT294" s="211"/>
      <c r="BU294" s="211"/>
      <c r="BV294" s="211"/>
      <c r="BW294" s="211"/>
      <c r="BX294" s="211"/>
      <c r="BY294" s="211"/>
      <c r="BZ294" s="211"/>
      <c r="CA294" s="211"/>
      <c r="CB294" s="211"/>
      <c r="CC294" s="211"/>
      <c r="CD294" s="211"/>
      <c r="CE294" s="211"/>
      <c r="CF294" s="211"/>
      <c r="CG294" s="211"/>
      <c r="CH294" s="211"/>
      <c r="CI294" s="211"/>
      <c r="CJ294" s="211"/>
      <c r="CK294" s="211"/>
      <c r="CL294" s="211"/>
      <c r="CM294" s="211"/>
      <c r="CN294" s="211"/>
      <c r="CO294" s="211"/>
      <c r="CP294" s="211"/>
      <c r="CQ294" s="211"/>
      <c r="CR294" s="211"/>
      <c r="CS294" s="211"/>
      <c r="CT294" s="211"/>
      <c r="CU294" s="211"/>
      <c r="CV294" s="211"/>
      <c r="CW294" s="211"/>
      <c r="CX294" s="211"/>
      <c r="CY294" s="211"/>
      <c r="CZ294" s="211"/>
      <c r="DA294" s="211"/>
      <c r="DB294" s="211"/>
      <c r="DC294" s="211"/>
      <c r="DD294" s="211"/>
      <c r="DE294" s="211"/>
      <c r="DF294" s="211"/>
      <c r="DG294" s="211"/>
      <c r="DH294" s="211"/>
      <c r="DI294" s="211"/>
      <c r="DJ294" s="211"/>
      <c r="DK294" s="211"/>
      <c r="DL294" s="211"/>
      <c r="DM294" s="211"/>
      <c r="DN294" s="211"/>
      <c r="DO294" s="211"/>
      <c r="DP294" s="211"/>
      <c r="DQ294" s="211"/>
      <c r="DR294" s="211"/>
      <c r="DS294" s="211"/>
      <c r="DT294" s="211"/>
      <c r="DU294" s="211"/>
      <c r="DV294" s="211"/>
      <c r="DW294" s="211"/>
      <c r="DX294" s="211"/>
      <c r="DY294" s="211"/>
      <c r="DZ294" s="211"/>
      <c r="EA294" s="211"/>
      <c r="EB294" s="211"/>
      <c r="EC294" s="211"/>
      <c r="ED294" s="211"/>
      <c r="EE294" s="211"/>
      <c r="EF294" s="211"/>
      <c r="EG294" s="211"/>
      <c r="EH294" s="211"/>
      <c r="EI294" s="211"/>
      <c r="EJ294" s="211"/>
      <c r="EK294" s="211"/>
      <c r="EL294" s="211"/>
      <c r="EM294" s="211"/>
      <c r="EN294" s="211"/>
      <c r="EO294" s="211"/>
      <c r="EP294" s="211"/>
      <c r="EQ294" s="211"/>
      <c r="ER294" s="211"/>
      <c r="ES294" s="211"/>
      <c r="ET294" s="211"/>
      <c r="EU294" s="211"/>
      <c r="EV294" s="211"/>
      <c r="EW294" s="211"/>
      <c r="EX294" s="211"/>
      <c r="EY294" s="211"/>
      <c r="EZ294" s="211"/>
      <c r="FA294" s="211"/>
      <c r="FB294" s="211"/>
      <c r="FC294" s="211"/>
      <c r="FD294" s="211"/>
      <c r="FE294" s="211"/>
      <c r="FF294" s="211"/>
      <c r="FG294" s="211"/>
      <c r="FH294" s="211"/>
      <c r="FI294" s="211"/>
      <c r="FJ294" s="211"/>
      <c r="FK294" s="211"/>
      <c r="FL294" s="211"/>
      <c r="FM294" s="211"/>
      <c r="FN294" s="211"/>
      <c r="FO294" s="211"/>
      <c r="FP294" s="211"/>
      <c r="FQ294" s="211"/>
      <c r="FR294" s="211"/>
      <c r="FS294" s="211"/>
      <c r="FT294" s="211"/>
      <c r="FU294" s="211"/>
      <c r="FV294" s="211"/>
      <c r="FW294" s="211"/>
      <c r="FX294" s="211"/>
      <c r="FY294" s="211"/>
      <c r="FZ294" s="211"/>
      <c r="GA294" s="211"/>
      <c r="GB294" s="211"/>
      <c r="GC294" s="211"/>
      <c r="GD294" s="211"/>
      <c r="GE294" s="211"/>
      <c r="GF294" s="211"/>
      <c r="GG294" s="211"/>
      <c r="GH294" s="211"/>
      <c r="GI294" s="211"/>
      <c r="GJ294" s="211"/>
      <c r="GK294" s="211"/>
      <c r="GL294" s="211"/>
      <c r="GM294" s="211"/>
      <c r="GN294" s="211"/>
      <c r="GO294" s="211"/>
      <c r="GP294" s="211"/>
      <c r="GQ294" s="211"/>
      <c r="GR294" s="211"/>
      <c r="GS294" s="211"/>
      <c r="GT294" s="211"/>
      <c r="GU294" s="211"/>
      <c r="GV294" s="211"/>
      <c r="GW294" s="211"/>
      <c r="GX294" s="211"/>
      <c r="GY294" s="211"/>
      <c r="GZ294" s="211"/>
      <c r="HA294" s="211"/>
      <c r="HB294" s="211"/>
      <c r="HC294" s="211"/>
      <c r="HD294" s="211"/>
      <c r="HE294" s="211"/>
      <c r="HF294" s="211"/>
      <c r="HG294" s="211"/>
      <c r="HH294" s="211"/>
      <c r="HI294" s="211"/>
      <c r="HJ294" s="211"/>
      <c r="HK294" s="211"/>
      <c r="HL294" s="211"/>
      <c r="HM294" s="211"/>
      <c r="HN294" s="211"/>
      <c r="HO294" s="211"/>
      <c r="HP294" s="211"/>
      <c r="HQ294" s="211"/>
      <c r="HR294" s="211"/>
      <c r="HS294" s="211"/>
      <c r="HT294" s="211"/>
      <c r="HU294" s="211"/>
      <c r="HV294" s="211"/>
      <c r="HW294" s="211"/>
      <c r="HX294" s="211"/>
      <c r="HY294" s="211"/>
      <c r="HZ294" s="211"/>
      <c r="IA294" s="211"/>
      <c r="IB294" s="211"/>
      <c r="IC294" s="211"/>
      <c r="ID294" s="211"/>
      <c r="IE294" s="211"/>
      <c r="IF294" s="211"/>
      <c r="IG294" s="211"/>
      <c r="IH294" s="211"/>
      <c r="II294" s="211"/>
      <c r="IJ294" s="211"/>
      <c r="IK294" s="211"/>
      <c r="IL294" s="211"/>
      <c r="IM294" s="211"/>
      <c r="IN294" s="211"/>
      <c r="IO294" s="211"/>
      <c r="IP294" s="211"/>
      <c r="IQ294" s="211"/>
      <c r="IR294" s="211"/>
      <c r="IS294" s="211"/>
      <c r="IT294" s="211"/>
      <c r="IU294" s="211"/>
      <c r="IV294" s="211"/>
      <c r="IW294" s="211"/>
    </row>
    <row r="295" customFormat="false" ht="63.75" hidden="false" customHeight="false" outlineLevel="0" collapsed="false">
      <c r="A295" s="212" t="s">
        <v>50</v>
      </c>
      <c r="B295" s="213" t="s">
        <v>272</v>
      </c>
      <c r="C295" s="214" t="s">
        <v>13</v>
      </c>
      <c r="D295" s="215" t="s">
        <v>14</v>
      </c>
      <c r="E295" s="215" t="s">
        <v>15</v>
      </c>
      <c r="F295" s="215" t="s">
        <v>15</v>
      </c>
      <c r="G295" s="215" t="s">
        <v>256</v>
      </c>
      <c r="H295" s="210" t="s">
        <v>267</v>
      </c>
      <c r="I295" s="215" t="s">
        <v>15</v>
      </c>
      <c r="J295" s="215" t="s">
        <v>15</v>
      </c>
      <c r="K295" s="216" t="s">
        <v>53</v>
      </c>
      <c r="L295" s="216" t="s">
        <v>252</v>
      </c>
      <c r="M295" s="209" t="str">
        <f aca="false">Liquids!$C$32&amp;" for "&amp;Liquids!$C$62&amp;" "&amp;Liquids!$C$51&amp;" to be delivered on the basis of "&amp;Liquids!$C$47&amp;" at the "&amp;Liquids!$C$39&amp;" for "&amp;Liquids!$C$78&amp;" and settled using "&amp;Liquids!$D$83&amp;" quoted in "&amp;UKGas!$D$70&amp;" per "&amp;Liquids!$C$87</f>
        <v>An agreement whereby a floating price is exchanged  for a fixed price over a specified period for 0.2% Sulphur Gasoil under the Platts Heading Cargoes FOB NWE to be delivered on the basis of Free on Board at the Amsterdam - Rotterdam - Antwerp  for a period from the 1st calender day of the month to the last calender day of that month and settled using the arithemetic average of the daily official settlement prices for the liquid grade as published in the Platts European Marketscan quoted in United States Dollars per metric tonne (1,000kg)</v>
      </c>
      <c r="N295" s="210"/>
      <c r="O295" s="210"/>
      <c r="P295" s="210"/>
      <c r="Q295" s="210"/>
      <c r="R295" s="210"/>
      <c r="S295" s="210"/>
      <c r="T295" s="210"/>
      <c r="U295" s="210"/>
      <c r="V295" s="210"/>
      <c r="W295" s="210"/>
      <c r="X295" s="210"/>
      <c r="Y295" s="210"/>
      <c r="Z295" s="210"/>
      <c r="AA295" s="210"/>
      <c r="AB295" s="210"/>
      <c r="AC295" s="210"/>
      <c r="AD295" s="210"/>
      <c r="AE295" s="210"/>
      <c r="AF295" s="210"/>
      <c r="AG295" s="210"/>
      <c r="AH295" s="210"/>
      <c r="AI295" s="210"/>
      <c r="AJ295" s="210"/>
      <c r="AK295" s="210"/>
      <c r="AL295" s="210"/>
      <c r="AM295" s="210"/>
      <c r="AN295" s="210"/>
      <c r="AO295" s="210"/>
      <c r="AP295" s="210"/>
      <c r="AQ295" s="210"/>
      <c r="AR295" s="210"/>
      <c r="AS295" s="210"/>
      <c r="AT295" s="210"/>
      <c r="AU295" s="210"/>
      <c r="AV295" s="210"/>
      <c r="AW295" s="210"/>
      <c r="AX295" s="210"/>
      <c r="AY295" s="210"/>
      <c r="AZ295" s="210"/>
      <c r="BA295" s="210"/>
      <c r="BB295" s="210"/>
      <c r="BC295" s="210"/>
      <c r="BD295" s="211"/>
      <c r="BE295" s="211"/>
      <c r="BF295" s="211"/>
      <c r="BG295" s="211"/>
      <c r="BH295" s="211"/>
      <c r="BI295" s="211"/>
      <c r="BJ295" s="211"/>
      <c r="BK295" s="211"/>
      <c r="BL295" s="211"/>
      <c r="BM295" s="211"/>
      <c r="BN295" s="211"/>
      <c r="BO295" s="211"/>
      <c r="BP295" s="211"/>
      <c r="BQ295" s="211"/>
      <c r="BR295" s="211"/>
      <c r="BS295" s="211"/>
      <c r="BT295" s="211"/>
      <c r="BU295" s="211"/>
      <c r="BV295" s="211"/>
      <c r="BW295" s="211"/>
      <c r="BX295" s="211"/>
      <c r="BY295" s="211"/>
      <c r="BZ295" s="211"/>
      <c r="CA295" s="211"/>
      <c r="CB295" s="211"/>
      <c r="CC295" s="211"/>
      <c r="CD295" s="211"/>
      <c r="CE295" s="211"/>
      <c r="CF295" s="211"/>
      <c r="CG295" s="211"/>
      <c r="CH295" s="211"/>
      <c r="CI295" s="211"/>
      <c r="CJ295" s="211"/>
      <c r="CK295" s="211"/>
      <c r="CL295" s="211"/>
      <c r="CM295" s="211"/>
      <c r="CN295" s="211"/>
      <c r="CO295" s="211"/>
      <c r="CP295" s="211"/>
      <c r="CQ295" s="211"/>
      <c r="CR295" s="211"/>
      <c r="CS295" s="211"/>
      <c r="CT295" s="211"/>
      <c r="CU295" s="211"/>
      <c r="CV295" s="211"/>
      <c r="CW295" s="211"/>
      <c r="CX295" s="211"/>
      <c r="CY295" s="211"/>
      <c r="CZ295" s="211"/>
      <c r="DA295" s="211"/>
      <c r="DB295" s="211"/>
      <c r="DC295" s="211"/>
      <c r="DD295" s="211"/>
      <c r="DE295" s="211"/>
      <c r="DF295" s="211"/>
      <c r="DG295" s="211"/>
      <c r="DH295" s="211"/>
      <c r="DI295" s="211"/>
      <c r="DJ295" s="211"/>
      <c r="DK295" s="211"/>
      <c r="DL295" s="211"/>
      <c r="DM295" s="211"/>
      <c r="DN295" s="211"/>
      <c r="DO295" s="211"/>
      <c r="DP295" s="211"/>
      <c r="DQ295" s="211"/>
      <c r="DR295" s="211"/>
      <c r="DS295" s="211"/>
      <c r="DT295" s="211"/>
      <c r="DU295" s="211"/>
      <c r="DV295" s="211"/>
      <c r="DW295" s="211"/>
      <c r="DX295" s="211"/>
      <c r="DY295" s="211"/>
      <c r="DZ295" s="211"/>
      <c r="EA295" s="211"/>
      <c r="EB295" s="211"/>
      <c r="EC295" s="211"/>
      <c r="ED295" s="211"/>
      <c r="EE295" s="211"/>
      <c r="EF295" s="211"/>
      <c r="EG295" s="211"/>
      <c r="EH295" s="211"/>
      <c r="EI295" s="211"/>
      <c r="EJ295" s="211"/>
      <c r="EK295" s="211"/>
      <c r="EL295" s="211"/>
      <c r="EM295" s="211"/>
      <c r="EN295" s="211"/>
      <c r="EO295" s="211"/>
      <c r="EP295" s="211"/>
      <c r="EQ295" s="211"/>
      <c r="ER295" s="211"/>
      <c r="ES295" s="211"/>
      <c r="ET295" s="211"/>
      <c r="EU295" s="211"/>
      <c r="EV295" s="211"/>
      <c r="EW295" s="211"/>
      <c r="EX295" s="211"/>
      <c r="EY295" s="211"/>
      <c r="EZ295" s="211"/>
      <c r="FA295" s="211"/>
      <c r="FB295" s="211"/>
      <c r="FC295" s="211"/>
      <c r="FD295" s="211"/>
      <c r="FE295" s="211"/>
      <c r="FF295" s="211"/>
      <c r="FG295" s="211"/>
      <c r="FH295" s="211"/>
      <c r="FI295" s="211"/>
      <c r="FJ295" s="211"/>
      <c r="FK295" s="211"/>
      <c r="FL295" s="211"/>
      <c r="FM295" s="211"/>
      <c r="FN295" s="211"/>
      <c r="FO295" s="211"/>
      <c r="FP295" s="211"/>
      <c r="FQ295" s="211"/>
      <c r="FR295" s="211"/>
      <c r="FS295" s="211"/>
      <c r="FT295" s="211"/>
      <c r="FU295" s="211"/>
      <c r="FV295" s="211"/>
      <c r="FW295" s="211"/>
      <c r="FX295" s="211"/>
      <c r="FY295" s="211"/>
      <c r="FZ295" s="211"/>
      <c r="GA295" s="211"/>
      <c r="GB295" s="211"/>
      <c r="GC295" s="211"/>
      <c r="GD295" s="211"/>
      <c r="GE295" s="211"/>
      <c r="GF295" s="211"/>
      <c r="GG295" s="211"/>
      <c r="GH295" s="211"/>
      <c r="GI295" s="211"/>
      <c r="GJ295" s="211"/>
      <c r="GK295" s="211"/>
      <c r="GL295" s="211"/>
      <c r="GM295" s="211"/>
      <c r="GN295" s="211"/>
      <c r="GO295" s="211"/>
      <c r="GP295" s="211"/>
      <c r="GQ295" s="211"/>
      <c r="GR295" s="211"/>
      <c r="GS295" s="211"/>
      <c r="GT295" s="211"/>
      <c r="GU295" s="211"/>
      <c r="GV295" s="211"/>
      <c r="GW295" s="211"/>
      <c r="GX295" s="211"/>
      <c r="GY295" s="211"/>
      <c r="GZ295" s="211"/>
      <c r="HA295" s="211"/>
      <c r="HB295" s="211"/>
      <c r="HC295" s="211"/>
      <c r="HD295" s="211"/>
      <c r="HE295" s="211"/>
      <c r="HF295" s="211"/>
      <c r="HG295" s="211"/>
      <c r="HH295" s="211"/>
      <c r="HI295" s="211"/>
      <c r="HJ295" s="211"/>
      <c r="HK295" s="211"/>
      <c r="HL295" s="211"/>
      <c r="HM295" s="211"/>
      <c r="HN295" s="211"/>
      <c r="HO295" s="211"/>
      <c r="HP295" s="211"/>
      <c r="HQ295" s="211"/>
      <c r="HR295" s="211"/>
      <c r="HS295" s="211"/>
      <c r="HT295" s="211"/>
      <c r="HU295" s="211"/>
      <c r="HV295" s="211"/>
      <c r="HW295" s="211"/>
      <c r="HX295" s="211"/>
      <c r="HY295" s="211"/>
      <c r="HZ295" s="211"/>
      <c r="IA295" s="211"/>
      <c r="IB295" s="211"/>
      <c r="IC295" s="211"/>
      <c r="ID295" s="211"/>
      <c r="IE295" s="211"/>
      <c r="IF295" s="211"/>
      <c r="IG295" s="211"/>
      <c r="IH295" s="211"/>
      <c r="II295" s="211"/>
      <c r="IJ295" s="211"/>
      <c r="IK295" s="211"/>
      <c r="IL295" s="211"/>
      <c r="IM295" s="211"/>
      <c r="IN295" s="211"/>
      <c r="IO295" s="211"/>
      <c r="IP295" s="211"/>
      <c r="IQ295" s="211"/>
      <c r="IR295" s="211"/>
      <c r="IS295" s="211"/>
      <c r="IT295" s="211"/>
      <c r="IU295" s="211"/>
      <c r="IV295" s="211"/>
      <c r="IW295" s="211"/>
    </row>
    <row r="296" customFormat="false" ht="63.75" hidden="false" customHeight="false" outlineLevel="0" collapsed="false">
      <c r="A296" s="212" t="s">
        <v>50</v>
      </c>
      <c r="B296" s="213" t="s">
        <v>272</v>
      </c>
      <c r="C296" s="214" t="s">
        <v>13</v>
      </c>
      <c r="D296" s="215" t="s">
        <v>14</v>
      </c>
      <c r="E296" s="215" t="s">
        <v>15</v>
      </c>
      <c r="F296" s="215" t="s">
        <v>15</v>
      </c>
      <c r="G296" s="215" t="s">
        <v>260</v>
      </c>
      <c r="H296" s="210" t="s">
        <v>267</v>
      </c>
      <c r="I296" s="215" t="s">
        <v>15</v>
      </c>
      <c r="J296" s="215" t="s">
        <v>15</v>
      </c>
      <c r="K296" s="216" t="s">
        <v>53</v>
      </c>
      <c r="L296" s="216" t="s">
        <v>252</v>
      </c>
      <c r="M296" s="209" t="str">
        <f aca="false">Liquids!$C$32&amp;" for "&amp;Liquids!$C$62&amp;" "&amp;Liquids!$C$51&amp;" to be delivered on the basis of "&amp;Liquids!$C$47&amp;" at the "&amp;Liquids!$C$39&amp;" for "&amp;Liquids!$C$79&amp;" and settled using "&amp;Liquids!$D$83&amp;" quoted in "&amp;UKGas!$D$70&amp;" per "&amp;Liquids!$C$87</f>
        <v>An agreement whereby a floating price is exchanged  for a fixed price over a specified period for 0.2% Sulphur Gasoil under the Platts Heading Cargoes FOB NWE to be delivered on the basis of Free on Board at the Amsterdam - Rotterdam - Antwerp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N296" s="210"/>
      <c r="O296" s="210"/>
      <c r="P296" s="210"/>
      <c r="Q296" s="210"/>
      <c r="R296" s="210"/>
      <c r="S296" s="210"/>
      <c r="T296" s="210"/>
      <c r="U296" s="210"/>
      <c r="V296" s="210"/>
      <c r="W296" s="210"/>
      <c r="X296" s="210"/>
      <c r="Y296" s="210"/>
      <c r="Z296" s="210"/>
      <c r="AA296" s="210"/>
      <c r="AB296" s="210"/>
      <c r="AC296" s="210"/>
      <c r="AD296" s="210"/>
      <c r="AE296" s="210"/>
      <c r="AF296" s="210"/>
      <c r="AG296" s="210"/>
      <c r="AH296" s="210"/>
      <c r="AI296" s="210"/>
      <c r="AJ296" s="210"/>
      <c r="AK296" s="210"/>
      <c r="AL296" s="210"/>
      <c r="AM296" s="210"/>
      <c r="AN296" s="210"/>
      <c r="AO296" s="210"/>
      <c r="AP296" s="210"/>
      <c r="AQ296" s="210"/>
      <c r="AR296" s="210"/>
      <c r="AS296" s="210"/>
      <c r="AT296" s="210"/>
      <c r="AU296" s="210"/>
      <c r="AV296" s="210"/>
      <c r="AW296" s="210"/>
      <c r="AX296" s="210"/>
      <c r="AY296" s="210"/>
      <c r="AZ296" s="210"/>
      <c r="BA296" s="210"/>
      <c r="BB296" s="210"/>
      <c r="BC296" s="210"/>
      <c r="BD296" s="211"/>
      <c r="BE296" s="211"/>
      <c r="BF296" s="211"/>
      <c r="BG296" s="211"/>
      <c r="BH296" s="211"/>
      <c r="BI296" s="211"/>
      <c r="BJ296" s="211"/>
      <c r="BK296" s="211"/>
      <c r="BL296" s="211"/>
      <c r="BM296" s="211"/>
      <c r="BN296" s="211"/>
      <c r="BO296" s="211"/>
      <c r="BP296" s="211"/>
      <c r="BQ296" s="211"/>
      <c r="BR296" s="211"/>
      <c r="BS296" s="211"/>
      <c r="BT296" s="211"/>
      <c r="BU296" s="211"/>
      <c r="BV296" s="211"/>
      <c r="BW296" s="211"/>
      <c r="BX296" s="211"/>
      <c r="BY296" s="211"/>
      <c r="BZ296" s="211"/>
      <c r="CA296" s="211"/>
      <c r="CB296" s="211"/>
      <c r="CC296" s="211"/>
      <c r="CD296" s="211"/>
      <c r="CE296" s="211"/>
      <c r="CF296" s="211"/>
      <c r="CG296" s="211"/>
      <c r="CH296" s="211"/>
      <c r="CI296" s="211"/>
      <c r="CJ296" s="211"/>
      <c r="CK296" s="211"/>
      <c r="CL296" s="211"/>
      <c r="CM296" s="211"/>
      <c r="CN296" s="211"/>
      <c r="CO296" s="211"/>
      <c r="CP296" s="211"/>
      <c r="CQ296" s="211"/>
      <c r="CR296" s="211"/>
      <c r="CS296" s="211"/>
      <c r="CT296" s="211"/>
      <c r="CU296" s="211"/>
      <c r="CV296" s="211"/>
      <c r="CW296" s="211"/>
      <c r="CX296" s="211"/>
      <c r="CY296" s="211"/>
      <c r="CZ296" s="211"/>
      <c r="DA296" s="211"/>
      <c r="DB296" s="211"/>
      <c r="DC296" s="211"/>
      <c r="DD296" s="211"/>
      <c r="DE296" s="211"/>
      <c r="DF296" s="211"/>
      <c r="DG296" s="211"/>
      <c r="DH296" s="211"/>
      <c r="DI296" s="211"/>
      <c r="DJ296" s="211"/>
      <c r="DK296" s="211"/>
      <c r="DL296" s="211"/>
      <c r="DM296" s="211"/>
      <c r="DN296" s="211"/>
      <c r="DO296" s="211"/>
      <c r="DP296" s="211"/>
      <c r="DQ296" s="211"/>
      <c r="DR296" s="211"/>
      <c r="DS296" s="211"/>
      <c r="DT296" s="211"/>
      <c r="DU296" s="211"/>
      <c r="DV296" s="211"/>
      <c r="DW296" s="211"/>
      <c r="DX296" s="211"/>
      <c r="DY296" s="211"/>
      <c r="DZ296" s="211"/>
      <c r="EA296" s="211"/>
      <c r="EB296" s="211"/>
      <c r="EC296" s="211"/>
      <c r="ED296" s="211"/>
      <c r="EE296" s="211"/>
      <c r="EF296" s="211"/>
      <c r="EG296" s="211"/>
      <c r="EH296" s="211"/>
      <c r="EI296" s="211"/>
      <c r="EJ296" s="211"/>
      <c r="EK296" s="211"/>
      <c r="EL296" s="211"/>
      <c r="EM296" s="211"/>
      <c r="EN296" s="211"/>
      <c r="EO296" s="211"/>
      <c r="EP296" s="211"/>
      <c r="EQ296" s="211"/>
      <c r="ER296" s="211"/>
      <c r="ES296" s="211"/>
      <c r="ET296" s="211"/>
      <c r="EU296" s="211"/>
      <c r="EV296" s="211"/>
      <c r="EW296" s="211"/>
      <c r="EX296" s="211"/>
      <c r="EY296" s="211"/>
      <c r="EZ296" s="211"/>
      <c r="FA296" s="211"/>
      <c r="FB296" s="211"/>
      <c r="FC296" s="211"/>
      <c r="FD296" s="211"/>
      <c r="FE296" s="211"/>
      <c r="FF296" s="211"/>
      <c r="FG296" s="211"/>
      <c r="FH296" s="211"/>
      <c r="FI296" s="211"/>
      <c r="FJ296" s="211"/>
      <c r="FK296" s="211"/>
      <c r="FL296" s="211"/>
      <c r="FM296" s="211"/>
      <c r="FN296" s="211"/>
      <c r="FO296" s="211"/>
      <c r="FP296" s="211"/>
      <c r="FQ296" s="211"/>
      <c r="FR296" s="211"/>
      <c r="FS296" s="211"/>
      <c r="FT296" s="211"/>
      <c r="FU296" s="211"/>
      <c r="FV296" s="211"/>
      <c r="FW296" s="211"/>
      <c r="FX296" s="211"/>
      <c r="FY296" s="211"/>
      <c r="FZ296" s="211"/>
      <c r="GA296" s="211"/>
      <c r="GB296" s="211"/>
      <c r="GC296" s="211"/>
      <c r="GD296" s="211"/>
      <c r="GE296" s="211"/>
      <c r="GF296" s="211"/>
      <c r="GG296" s="211"/>
      <c r="GH296" s="211"/>
      <c r="GI296" s="211"/>
      <c r="GJ296" s="211"/>
      <c r="GK296" s="211"/>
      <c r="GL296" s="211"/>
      <c r="GM296" s="211"/>
      <c r="GN296" s="211"/>
      <c r="GO296" s="211"/>
      <c r="GP296" s="211"/>
      <c r="GQ296" s="211"/>
      <c r="GR296" s="211"/>
      <c r="GS296" s="211"/>
      <c r="GT296" s="211"/>
      <c r="GU296" s="211"/>
      <c r="GV296" s="211"/>
      <c r="GW296" s="211"/>
      <c r="GX296" s="211"/>
      <c r="GY296" s="211"/>
      <c r="GZ296" s="211"/>
      <c r="HA296" s="211"/>
      <c r="HB296" s="211"/>
      <c r="HC296" s="211"/>
      <c r="HD296" s="211"/>
      <c r="HE296" s="211"/>
      <c r="HF296" s="211"/>
      <c r="HG296" s="211"/>
      <c r="HH296" s="211"/>
      <c r="HI296" s="211"/>
      <c r="HJ296" s="211"/>
      <c r="HK296" s="211"/>
      <c r="HL296" s="211"/>
      <c r="HM296" s="211"/>
      <c r="HN296" s="211"/>
      <c r="HO296" s="211"/>
      <c r="HP296" s="211"/>
      <c r="HQ296" s="211"/>
      <c r="HR296" s="211"/>
      <c r="HS296" s="211"/>
      <c r="HT296" s="211"/>
      <c r="HU296" s="211"/>
      <c r="HV296" s="211"/>
      <c r="HW296" s="211"/>
      <c r="HX296" s="211"/>
      <c r="HY296" s="211"/>
      <c r="HZ296" s="211"/>
      <c r="IA296" s="211"/>
      <c r="IB296" s="211"/>
      <c r="IC296" s="211"/>
      <c r="ID296" s="211"/>
      <c r="IE296" s="211"/>
      <c r="IF296" s="211"/>
      <c r="IG296" s="211"/>
      <c r="IH296" s="211"/>
      <c r="II296" s="211"/>
      <c r="IJ296" s="211"/>
      <c r="IK296" s="211"/>
      <c r="IL296" s="211"/>
      <c r="IM296" s="211"/>
      <c r="IN296" s="211"/>
      <c r="IO296" s="211"/>
      <c r="IP296" s="211"/>
      <c r="IQ296" s="211"/>
      <c r="IR296" s="211"/>
      <c r="IS296" s="211"/>
      <c r="IT296" s="211"/>
      <c r="IU296" s="211"/>
      <c r="IV296" s="211"/>
      <c r="IW296" s="211"/>
    </row>
    <row r="297" customFormat="false" ht="63.75" hidden="false" customHeight="false" outlineLevel="0" collapsed="false">
      <c r="A297" s="217" t="s">
        <v>50</v>
      </c>
      <c r="B297" s="218" t="s">
        <v>272</v>
      </c>
      <c r="C297" s="219" t="s">
        <v>13</v>
      </c>
      <c r="D297" s="220" t="s">
        <v>14</v>
      </c>
      <c r="E297" s="220" t="s">
        <v>15</v>
      </c>
      <c r="F297" s="220" t="s">
        <v>15</v>
      </c>
      <c r="G297" s="220" t="s">
        <v>268</v>
      </c>
      <c r="H297" s="223" t="s">
        <v>267</v>
      </c>
      <c r="I297" s="220" t="s">
        <v>15</v>
      </c>
      <c r="J297" s="220" t="s">
        <v>15</v>
      </c>
      <c r="K297" s="222" t="s">
        <v>53</v>
      </c>
      <c r="L297" s="222" t="s">
        <v>252</v>
      </c>
      <c r="M297" s="209" t="str">
        <f aca="false">Liquids!$C$32&amp;" for "&amp;Liquids!$C$62&amp;" "&amp;Liquids!$C$51&amp;" to be delivered on the basis of "&amp;Liquids!$C$47&amp;" at the "&amp;Liquids!$C$39&amp;" for "&amp;Liquids!$C$80&amp;" and settled using "&amp;Liquids!$D$83&amp;" quoted in "&amp;UKGas!$D$70&amp;" per "&amp;Liquids!$C$87</f>
        <v>An agreement whereby a floating price is exchanged  for a fixed price over a specified period for 0.2% Sulphur Gasoil under the Platts Heading Cargoes FOB NWE to be delivered on the basis of Free on Board at the Amsterdam - Rotterdam - Antwerp  for a period from the 1st calender day of the year to the last calender day of that year and settled using the arithemetic average of the daily official settlement prices for the liquid grade as published in the Platts European Marketscan quoted in United States Dollars per metric tonne (1,000kg)</v>
      </c>
      <c r="N297" s="210"/>
      <c r="O297" s="210"/>
      <c r="P297" s="210"/>
      <c r="Q297" s="210"/>
      <c r="R297" s="210"/>
      <c r="S297" s="210"/>
      <c r="T297" s="210"/>
      <c r="U297" s="210"/>
      <c r="V297" s="210"/>
      <c r="W297" s="210"/>
      <c r="X297" s="210"/>
      <c r="Y297" s="210"/>
      <c r="Z297" s="210"/>
      <c r="AA297" s="210"/>
      <c r="AB297" s="210"/>
      <c r="AC297" s="210"/>
      <c r="AD297" s="210"/>
      <c r="AE297" s="210"/>
      <c r="AF297" s="210"/>
      <c r="AG297" s="210"/>
      <c r="AH297" s="210"/>
      <c r="AI297" s="210"/>
      <c r="AJ297" s="210"/>
      <c r="AK297" s="210"/>
      <c r="AL297" s="210"/>
      <c r="AM297" s="210"/>
      <c r="AN297" s="210"/>
      <c r="AO297" s="210"/>
      <c r="AP297" s="210"/>
      <c r="AQ297" s="210"/>
      <c r="AR297" s="210"/>
      <c r="AS297" s="210"/>
      <c r="AT297" s="210"/>
      <c r="AU297" s="210"/>
      <c r="AV297" s="210"/>
      <c r="AW297" s="210"/>
      <c r="AX297" s="210"/>
      <c r="AY297" s="210"/>
      <c r="AZ297" s="210"/>
      <c r="BA297" s="210"/>
      <c r="BB297" s="210"/>
      <c r="BC297" s="210"/>
      <c r="BD297" s="211"/>
      <c r="BE297" s="211"/>
      <c r="BF297" s="211"/>
      <c r="BG297" s="211"/>
      <c r="BH297" s="211"/>
      <c r="BI297" s="211"/>
      <c r="BJ297" s="211"/>
      <c r="BK297" s="211"/>
      <c r="BL297" s="211"/>
      <c r="BM297" s="211"/>
      <c r="BN297" s="211"/>
      <c r="BO297" s="211"/>
      <c r="BP297" s="211"/>
      <c r="BQ297" s="211"/>
      <c r="BR297" s="211"/>
      <c r="BS297" s="211"/>
      <c r="BT297" s="211"/>
      <c r="BU297" s="211"/>
      <c r="BV297" s="211"/>
      <c r="BW297" s="211"/>
      <c r="BX297" s="211"/>
      <c r="BY297" s="211"/>
      <c r="BZ297" s="211"/>
      <c r="CA297" s="211"/>
      <c r="CB297" s="211"/>
      <c r="CC297" s="211"/>
      <c r="CD297" s="211"/>
      <c r="CE297" s="211"/>
      <c r="CF297" s="211"/>
      <c r="CG297" s="211"/>
      <c r="CH297" s="211"/>
      <c r="CI297" s="211"/>
      <c r="CJ297" s="211"/>
      <c r="CK297" s="211"/>
      <c r="CL297" s="211"/>
      <c r="CM297" s="211"/>
      <c r="CN297" s="211"/>
      <c r="CO297" s="211"/>
      <c r="CP297" s="211"/>
      <c r="CQ297" s="211"/>
      <c r="CR297" s="211"/>
      <c r="CS297" s="211"/>
      <c r="CT297" s="211"/>
      <c r="CU297" s="211"/>
      <c r="CV297" s="211"/>
      <c r="CW297" s="211"/>
      <c r="CX297" s="211"/>
      <c r="CY297" s="211"/>
      <c r="CZ297" s="211"/>
      <c r="DA297" s="211"/>
      <c r="DB297" s="211"/>
      <c r="DC297" s="211"/>
      <c r="DD297" s="211"/>
      <c r="DE297" s="211"/>
      <c r="DF297" s="211"/>
      <c r="DG297" s="211"/>
      <c r="DH297" s="211"/>
      <c r="DI297" s="211"/>
      <c r="DJ297" s="211"/>
      <c r="DK297" s="211"/>
      <c r="DL297" s="211"/>
      <c r="DM297" s="211"/>
      <c r="DN297" s="211"/>
      <c r="DO297" s="211"/>
      <c r="DP297" s="211"/>
      <c r="DQ297" s="211"/>
      <c r="DR297" s="211"/>
      <c r="DS297" s="211"/>
      <c r="DT297" s="211"/>
      <c r="DU297" s="211"/>
      <c r="DV297" s="211"/>
      <c r="DW297" s="211"/>
      <c r="DX297" s="211"/>
      <c r="DY297" s="211"/>
      <c r="DZ297" s="211"/>
      <c r="EA297" s="211"/>
      <c r="EB297" s="211"/>
      <c r="EC297" s="211"/>
      <c r="ED297" s="211"/>
      <c r="EE297" s="211"/>
      <c r="EF297" s="211"/>
      <c r="EG297" s="211"/>
      <c r="EH297" s="211"/>
      <c r="EI297" s="211"/>
      <c r="EJ297" s="211"/>
      <c r="EK297" s="211"/>
      <c r="EL297" s="211"/>
      <c r="EM297" s="211"/>
      <c r="EN297" s="211"/>
      <c r="EO297" s="211"/>
      <c r="EP297" s="211"/>
      <c r="EQ297" s="211"/>
      <c r="ER297" s="211"/>
      <c r="ES297" s="211"/>
      <c r="ET297" s="211"/>
      <c r="EU297" s="211"/>
      <c r="EV297" s="211"/>
      <c r="EW297" s="211"/>
      <c r="EX297" s="211"/>
      <c r="EY297" s="211"/>
      <c r="EZ297" s="211"/>
      <c r="FA297" s="211"/>
      <c r="FB297" s="211"/>
      <c r="FC297" s="211"/>
      <c r="FD297" s="211"/>
      <c r="FE297" s="211"/>
      <c r="FF297" s="211"/>
      <c r="FG297" s="211"/>
      <c r="FH297" s="211"/>
      <c r="FI297" s="211"/>
      <c r="FJ297" s="211"/>
      <c r="FK297" s="211"/>
      <c r="FL297" s="211"/>
      <c r="FM297" s="211"/>
      <c r="FN297" s="211"/>
      <c r="FO297" s="211"/>
      <c r="FP297" s="211"/>
      <c r="FQ297" s="211"/>
      <c r="FR297" s="211"/>
      <c r="FS297" s="211"/>
      <c r="FT297" s="211"/>
      <c r="FU297" s="211"/>
      <c r="FV297" s="211"/>
      <c r="FW297" s="211"/>
      <c r="FX297" s="211"/>
      <c r="FY297" s="211"/>
      <c r="FZ297" s="211"/>
      <c r="GA297" s="211"/>
      <c r="GB297" s="211"/>
      <c r="GC297" s="211"/>
      <c r="GD297" s="211"/>
      <c r="GE297" s="211"/>
      <c r="GF297" s="211"/>
      <c r="GG297" s="211"/>
      <c r="GH297" s="211"/>
      <c r="GI297" s="211"/>
      <c r="GJ297" s="211"/>
      <c r="GK297" s="211"/>
      <c r="GL297" s="211"/>
      <c r="GM297" s="211"/>
      <c r="GN297" s="211"/>
      <c r="GO297" s="211"/>
      <c r="GP297" s="211"/>
      <c r="GQ297" s="211"/>
      <c r="GR297" s="211"/>
      <c r="GS297" s="211"/>
      <c r="GT297" s="211"/>
      <c r="GU297" s="211"/>
      <c r="GV297" s="211"/>
      <c r="GW297" s="211"/>
      <c r="GX297" s="211"/>
      <c r="GY297" s="211"/>
      <c r="GZ297" s="211"/>
      <c r="HA297" s="211"/>
      <c r="HB297" s="211"/>
      <c r="HC297" s="211"/>
      <c r="HD297" s="211"/>
      <c r="HE297" s="211"/>
      <c r="HF297" s="211"/>
      <c r="HG297" s="211"/>
      <c r="HH297" s="211"/>
      <c r="HI297" s="211"/>
      <c r="HJ297" s="211"/>
      <c r="HK297" s="211"/>
      <c r="HL297" s="211"/>
      <c r="HM297" s="211"/>
      <c r="HN297" s="211"/>
      <c r="HO297" s="211"/>
      <c r="HP297" s="211"/>
      <c r="HQ297" s="211"/>
      <c r="HR297" s="211"/>
      <c r="HS297" s="211"/>
      <c r="HT297" s="211"/>
      <c r="HU297" s="211"/>
      <c r="HV297" s="211"/>
      <c r="HW297" s="211"/>
      <c r="HX297" s="211"/>
      <c r="HY297" s="211"/>
      <c r="HZ297" s="211"/>
      <c r="IA297" s="211"/>
      <c r="IB297" s="211"/>
      <c r="IC297" s="211"/>
      <c r="ID297" s="211"/>
      <c r="IE297" s="211"/>
      <c r="IF297" s="211"/>
      <c r="IG297" s="211"/>
      <c r="IH297" s="211"/>
      <c r="II297" s="211"/>
      <c r="IJ297" s="211"/>
      <c r="IK297" s="211"/>
      <c r="IL297" s="211"/>
      <c r="IM297" s="211"/>
      <c r="IN297" s="211"/>
      <c r="IO297" s="211"/>
      <c r="IP297" s="211"/>
      <c r="IQ297" s="211"/>
      <c r="IR297" s="211"/>
      <c r="IS297" s="211"/>
      <c r="IT297" s="211"/>
      <c r="IU297" s="211"/>
      <c r="IV297" s="211"/>
      <c r="IW297" s="211"/>
    </row>
    <row r="298" customFormat="false" ht="63.75" hidden="false" customHeight="false" outlineLevel="0" collapsed="false">
      <c r="A298" s="212" t="s">
        <v>50</v>
      </c>
      <c r="B298" s="213" t="s">
        <v>273</v>
      </c>
      <c r="C298" s="214" t="s">
        <v>13</v>
      </c>
      <c r="D298" s="215" t="s">
        <v>14</v>
      </c>
      <c r="E298" s="215" t="s">
        <v>15</v>
      </c>
      <c r="F298" s="215" t="s">
        <v>15</v>
      </c>
      <c r="G298" s="224" t="s">
        <v>256</v>
      </c>
      <c r="H298" s="225" t="s">
        <v>274</v>
      </c>
      <c r="I298" s="215" t="s">
        <v>15</v>
      </c>
      <c r="J298" s="215" t="s">
        <v>15</v>
      </c>
      <c r="K298" s="216" t="s">
        <v>53</v>
      </c>
      <c r="L298" s="216" t="s">
        <v>252</v>
      </c>
      <c r="M298" s="209" t="str">
        <f aca="false">Liquids!$C$32&amp;" for "&amp;Liquids!$C$70&amp;" "&amp;Liquids!$C$53&amp;" to be delivered on the basis of "&amp;Liquids!$C$46&amp;" at the "&amp;Liquids!$C$39&amp;" for "&amp;Liquids!$C$78&amp;" and settled using "&amp;Liquids!$D$85&amp;" quoted in "&amp;UKGas!$D$70&amp;" per "&amp;Liquids!$C$87</f>
        <v>An agreement whereby a floating price is exchanged  for a fixed price over a specified period for Propane under the Argus Heading 'Propane' in the section entitled 'Europe' to be delivered on the basis of Cost, Insurance and Freight at the Amsterdam - Rotterdam - Antwerp  for a period from the 1st calender day of the month to the last calender day of that month and settled using the arithemetic average of the daily official settlement prices for the liquid grade as published in the Argus International LPG report publication quoted in United States Dollars per metric tonne (1,000kg)</v>
      </c>
      <c r="N298" s="210"/>
      <c r="O298" s="210"/>
      <c r="P298" s="210"/>
      <c r="Q298" s="210"/>
      <c r="R298" s="210"/>
      <c r="S298" s="210"/>
      <c r="T298" s="210"/>
      <c r="U298" s="210"/>
      <c r="V298" s="210"/>
      <c r="W298" s="210"/>
      <c r="X298" s="210"/>
      <c r="Y298" s="210"/>
      <c r="Z298" s="210"/>
      <c r="AA298" s="210"/>
      <c r="AB298" s="210"/>
      <c r="AC298" s="210"/>
      <c r="AD298" s="210"/>
      <c r="AE298" s="210"/>
      <c r="AF298" s="210"/>
      <c r="AG298" s="210"/>
      <c r="AH298" s="210"/>
      <c r="AI298" s="210"/>
      <c r="AJ298" s="210"/>
      <c r="AK298" s="210"/>
      <c r="AL298" s="210"/>
      <c r="AM298" s="210"/>
      <c r="AN298" s="210"/>
      <c r="AO298" s="210"/>
      <c r="AP298" s="210"/>
      <c r="AQ298" s="210"/>
      <c r="AR298" s="210"/>
      <c r="AS298" s="210"/>
      <c r="AT298" s="210"/>
      <c r="AU298" s="210"/>
      <c r="AV298" s="210"/>
      <c r="AW298" s="210"/>
      <c r="AX298" s="210"/>
      <c r="AY298" s="210"/>
      <c r="AZ298" s="210"/>
      <c r="BA298" s="210"/>
      <c r="BB298" s="210"/>
      <c r="BC298" s="210"/>
      <c r="BD298" s="211"/>
      <c r="BE298" s="211"/>
      <c r="BF298" s="211"/>
      <c r="BG298" s="211"/>
      <c r="BH298" s="211"/>
      <c r="BI298" s="211"/>
      <c r="BJ298" s="211"/>
      <c r="BK298" s="211"/>
      <c r="BL298" s="211"/>
      <c r="BM298" s="211"/>
      <c r="BN298" s="211"/>
      <c r="BO298" s="211"/>
      <c r="BP298" s="211"/>
      <c r="BQ298" s="211"/>
      <c r="BR298" s="211"/>
      <c r="BS298" s="211"/>
      <c r="BT298" s="211"/>
      <c r="BU298" s="211"/>
      <c r="BV298" s="211"/>
      <c r="BW298" s="211"/>
      <c r="BX298" s="211"/>
      <c r="BY298" s="211"/>
      <c r="BZ298" s="211"/>
      <c r="CA298" s="211"/>
      <c r="CB298" s="211"/>
      <c r="CC298" s="211"/>
      <c r="CD298" s="211"/>
      <c r="CE298" s="211"/>
      <c r="CF298" s="211"/>
      <c r="CG298" s="211"/>
      <c r="CH298" s="211"/>
      <c r="CI298" s="211"/>
      <c r="CJ298" s="211"/>
      <c r="CK298" s="211"/>
      <c r="CL298" s="211"/>
      <c r="CM298" s="211"/>
      <c r="CN298" s="211"/>
      <c r="CO298" s="211"/>
      <c r="CP298" s="211"/>
      <c r="CQ298" s="211"/>
      <c r="CR298" s="211"/>
      <c r="CS298" s="211"/>
      <c r="CT298" s="211"/>
      <c r="CU298" s="211"/>
      <c r="CV298" s="211"/>
      <c r="CW298" s="211"/>
      <c r="CX298" s="211"/>
      <c r="CY298" s="211"/>
      <c r="CZ298" s="211"/>
      <c r="DA298" s="211"/>
      <c r="DB298" s="211"/>
      <c r="DC298" s="211"/>
      <c r="DD298" s="211"/>
      <c r="DE298" s="211"/>
      <c r="DF298" s="211"/>
      <c r="DG298" s="211"/>
      <c r="DH298" s="211"/>
      <c r="DI298" s="211"/>
      <c r="DJ298" s="211"/>
      <c r="DK298" s="211"/>
      <c r="DL298" s="211"/>
      <c r="DM298" s="211"/>
      <c r="DN298" s="211"/>
      <c r="DO298" s="211"/>
      <c r="DP298" s="211"/>
      <c r="DQ298" s="211"/>
      <c r="DR298" s="211"/>
      <c r="DS298" s="211"/>
      <c r="DT298" s="211"/>
      <c r="DU298" s="211"/>
      <c r="DV298" s="211"/>
      <c r="DW298" s="211"/>
      <c r="DX298" s="211"/>
      <c r="DY298" s="211"/>
      <c r="DZ298" s="211"/>
      <c r="EA298" s="211"/>
      <c r="EB298" s="211"/>
      <c r="EC298" s="211"/>
      <c r="ED298" s="211"/>
      <c r="EE298" s="211"/>
      <c r="EF298" s="211"/>
      <c r="EG298" s="211"/>
      <c r="EH298" s="211"/>
      <c r="EI298" s="211"/>
      <c r="EJ298" s="211"/>
      <c r="EK298" s="211"/>
      <c r="EL298" s="211"/>
      <c r="EM298" s="211"/>
      <c r="EN298" s="211"/>
      <c r="EO298" s="211"/>
      <c r="EP298" s="211"/>
      <c r="EQ298" s="211"/>
      <c r="ER298" s="211"/>
      <c r="ES298" s="211"/>
      <c r="ET298" s="211"/>
      <c r="EU298" s="211"/>
      <c r="EV298" s="211"/>
      <c r="EW298" s="211"/>
      <c r="EX298" s="211"/>
      <c r="EY298" s="211"/>
      <c r="EZ298" s="211"/>
      <c r="FA298" s="211"/>
      <c r="FB298" s="211"/>
      <c r="FC298" s="211"/>
      <c r="FD298" s="211"/>
      <c r="FE298" s="211"/>
      <c r="FF298" s="211"/>
      <c r="FG298" s="211"/>
      <c r="FH298" s="211"/>
      <c r="FI298" s="211"/>
      <c r="FJ298" s="211"/>
      <c r="FK298" s="211"/>
      <c r="FL298" s="211"/>
      <c r="FM298" s="211"/>
      <c r="FN298" s="211"/>
      <c r="FO298" s="211"/>
      <c r="FP298" s="211"/>
      <c r="FQ298" s="211"/>
      <c r="FR298" s="211"/>
      <c r="FS298" s="211"/>
      <c r="FT298" s="211"/>
      <c r="FU298" s="211"/>
      <c r="FV298" s="211"/>
      <c r="FW298" s="211"/>
      <c r="FX298" s="211"/>
      <c r="FY298" s="211"/>
      <c r="FZ298" s="211"/>
      <c r="GA298" s="211"/>
      <c r="GB298" s="211"/>
      <c r="GC298" s="211"/>
      <c r="GD298" s="211"/>
      <c r="GE298" s="211"/>
      <c r="GF298" s="211"/>
      <c r="GG298" s="211"/>
      <c r="GH298" s="211"/>
      <c r="GI298" s="211"/>
      <c r="GJ298" s="211"/>
      <c r="GK298" s="211"/>
      <c r="GL298" s="211"/>
      <c r="GM298" s="211"/>
      <c r="GN298" s="211"/>
      <c r="GO298" s="211"/>
      <c r="GP298" s="211"/>
      <c r="GQ298" s="211"/>
      <c r="GR298" s="211"/>
      <c r="GS298" s="211"/>
      <c r="GT298" s="211"/>
      <c r="GU298" s="211"/>
      <c r="GV298" s="211"/>
      <c r="GW298" s="211"/>
      <c r="GX298" s="211"/>
      <c r="GY298" s="211"/>
      <c r="GZ298" s="211"/>
      <c r="HA298" s="211"/>
      <c r="HB298" s="211"/>
      <c r="HC298" s="211"/>
      <c r="HD298" s="211"/>
      <c r="HE298" s="211"/>
      <c r="HF298" s="211"/>
      <c r="HG298" s="211"/>
      <c r="HH298" s="211"/>
      <c r="HI298" s="211"/>
      <c r="HJ298" s="211"/>
      <c r="HK298" s="211"/>
      <c r="HL298" s="211"/>
      <c r="HM298" s="211"/>
      <c r="HN298" s="211"/>
      <c r="HO298" s="211"/>
      <c r="HP298" s="211"/>
      <c r="HQ298" s="211"/>
      <c r="HR298" s="211"/>
      <c r="HS298" s="211"/>
      <c r="HT298" s="211"/>
      <c r="HU298" s="211"/>
      <c r="HV298" s="211"/>
      <c r="HW298" s="211"/>
      <c r="HX298" s="211"/>
      <c r="HY298" s="211"/>
      <c r="HZ298" s="211"/>
      <c r="IA298" s="211"/>
      <c r="IB298" s="211"/>
      <c r="IC298" s="211"/>
      <c r="ID298" s="211"/>
      <c r="IE298" s="211"/>
      <c r="IF298" s="211"/>
      <c r="IG298" s="211"/>
      <c r="IH298" s="211"/>
      <c r="II298" s="211"/>
      <c r="IJ298" s="211"/>
      <c r="IK298" s="211"/>
      <c r="IL298" s="211"/>
      <c r="IM298" s="211"/>
      <c r="IN298" s="211"/>
      <c r="IO298" s="211"/>
      <c r="IP298" s="211"/>
      <c r="IQ298" s="211"/>
      <c r="IR298" s="211"/>
      <c r="IS298" s="211"/>
      <c r="IT298" s="211"/>
      <c r="IU298" s="211"/>
      <c r="IV298" s="211"/>
      <c r="IW298" s="211"/>
    </row>
    <row r="299" customFormat="false" ht="63.75" hidden="false" customHeight="false" outlineLevel="0" collapsed="false">
      <c r="A299" s="212" t="s">
        <v>50</v>
      </c>
      <c r="B299" s="213" t="s">
        <v>273</v>
      </c>
      <c r="C299" s="214" t="s">
        <v>13</v>
      </c>
      <c r="D299" s="215" t="s">
        <v>14</v>
      </c>
      <c r="E299" s="215" t="s">
        <v>15</v>
      </c>
      <c r="F299" s="215" t="s">
        <v>15</v>
      </c>
      <c r="G299" s="215" t="s">
        <v>260</v>
      </c>
      <c r="H299" s="210" t="s">
        <v>274</v>
      </c>
      <c r="I299" s="215" t="s">
        <v>15</v>
      </c>
      <c r="J299" s="215" t="s">
        <v>15</v>
      </c>
      <c r="K299" s="216" t="s">
        <v>53</v>
      </c>
      <c r="L299" s="216" t="s">
        <v>252</v>
      </c>
      <c r="M299" s="209" t="str">
        <f aca="false">Liquids!$C$32&amp;" for "&amp;Liquids!$C$70&amp;" "&amp;Liquids!$C$53&amp;" to be delivered on the basis of "&amp;Liquids!$C$46&amp;" at the "&amp;Liquids!$C$39&amp;" for "&amp;Liquids!$C$79&amp;" and settled using "&amp;Liquids!$D$85&amp;" quoted in "&amp;UKGas!$D$70&amp;" per "&amp;Liquids!$C$87</f>
        <v>An agreement whereby a floating price is exchanged  for a fixed price over a specified period for Propane under the Argus Heading 'Propane' in the section entitled 'Europe' to be delivered on the basis of Cost, Insurance and Freight at the Amsterdam - Rotterdam - Antwerp  for a period from the 1st calender day of the quarter to the last calender day of that quarter and settled using the arithemetic average of the daily official settlement prices for the liquid grade as published in the Argus International LPG report publication quoted in United States Dollars per metric tonne (1,000kg)</v>
      </c>
      <c r="N299" s="210"/>
      <c r="O299" s="210"/>
      <c r="P299" s="210"/>
      <c r="Q299" s="210"/>
      <c r="R299" s="210"/>
      <c r="S299" s="210"/>
      <c r="T299" s="210"/>
      <c r="U299" s="210"/>
      <c r="V299" s="210"/>
      <c r="W299" s="210"/>
      <c r="X299" s="210"/>
      <c r="Y299" s="210"/>
      <c r="Z299" s="210"/>
      <c r="AA299" s="210"/>
      <c r="AB299" s="210"/>
      <c r="AC299" s="210"/>
      <c r="AD299" s="210"/>
      <c r="AE299" s="210"/>
      <c r="AF299" s="210"/>
      <c r="AG299" s="210"/>
      <c r="AH299" s="210"/>
      <c r="AI299" s="210"/>
      <c r="AJ299" s="210"/>
      <c r="AK299" s="210"/>
      <c r="AL299" s="210"/>
      <c r="AM299" s="210"/>
      <c r="AN299" s="210"/>
      <c r="AO299" s="210"/>
      <c r="AP299" s="210"/>
      <c r="AQ299" s="210"/>
      <c r="AR299" s="210"/>
      <c r="AS299" s="210"/>
      <c r="AT299" s="210"/>
      <c r="AU299" s="210"/>
      <c r="AV299" s="210"/>
      <c r="AW299" s="210"/>
      <c r="AX299" s="210"/>
      <c r="AY299" s="210"/>
      <c r="AZ299" s="210"/>
      <c r="BA299" s="210"/>
      <c r="BB299" s="210"/>
      <c r="BC299" s="210"/>
      <c r="BD299" s="211"/>
      <c r="BE299" s="211"/>
      <c r="BF299" s="211"/>
      <c r="BG299" s="211"/>
      <c r="BH299" s="211"/>
      <c r="BI299" s="211"/>
      <c r="BJ299" s="211"/>
      <c r="BK299" s="211"/>
      <c r="BL299" s="211"/>
      <c r="BM299" s="211"/>
      <c r="BN299" s="211"/>
      <c r="BO299" s="211"/>
      <c r="BP299" s="211"/>
      <c r="BQ299" s="211"/>
      <c r="BR299" s="211"/>
      <c r="BS299" s="211"/>
      <c r="BT299" s="211"/>
      <c r="BU299" s="211"/>
      <c r="BV299" s="211"/>
      <c r="BW299" s="211"/>
      <c r="BX299" s="211"/>
      <c r="BY299" s="211"/>
      <c r="BZ299" s="211"/>
      <c r="CA299" s="211"/>
      <c r="CB299" s="211"/>
      <c r="CC299" s="211"/>
      <c r="CD299" s="211"/>
      <c r="CE299" s="211"/>
      <c r="CF299" s="211"/>
      <c r="CG299" s="211"/>
      <c r="CH299" s="211"/>
      <c r="CI299" s="211"/>
      <c r="CJ299" s="211"/>
      <c r="CK299" s="211"/>
      <c r="CL299" s="211"/>
      <c r="CM299" s="211"/>
      <c r="CN299" s="211"/>
      <c r="CO299" s="211"/>
      <c r="CP299" s="211"/>
      <c r="CQ299" s="211"/>
      <c r="CR299" s="211"/>
      <c r="CS299" s="211"/>
      <c r="CT299" s="211"/>
      <c r="CU299" s="211"/>
      <c r="CV299" s="211"/>
      <c r="CW299" s="211"/>
      <c r="CX299" s="211"/>
      <c r="CY299" s="211"/>
      <c r="CZ299" s="211"/>
      <c r="DA299" s="211"/>
      <c r="DB299" s="211"/>
      <c r="DC299" s="211"/>
      <c r="DD299" s="211"/>
      <c r="DE299" s="211"/>
      <c r="DF299" s="211"/>
      <c r="DG299" s="211"/>
      <c r="DH299" s="211"/>
      <c r="DI299" s="211"/>
      <c r="DJ299" s="211"/>
      <c r="DK299" s="211"/>
      <c r="DL299" s="211"/>
      <c r="DM299" s="211"/>
      <c r="DN299" s="211"/>
      <c r="DO299" s="211"/>
      <c r="DP299" s="211"/>
      <c r="DQ299" s="211"/>
      <c r="DR299" s="211"/>
      <c r="DS299" s="211"/>
      <c r="DT299" s="211"/>
      <c r="DU299" s="211"/>
      <c r="DV299" s="211"/>
      <c r="DW299" s="211"/>
      <c r="DX299" s="211"/>
      <c r="DY299" s="211"/>
      <c r="DZ299" s="211"/>
      <c r="EA299" s="211"/>
      <c r="EB299" s="211"/>
      <c r="EC299" s="211"/>
      <c r="ED299" s="211"/>
      <c r="EE299" s="211"/>
      <c r="EF299" s="211"/>
      <c r="EG299" s="211"/>
      <c r="EH299" s="211"/>
      <c r="EI299" s="211"/>
      <c r="EJ299" s="211"/>
      <c r="EK299" s="211"/>
      <c r="EL299" s="211"/>
      <c r="EM299" s="211"/>
      <c r="EN299" s="211"/>
      <c r="EO299" s="211"/>
      <c r="EP299" s="211"/>
      <c r="EQ299" s="211"/>
      <c r="ER299" s="211"/>
      <c r="ES299" s="211"/>
      <c r="ET299" s="211"/>
      <c r="EU299" s="211"/>
      <c r="EV299" s="211"/>
      <c r="EW299" s="211"/>
      <c r="EX299" s="211"/>
      <c r="EY299" s="211"/>
      <c r="EZ299" s="211"/>
      <c r="FA299" s="211"/>
      <c r="FB299" s="211"/>
      <c r="FC299" s="211"/>
      <c r="FD299" s="211"/>
      <c r="FE299" s="211"/>
      <c r="FF299" s="211"/>
      <c r="FG299" s="211"/>
      <c r="FH299" s="211"/>
      <c r="FI299" s="211"/>
      <c r="FJ299" s="211"/>
      <c r="FK299" s="211"/>
      <c r="FL299" s="211"/>
      <c r="FM299" s="211"/>
      <c r="FN299" s="211"/>
      <c r="FO299" s="211"/>
      <c r="FP299" s="211"/>
      <c r="FQ299" s="211"/>
      <c r="FR299" s="211"/>
      <c r="FS299" s="211"/>
      <c r="FT299" s="211"/>
      <c r="FU299" s="211"/>
      <c r="FV299" s="211"/>
      <c r="FW299" s="211"/>
      <c r="FX299" s="211"/>
      <c r="FY299" s="211"/>
      <c r="FZ299" s="211"/>
      <c r="GA299" s="211"/>
      <c r="GB299" s="211"/>
      <c r="GC299" s="211"/>
      <c r="GD299" s="211"/>
      <c r="GE299" s="211"/>
      <c r="GF299" s="211"/>
      <c r="GG299" s="211"/>
      <c r="GH299" s="211"/>
      <c r="GI299" s="211"/>
      <c r="GJ299" s="211"/>
      <c r="GK299" s="211"/>
      <c r="GL299" s="211"/>
      <c r="GM299" s="211"/>
      <c r="GN299" s="211"/>
      <c r="GO299" s="211"/>
      <c r="GP299" s="211"/>
      <c r="GQ299" s="211"/>
      <c r="GR299" s="211"/>
      <c r="GS299" s="211"/>
      <c r="GT299" s="211"/>
      <c r="GU299" s="211"/>
      <c r="GV299" s="211"/>
      <c r="GW299" s="211"/>
      <c r="GX299" s="211"/>
      <c r="GY299" s="211"/>
      <c r="GZ299" s="211"/>
      <c r="HA299" s="211"/>
      <c r="HB299" s="211"/>
      <c r="HC299" s="211"/>
      <c r="HD299" s="211"/>
      <c r="HE299" s="211"/>
      <c r="HF299" s="211"/>
      <c r="HG299" s="211"/>
      <c r="HH299" s="211"/>
      <c r="HI299" s="211"/>
      <c r="HJ299" s="211"/>
      <c r="HK299" s="211"/>
      <c r="HL299" s="211"/>
      <c r="HM299" s="211"/>
      <c r="HN299" s="211"/>
      <c r="HO299" s="211"/>
      <c r="HP299" s="211"/>
      <c r="HQ299" s="211"/>
      <c r="HR299" s="211"/>
      <c r="HS299" s="211"/>
      <c r="HT299" s="211"/>
      <c r="HU299" s="211"/>
      <c r="HV299" s="211"/>
      <c r="HW299" s="211"/>
      <c r="HX299" s="211"/>
      <c r="HY299" s="211"/>
      <c r="HZ299" s="211"/>
      <c r="IA299" s="211"/>
      <c r="IB299" s="211"/>
      <c r="IC299" s="211"/>
      <c r="ID299" s="211"/>
      <c r="IE299" s="211"/>
      <c r="IF299" s="211"/>
      <c r="IG299" s="211"/>
      <c r="IH299" s="211"/>
      <c r="II299" s="211"/>
      <c r="IJ299" s="211"/>
      <c r="IK299" s="211"/>
      <c r="IL299" s="211"/>
      <c r="IM299" s="211"/>
      <c r="IN299" s="211"/>
      <c r="IO299" s="211"/>
      <c r="IP299" s="211"/>
      <c r="IQ299" s="211"/>
      <c r="IR299" s="211"/>
      <c r="IS299" s="211"/>
      <c r="IT299" s="211"/>
      <c r="IU299" s="211"/>
      <c r="IV299" s="211"/>
      <c r="IW299" s="211"/>
    </row>
    <row r="300" customFormat="false" ht="63.75" hidden="false" customHeight="false" outlineLevel="0" collapsed="false">
      <c r="A300" s="217" t="s">
        <v>50</v>
      </c>
      <c r="B300" s="218" t="s">
        <v>273</v>
      </c>
      <c r="C300" s="219" t="s">
        <v>13</v>
      </c>
      <c r="D300" s="220" t="s">
        <v>14</v>
      </c>
      <c r="E300" s="220" t="s">
        <v>15</v>
      </c>
      <c r="F300" s="220" t="s">
        <v>15</v>
      </c>
      <c r="G300" s="220" t="s">
        <v>268</v>
      </c>
      <c r="H300" s="223" t="s">
        <v>274</v>
      </c>
      <c r="I300" s="220" t="s">
        <v>15</v>
      </c>
      <c r="J300" s="220" t="s">
        <v>15</v>
      </c>
      <c r="K300" s="222" t="s">
        <v>53</v>
      </c>
      <c r="L300" s="222" t="s">
        <v>252</v>
      </c>
      <c r="M300" s="209" t="str">
        <f aca="false">Liquids!$C$32&amp;" for "&amp;Liquids!$C$70&amp;" "&amp;Liquids!$C$53&amp;" to be delivered on the basis of "&amp;Liquids!$C$46&amp;" at the "&amp;Liquids!$C$39&amp;" for "&amp;Liquids!$C$80&amp;" and settled using "&amp;Liquids!$D$85&amp;" quoted in "&amp;UKGas!$D$70&amp;" per "&amp;Liquids!$C$87</f>
        <v>An agreement whereby a floating price is exchanged  for a fixed price over a specified period for Propane under the Argus Heading 'Propane' in the section entitled 'Europe' to be delivered on the basis of Cost, Insurance and Freight at the Amsterdam - Rotterdam - Antwerp  for a period from the 1st calender day of the year to the last calender day of that year and settled using the arithemetic average of the daily official settlement prices for the liquid grade as published in the Argus International LPG report publication quoted in United States Dollars per metric tonne (1,000kg)</v>
      </c>
      <c r="N300" s="210"/>
      <c r="O300" s="210"/>
      <c r="P300" s="210"/>
      <c r="Q300" s="210"/>
      <c r="R300" s="210"/>
      <c r="S300" s="210"/>
      <c r="T300" s="210"/>
      <c r="U300" s="210"/>
      <c r="V300" s="210"/>
      <c r="W300" s="210"/>
      <c r="X300" s="210"/>
      <c r="Y300" s="210"/>
      <c r="Z300" s="210"/>
      <c r="AA300" s="210"/>
      <c r="AB300" s="210"/>
      <c r="AC300" s="210"/>
      <c r="AD300" s="210"/>
      <c r="AE300" s="210"/>
      <c r="AF300" s="210"/>
      <c r="AG300" s="210"/>
      <c r="AH300" s="210"/>
      <c r="AI300" s="210"/>
      <c r="AJ300" s="210"/>
      <c r="AK300" s="210"/>
      <c r="AL300" s="210"/>
      <c r="AM300" s="210"/>
      <c r="AN300" s="210"/>
      <c r="AO300" s="210"/>
      <c r="AP300" s="210"/>
      <c r="AQ300" s="210"/>
      <c r="AR300" s="210"/>
      <c r="AS300" s="210"/>
      <c r="AT300" s="210"/>
      <c r="AU300" s="210"/>
      <c r="AV300" s="210"/>
      <c r="AW300" s="210"/>
      <c r="AX300" s="210"/>
      <c r="AY300" s="210"/>
      <c r="AZ300" s="210"/>
      <c r="BA300" s="210"/>
      <c r="BB300" s="210"/>
      <c r="BC300" s="210"/>
      <c r="BD300" s="211"/>
      <c r="BE300" s="211"/>
      <c r="BF300" s="211"/>
      <c r="BG300" s="211"/>
      <c r="BH300" s="211"/>
      <c r="BI300" s="211"/>
      <c r="BJ300" s="211"/>
      <c r="BK300" s="211"/>
      <c r="BL300" s="211"/>
      <c r="BM300" s="211"/>
      <c r="BN300" s="211"/>
      <c r="BO300" s="211"/>
      <c r="BP300" s="211"/>
      <c r="BQ300" s="211"/>
      <c r="BR300" s="211"/>
      <c r="BS300" s="211"/>
      <c r="BT300" s="211"/>
      <c r="BU300" s="211"/>
      <c r="BV300" s="211"/>
      <c r="BW300" s="211"/>
      <c r="BX300" s="211"/>
      <c r="BY300" s="211"/>
      <c r="BZ300" s="211"/>
      <c r="CA300" s="211"/>
      <c r="CB300" s="211"/>
      <c r="CC300" s="211"/>
      <c r="CD300" s="211"/>
      <c r="CE300" s="211"/>
      <c r="CF300" s="211"/>
      <c r="CG300" s="211"/>
      <c r="CH300" s="211"/>
      <c r="CI300" s="211"/>
      <c r="CJ300" s="211"/>
      <c r="CK300" s="211"/>
      <c r="CL300" s="211"/>
      <c r="CM300" s="211"/>
      <c r="CN300" s="211"/>
      <c r="CO300" s="211"/>
      <c r="CP300" s="211"/>
      <c r="CQ300" s="211"/>
      <c r="CR300" s="211"/>
      <c r="CS300" s="211"/>
      <c r="CT300" s="211"/>
      <c r="CU300" s="211"/>
      <c r="CV300" s="211"/>
      <c r="CW300" s="211"/>
      <c r="CX300" s="211"/>
      <c r="CY300" s="211"/>
      <c r="CZ300" s="211"/>
      <c r="DA300" s="211"/>
      <c r="DB300" s="211"/>
      <c r="DC300" s="211"/>
      <c r="DD300" s="211"/>
      <c r="DE300" s="211"/>
      <c r="DF300" s="211"/>
      <c r="DG300" s="211"/>
      <c r="DH300" s="211"/>
      <c r="DI300" s="211"/>
      <c r="DJ300" s="211"/>
      <c r="DK300" s="211"/>
      <c r="DL300" s="211"/>
      <c r="DM300" s="211"/>
      <c r="DN300" s="211"/>
      <c r="DO300" s="211"/>
      <c r="DP300" s="211"/>
      <c r="DQ300" s="211"/>
      <c r="DR300" s="211"/>
      <c r="DS300" s="211"/>
      <c r="DT300" s="211"/>
      <c r="DU300" s="211"/>
      <c r="DV300" s="211"/>
      <c r="DW300" s="211"/>
      <c r="DX300" s="211"/>
      <c r="DY300" s="211"/>
      <c r="DZ300" s="211"/>
      <c r="EA300" s="211"/>
      <c r="EB300" s="211"/>
      <c r="EC300" s="211"/>
      <c r="ED300" s="211"/>
      <c r="EE300" s="211"/>
      <c r="EF300" s="211"/>
      <c r="EG300" s="211"/>
      <c r="EH300" s="211"/>
      <c r="EI300" s="211"/>
      <c r="EJ300" s="211"/>
      <c r="EK300" s="211"/>
      <c r="EL300" s="211"/>
      <c r="EM300" s="211"/>
      <c r="EN300" s="211"/>
      <c r="EO300" s="211"/>
      <c r="EP300" s="211"/>
      <c r="EQ300" s="211"/>
      <c r="ER300" s="211"/>
      <c r="ES300" s="211"/>
      <c r="ET300" s="211"/>
      <c r="EU300" s="211"/>
      <c r="EV300" s="211"/>
      <c r="EW300" s="211"/>
      <c r="EX300" s="211"/>
      <c r="EY300" s="211"/>
      <c r="EZ300" s="211"/>
      <c r="FA300" s="211"/>
      <c r="FB300" s="211"/>
      <c r="FC300" s="211"/>
      <c r="FD300" s="211"/>
      <c r="FE300" s="211"/>
      <c r="FF300" s="211"/>
      <c r="FG300" s="211"/>
      <c r="FH300" s="211"/>
      <c r="FI300" s="211"/>
      <c r="FJ300" s="211"/>
      <c r="FK300" s="211"/>
      <c r="FL300" s="211"/>
      <c r="FM300" s="211"/>
      <c r="FN300" s="211"/>
      <c r="FO300" s="211"/>
      <c r="FP300" s="211"/>
      <c r="FQ300" s="211"/>
      <c r="FR300" s="211"/>
      <c r="FS300" s="211"/>
      <c r="FT300" s="211"/>
      <c r="FU300" s="211"/>
      <c r="FV300" s="211"/>
      <c r="FW300" s="211"/>
      <c r="FX300" s="211"/>
      <c r="FY300" s="211"/>
      <c r="FZ300" s="211"/>
      <c r="GA300" s="211"/>
      <c r="GB300" s="211"/>
      <c r="GC300" s="211"/>
      <c r="GD300" s="211"/>
      <c r="GE300" s="211"/>
      <c r="GF300" s="211"/>
      <c r="GG300" s="211"/>
      <c r="GH300" s="211"/>
      <c r="GI300" s="211"/>
      <c r="GJ300" s="211"/>
      <c r="GK300" s="211"/>
      <c r="GL300" s="211"/>
      <c r="GM300" s="211"/>
      <c r="GN300" s="211"/>
      <c r="GO300" s="211"/>
      <c r="GP300" s="211"/>
      <c r="GQ300" s="211"/>
      <c r="GR300" s="211"/>
      <c r="GS300" s="211"/>
      <c r="GT300" s="211"/>
      <c r="GU300" s="211"/>
      <c r="GV300" s="211"/>
      <c r="GW300" s="211"/>
      <c r="GX300" s="211"/>
      <c r="GY300" s="211"/>
      <c r="GZ300" s="211"/>
      <c r="HA300" s="211"/>
      <c r="HB300" s="211"/>
      <c r="HC300" s="211"/>
      <c r="HD300" s="211"/>
      <c r="HE300" s="211"/>
      <c r="HF300" s="211"/>
      <c r="HG300" s="211"/>
      <c r="HH300" s="211"/>
      <c r="HI300" s="211"/>
      <c r="HJ300" s="211"/>
      <c r="HK300" s="211"/>
      <c r="HL300" s="211"/>
      <c r="HM300" s="211"/>
      <c r="HN300" s="211"/>
      <c r="HO300" s="211"/>
      <c r="HP300" s="211"/>
      <c r="HQ300" s="211"/>
      <c r="HR300" s="211"/>
      <c r="HS300" s="211"/>
      <c r="HT300" s="211"/>
      <c r="HU300" s="211"/>
      <c r="HV300" s="211"/>
      <c r="HW300" s="211"/>
      <c r="HX300" s="211"/>
      <c r="HY300" s="211"/>
      <c r="HZ300" s="211"/>
      <c r="IA300" s="211"/>
      <c r="IB300" s="211"/>
      <c r="IC300" s="211"/>
      <c r="ID300" s="211"/>
      <c r="IE300" s="211"/>
      <c r="IF300" s="211"/>
      <c r="IG300" s="211"/>
      <c r="IH300" s="211"/>
      <c r="II300" s="211"/>
      <c r="IJ300" s="211"/>
      <c r="IK300" s="211"/>
      <c r="IL300" s="211"/>
      <c r="IM300" s="211"/>
      <c r="IN300" s="211"/>
      <c r="IO300" s="211"/>
      <c r="IP300" s="211"/>
      <c r="IQ300" s="211"/>
      <c r="IR300" s="211"/>
      <c r="IS300" s="211"/>
      <c r="IT300" s="211"/>
      <c r="IU300" s="211"/>
      <c r="IV300" s="211"/>
      <c r="IW300" s="211"/>
    </row>
    <row r="301" customFormat="false" ht="51" hidden="false" customHeight="false" outlineLevel="0" collapsed="false">
      <c r="A301" s="212" t="s">
        <v>50</v>
      </c>
      <c r="B301" s="226" t="s">
        <v>58</v>
      </c>
      <c r="C301" s="214" t="s">
        <v>13</v>
      </c>
      <c r="D301" s="215" t="s">
        <v>266</v>
      </c>
      <c r="E301" s="215" t="s">
        <v>15</v>
      </c>
      <c r="F301" s="215" t="s">
        <v>15</v>
      </c>
      <c r="G301" s="215" t="s">
        <v>256</v>
      </c>
      <c r="H301" s="210" t="s">
        <v>275</v>
      </c>
      <c r="I301" s="215" t="s">
        <v>15</v>
      </c>
      <c r="J301" s="215" t="s">
        <v>15</v>
      </c>
      <c r="K301" s="216" t="s">
        <v>53</v>
      </c>
      <c r="L301" s="216" t="s">
        <v>276</v>
      </c>
      <c r="M301" s="227" t="str">
        <f aca="false">Liquids!$C$33&amp;" for "&amp;Liquids!$C$64&amp;" for "&amp;Liquids!$C$78&amp;" and settled using "&amp;Liquids!$D$82&amp;" quoted in "&amp;UKGas!$D$70&amp;" per "&amp;Liquids!$C$87</f>
        <v>An agreement whereby a floating price is exchanged  for a fixed price over a specified period on a given product price differential for IPE Gasoil/Brent Crack for a period from the 1st calender day of the month to the last calender day of that month and settled using the arithmetic average of the daily official settlement prices for the first month IPE contract as reported in the Platts European Marketscan quoted in United States Dollars per metric tonne (1,000kg)</v>
      </c>
      <c r="N301" s="210"/>
      <c r="O301" s="210"/>
      <c r="P301" s="210"/>
      <c r="Q301" s="210"/>
      <c r="R301" s="210"/>
      <c r="S301" s="210"/>
      <c r="T301" s="210"/>
      <c r="U301" s="210"/>
      <c r="V301" s="210"/>
      <c r="W301" s="210"/>
      <c r="X301" s="210"/>
      <c r="Y301" s="210"/>
      <c r="Z301" s="210"/>
      <c r="AA301" s="210"/>
      <c r="AB301" s="210"/>
      <c r="AC301" s="210"/>
      <c r="AD301" s="210"/>
      <c r="AE301" s="210"/>
      <c r="AF301" s="210"/>
      <c r="AG301" s="210"/>
      <c r="AH301" s="210"/>
      <c r="AI301" s="210"/>
      <c r="AJ301" s="210"/>
      <c r="AK301" s="210"/>
      <c r="AL301" s="210"/>
      <c r="AM301" s="210"/>
      <c r="AN301" s="210"/>
      <c r="AO301" s="210"/>
      <c r="AP301" s="210"/>
      <c r="AQ301" s="210"/>
      <c r="AR301" s="210"/>
      <c r="AS301" s="210"/>
      <c r="AT301" s="210"/>
      <c r="AU301" s="210"/>
      <c r="AV301" s="210"/>
      <c r="AW301" s="210"/>
      <c r="AX301" s="210"/>
      <c r="AY301" s="210"/>
      <c r="AZ301" s="210"/>
      <c r="BA301" s="210"/>
      <c r="BB301" s="210"/>
      <c r="BC301" s="210"/>
      <c r="BD301" s="211"/>
      <c r="BE301" s="211"/>
      <c r="BF301" s="211"/>
      <c r="BG301" s="211"/>
      <c r="BH301" s="211"/>
      <c r="BI301" s="211"/>
      <c r="BJ301" s="211"/>
      <c r="BK301" s="211"/>
      <c r="BL301" s="211"/>
      <c r="BM301" s="211"/>
      <c r="BN301" s="211"/>
      <c r="BO301" s="211"/>
      <c r="BP301" s="211"/>
      <c r="BQ301" s="211"/>
      <c r="BR301" s="211"/>
      <c r="BS301" s="211"/>
      <c r="BT301" s="211"/>
      <c r="BU301" s="211"/>
      <c r="BV301" s="211"/>
      <c r="BW301" s="211"/>
      <c r="BX301" s="211"/>
      <c r="BY301" s="211"/>
      <c r="BZ301" s="211"/>
      <c r="CA301" s="211"/>
      <c r="CB301" s="211"/>
      <c r="CC301" s="211"/>
      <c r="CD301" s="211"/>
      <c r="CE301" s="211"/>
      <c r="CF301" s="211"/>
      <c r="CG301" s="211"/>
      <c r="CH301" s="211"/>
      <c r="CI301" s="211"/>
      <c r="CJ301" s="211"/>
      <c r="CK301" s="211"/>
      <c r="CL301" s="211"/>
      <c r="CM301" s="211"/>
      <c r="CN301" s="211"/>
      <c r="CO301" s="211"/>
      <c r="CP301" s="211"/>
      <c r="CQ301" s="211"/>
      <c r="CR301" s="211"/>
      <c r="CS301" s="211"/>
      <c r="CT301" s="211"/>
      <c r="CU301" s="211"/>
      <c r="CV301" s="211"/>
      <c r="CW301" s="211"/>
      <c r="CX301" s="211"/>
      <c r="CY301" s="211"/>
      <c r="CZ301" s="211"/>
      <c r="DA301" s="211"/>
      <c r="DB301" s="211"/>
      <c r="DC301" s="211"/>
      <c r="DD301" s="211"/>
      <c r="DE301" s="211"/>
      <c r="DF301" s="211"/>
      <c r="DG301" s="211"/>
      <c r="DH301" s="211"/>
      <c r="DI301" s="211"/>
      <c r="DJ301" s="211"/>
      <c r="DK301" s="211"/>
      <c r="DL301" s="211"/>
      <c r="DM301" s="211"/>
      <c r="DN301" s="211"/>
      <c r="DO301" s="211"/>
      <c r="DP301" s="211"/>
      <c r="DQ301" s="211"/>
      <c r="DR301" s="211"/>
      <c r="DS301" s="211"/>
      <c r="DT301" s="211"/>
      <c r="DU301" s="211"/>
      <c r="DV301" s="211"/>
      <c r="DW301" s="211"/>
      <c r="DX301" s="211"/>
      <c r="DY301" s="211"/>
      <c r="DZ301" s="211"/>
      <c r="EA301" s="211"/>
      <c r="EB301" s="211"/>
      <c r="EC301" s="211"/>
      <c r="ED301" s="211"/>
      <c r="EE301" s="211"/>
      <c r="EF301" s="211"/>
      <c r="EG301" s="211"/>
      <c r="EH301" s="211"/>
      <c r="EI301" s="211"/>
      <c r="EJ301" s="211"/>
      <c r="EK301" s="211"/>
      <c r="EL301" s="211"/>
      <c r="EM301" s="211"/>
      <c r="EN301" s="211"/>
      <c r="EO301" s="211"/>
      <c r="EP301" s="211"/>
      <c r="EQ301" s="211"/>
      <c r="ER301" s="211"/>
      <c r="ES301" s="211"/>
      <c r="ET301" s="211"/>
      <c r="EU301" s="211"/>
      <c r="EV301" s="211"/>
      <c r="EW301" s="211"/>
      <c r="EX301" s="211"/>
      <c r="EY301" s="211"/>
      <c r="EZ301" s="211"/>
      <c r="FA301" s="211"/>
      <c r="FB301" s="211"/>
      <c r="FC301" s="211"/>
      <c r="FD301" s="211"/>
      <c r="FE301" s="211"/>
      <c r="FF301" s="211"/>
      <c r="FG301" s="211"/>
      <c r="FH301" s="211"/>
      <c r="FI301" s="211"/>
      <c r="FJ301" s="211"/>
      <c r="FK301" s="211"/>
      <c r="FL301" s="211"/>
      <c r="FM301" s="211"/>
      <c r="FN301" s="211"/>
      <c r="FO301" s="211"/>
      <c r="FP301" s="211"/>
      <c r="FQ301" s="211"/>
      <c r="FR301" s="211"/>
      <c r="FS301" s="211"/>
      <c r="FT301" s="211"/>
      <c r="FU301" s="211"/>
      <c r="FV301" s="211"/>
      <c r="FW301" s="211"/>
      <c r="FX301" s="211"/>
      <c r="FY301" s="211"/>
      <c r="FZ301" s="211"/>
      <c r="GA301" s="211"/>
      <c r="GB301" s="211"/>
      <c r="GC301" s="211"/>
      <c r="GD301" s="211"/>
      <c r="GE301" s="211"/>
      <c r="GF301" s="211"/>
      <c r="GG301" s="211"/>
      <c r="GH301" s="211"/>
      <c r="GI301" s="211"/>
      <c r="GJ301" s="211"/>
      <c r="GK301" s="211"/>
      <c r="GL301" s="211"/>
      <c r="GM301" s="211"/>
      <c r="GN301" s="211"/>
      <c r="GO301" s="211"/>
      <c r="GP301" s="211"/>
      <c r="GQ301" s="211"/>
      <c r="GR301" s="211"/>
      <c r="GS301" s="211"/>
      <c r="GT301" s="211"/>
      <c r="GU301" s="211"/>
      <c r="GV301" s="211"/>
      <c r="GW301" s="211"/>
      <c r="GX301" s="211"/>
      <c r="GY301" s="211"/>
      <c r="GZ301" s="211"/>
      <c r="HA301" s="211"/>
      <c r="HB301" s="211"/>
      <c r="HC301" s="211"/>
      <c r="HD301" s="211"/>
      <c r="HE301" s="211"/>
      <c r="HF301" s="211"/>
      <c r="HG301" s="211"/>
      <c r="HH301" s="211"/>
      <c r="HI301" s="211"/>
      <c r="HJ301" s="211"/>
      <c r="HK301" s="211"/>
      <c r="HL301" s="211"/>
      <c r="HM301" s="211"/>
      <c r="HN301" s="211"/>
      <c r="HO301" s="211"/>
      <c r="HP301" s="211"/>
      <c r="HQ301" s="211"/>
      <c r="HR301" s="211"/>
      <c r="HS301" s="211"/>
      <c r="HT301" s="211"/>
      <c r="HU301" s="211"/>
      <c r="HV301" s="211"/>
      <c r="HW301" s="211"/>
      <c r="HX301" s="211"/>
      <c r="HY301" s="211"/>
      <c r="HZ301" s="211"/>
      <c r="IA301" s="211"/>
      <c r="IB301" s="211"/>
      <c r="IC301" s="211"/>
      <c r="ID301" s="211"/>
      <c r="IE301" s="211"/>
      <c r="IF301" s="211"/>
      <c r="IG301" s="211"/>
      <c r="IH301" s="211"/>
      <c r="II301" s="211"/>
      <c r="IJ301" s="211"/>
      <c r="IK301" s="211"/>
      <c r="IL301" s="211"/>
      <c r="IM301" s="211"/>
      <c r="IN301" s="211"/>
      <c r="IO301" s="211"/>
      <c r="IP301" s="211"/>
      <c r="IQ301" s="211"/>
      <c r="IR301" s="211"/>
      <c r="IS301" s="211"/>
      <c r="IT301" s="211"/>
      <c r="IU301" s="211"/>
      <c r="IV301" s="211"/>
      <c r="IW301" s="211"/>
    </row>
    <row r="302" customFormat="false" ht="51" hidden="false" customHeight="false" outlineLevel="0" collapsed="false">
      <c r="A302" s="212" t="s">
        <v>50</v>
      </c>
      <c r="B302" s="226" t="s">
        <v>58</v>
      </c>
      <c r="C302" s="214" t="s">
        <v>13</v>
      </c>
      <c r="D302" s="215" t="s">
        <v>266</v>
      </c>
      <c r="E302" s="215" t="s">
        <v>15</v>
      </c>
      <c r="F302" s="215" t="s">
        <v>15</v>
      </c>
      <c r="G302" s="215" t="s">
        <v>260</v>
      </c>
      <c r="H302" s="210" t="s">
        <v>275</v>
      </c>
      <c r="I302" s="215" t="s">
        <v>15</v>
      </c>
      <c r="J302" s="215" t="s">
        <v>15</v>
      </c>
      <c r="K302" s="216" t="s">
        <v>53</v>
      </c>
      <c r="L302" s="216" t="s">
        <v>276</v>
      </c>
      <c r="M302" s="227" t="str">
        <f aca="false">Liquids!$C$33&amp;" for "&amp;Liquids!$C$64&amp;" for "&amp;Liquids!$C$79&amp;" and settled using "&amp;Liquids!$D$82&amp;" quoted in "&amp;UKGas!$D$70&amp;" per "&amp;Liquids!$C$87</f>
        <v>An agreement whereby a floating price is exchanged  for a fixed price over a specified period on a given product price differential for IPE Gasoil/Brent Crack for a period from the 1st calender day of the quarter to the last calender day of that quarter and settled using the arithmetic average of the daily official settlement prices for the first month IPE contract as reported in the Platts European Marketscan quoted in United States Dollars per metric tonne (1,000kg)</v>
      </c>
      <c r="N302" s="210"/>
      <c r="O302" s="210"/>
      <c r="P302" s="210"/>
      <c r="Q302" s="210"/>
      <c r="R302" s="210"/>
      <c r="S302" s="210"/>
      <c r="T302" s="210"/>
      <c r="U302" s="210"/>
      <c r="V302" s="210"/>
      <c r="W302" s="210"/>
      <c r="X302" s="210"/>
      <c r="Y302" s="210"/>
      <c r="Z302" s="210"/>
      <c r="AA302" s="210"/>
      <c r="AB302" s="210"/>
      <c r="AC302" s="210"/>
      <c r="AD302" s="210"/>
      <c r="AE302" s="210"/>
      <c r="AF302" s="210"/>
      <c r="AG302" s="210"/>
      <c r="AH302" s="210"/>
      <c r="AI302" s="210"/>
      <c r="AJ302" s="210"/>
      <c r="AK302" s="210"/>
      <c r="AL302" s="210"/>
      <c r="AM302" s="210"/>
      <c r="AN302" s="210"/>
      <c r="AO302" s="210"/>
      <c r="AP302" s="210"/>
      <c r="AQ302" s="210"/>
      <c r="AR302" s="210"/>
      <c r="AS302" s="210"/>
      <c r="AT302" s="210"/>
      <c r="AU302" s="210"/>
      <c r="AV302" s="210"/>
      <c r="AW302" s="210"/>
      <c r="AX302" s="210"/>
      <c r="AY302" s="210"/>
      <c r="AZ302" s="210"/>
      <c r="BA302" s="210"/>
      <c r="BB302" s="210"/>
      <c r="BC302" s="210"/>
      <c r="BD302" s="211"/>
      <c r="BE302" s="211"/>
      <c r="BF302" s="211"/>
      <c r="BG302" s="211"/>
      <c r="BH302" s="211"/>
      <c r="BI302" s="211"/>
      <c r="BJ302" s="211"/>
      <c r="BK302" s="211"/>
      <c r="BL302" s="211"/>
      <c r="BM302" s="211"/>
      <c r="BN302" s="211"/>
      <c r="BO302" s="211"/>
      <c r="BP302" s="211"/>
      <c r="BQ302" s="211"/>
      <c r="BR302" s="211"/>
      <c r="BS302" s="211"/>
      <c r="BT302" s="211"/>
      <c r="BU302" s="211"/>
      <c r="BV302" s="211"/>
      <c r="BW302" s="211"/>
      <c r="BX302" s="211"/>
      <c r="BY302" s="211"/>
      <c r="BZ302" s="211"/>
      <c r="CA302" s="211"/>
      <c r="CB302" s="211"/>
      <c r="CC302" s="211"/>
      <c r="CD302" s="211"/>
      <c r="CE302" s="211"/>
      <c r="CF302" s="211"/>
      <c r="CG302" s="211"/>
      <c r="CH302" s="211"/>
      <c r="CI302" s="211"/>
      <c r="CJ302" s="211"/>
      <c r="CK302" s="211"/>
      <c r="CL302" s="211"/>
      <c r="CM302" s="211"/>
      <c r="CN302" s="211"/>
      <c r="CO302" s="211"/>
      <c r="CP302" s="211"/>
      <c r="CQ302" s="211"/>
      <c r="CR302" s="211"/>
      <c r="CS302" s="211"/>
      <c r="CT302" s="211"/>
      <c r="CU302" s="211"/>
      <c r="CV302" s="211"/>
      <c r="CW302" s="211"/>
      <c r="CX302" s="211"/>
      <c r="CY302" s="211"/>
      <c r="CZ302" s="211"/>
      <c r="DA302" s="211"/>
      <c r="DB302" s="211"/>
      <c r="DC302" s="211"/>
      <c r="DD302" s="211"/>
      <c r="DE302" s="211"/>
      <c r="DF302" s="211"/>
      <c r="DG302" s="211"/>
      <c r="DH302" s="211"/>
      <c r="DI302" s="211"/>
      <c r="DJ302" s="211"/>
      <c r="DK302" s="211"/>
      <c r="DL302" s="211"/>
      <c r="DM302" s="211"/>
      <c r="DN302" s="211"/>
      <c r="DO302" s="211"/>
      <c r="DP302" s="211"/>
      <c r="DQ302" s="211"/>
      <c r="DR302" s="211"/>
      <c r="DS302" s="211"/>
      <c r="DT302" s="211"/>
      <c r="DU302" s="211"/>
      <c r="DV302" s="211"/>
      <c r="DW302" s="211"/>
      <c r="DX302" s="211"/>
      <c r="DY302" s="211"/>
      <c r="DZ302" s="211"/>
      <c r="EA302" s="211"/>
      <c r="EB302" s="211"/>
      <c r="EC302" s="211"/>
      <c r="ED302" s="211"/>
      <c r="EE302" s="211"/>
      <c r="EF302" s="211"/>
      <c r="EG302" s="211"/>
      <c r="EH302" s="211"/>
      <c r="EI302" s="211"/>
      <c r="EJ302" s="211"/>
      <c r="EK302" s="211"/>
      <c r="EL302" s="211"/>
      <c r="EM302" s="211"/>
      <c r="EN302" s="211"/>
      <c r="EO302" s="211"/>
      <c r="EP302" s="211"/>
      <c r="EQ302" s="211"/>
      <c r="ER302" s="211"/>
      <c r="ES302" s="211"/>
      <c r="ET302" s="211"/>
      <c r="EU302" s="211"/>
      <c r="EV302" s="211"/>
      <c r="EW302" s="211"/>
      <c r="EX302" s="211"/>
      <c r="EY302" s="211"/>
      <c r="EZ302" s="211"/>
      <c r="FA302" s="211"/>
      <c r="FB302" s="211"/>
      <c r="FC302" s="211"/>
      <c r="FD302" s="211"/>
      <c r="FE302" s="211"/>
      <c r="FF302" s="211"/>
      <c r="FG302" s="211"/>
      <c r="FH302" s="211"/>
      <c r="FI302" s="211"/>
      <c r="FJ302" s="211"/>
      <c r="FK302" s="211"/>
      <c r="FL302" s="211"/>
      <c r="FM302" s="211"/>
      <c r="FN302" s="211"/>
      <c r="FO302" s="211"/>
      <c r="FP302" s="211"/>
      <c r="FQ302" s="211"/>
      <c r="FR302" s="211"/>
      <c r="FS302" s="211"/>
      <c r="FT302" s="211"/>
      <c r="FU302" s="211"/>
      <c r="FV302" s="211"/>
      <c r="FW302" s="211"/>
      <c r="FX302" s="211"/>
      <c r="FY302" s="211"/>
      <c r="FZ302" s="211"/>
      <c r="GA302" s="211"/>
      <c r="GB302" s="211"/>
      <c r="GC302" s="211"/>
      <c r="GD302" s="211"/>
      <c r="GE302" s="211"/>
      <c r="GF302" s="211"/>
      <c r="GG302" s="211"/>
      <c r="GH302" s="211"/>
      <c r="GI302" s="211"/>
      <c r="GJ302" s="211"/>
      <c r="GK302" s="211"/>
      <c r="GL302" s="211"/>
      <c r="GM302" s="211"/>
      <c r="GN302" s="211"/>
      <c r="GO302" s="211"/>
      <c r="GP302" s="211"/>
      <c r="GQ302" s="211"/>
      <c r="GR302" s="211"/>
      <c r="GS302" s="211"/>
      <c r="GT302" s="211"/>
      <c r="GU302" s="211"/>
      <c r="GV302" s="211"/>
      <c r="GW302" s="211"/>
      <c r="GX302" s="211"/>
      <c r="GY302" s="211"/>
      <c r="GZ302" s="211"/>
      <c r="HA302" s="211"/>
      <c r="HB302" s="211"/>
      <c r="HC302" s="211"/>
      <c r="HD302" s="211"/>
      <c r="HE302" s="211"/>
      <c r="HF302" s="211"/>
      <c r="HG302" s="211"/>
      <c r="HH302" s="211"/>
      <c r="HI302" s="211"/>
      <c r="HJ302" s="211"/>
      <c r="HK302" s="211"/>
      <c r="HL302" s="211"/>
      <c r="HM302" s="211"/>
      <c r="HN302" s="211"/>
      <c r="HO302" s="211"/>
      <c r="HP302" s="211"/>
      <c r="HQ302" s="211"/>
      <c r="HR302" s="211"/>
      <c r="HS302" s="211"/>
      <c r="HT302" s="211"/>
      <c r="HU302" s="211"/>
      <c r="HV302" s="211"/>
      <c r="HW302" s="211"/>
      <c r="HX302" s="211"/>
      <c r="HY302" s="211"/>
      <c r="HZ302" s="211"/>
      <c r="IA302" s="211"/>
      <c r="IB302" s="211"/>
      <c r="IC302" s="211"/>
      <c r="ID302" s="211"/>
      <c r="IE302" s="211"/>
      <c r="IF302" s="211"/>
      <c r="IG302" s="211"/>
      <c r="IH302" s="211"/>
      <c r="II302" s="211"/>
      <c r="IJ302" s="211"/>
      <c r="IK302" s="211"/>
      <c r="IL302" s="211"/>
      <c r="IM302" s="211"/>
      <c r="IN302" s="211"/>
      <c r="IO302" s="211"/>
      <c r="IP302" s="211"/>
      <c r="IQ302" s="211"/>
      <c r="IR302" s="211"/>
      <c r="IS302" s="211"/>
      <c r="IT302" s="211"/>
      <c r="IU302" s="211"/>
      <c r="IV302" s="211"/>
      <c r="IW302" s="211"/>
    </row>
    <row r="303" customFormat="false" ht="51" hidden="false" customHeight="false" outlineLevel="0" collapsed="false">
      <c r="A303" s="217" t="s">
        <v>50</v>
      </c>
      <c r="B303" s="228" t="s">
        <v>58</v>
      </c>
      <c r="C303" s="219" t="s">
        <v>13</v>
      </c>
      <c r="D303" s="220" t="s">
        <v>266</v>
      </c>
      <c r="E303" s="220" t="s">
        <v>15</v>
      </c>
      <c r="F303" s="220" t="s">
        <v>15</v>
      </c>
      <c r="G303" s="220" t="s">
        <v>268</v>
      </c>
      <c r="H303" s="223" t="s">
        <v>275</v>
      </c>
      <c r="I303" s="220" t="s">
        <v>15</v>
      </c>
      <c r="J303" s="220" t="s">
        <v>15</v>
      </c>
      <c r="K303" s="222" t="s">
        <v>53</v>
      </c>
      <c r="L303" s="217" t="s">
        <v>276</v>
      </c>
      <c r="M303" s="227" t="str">
        <f aca="false">Liquids!$C$33&amp;" for "&amp;Liquids!$C$64&amp;" for "&amp;Liquids!$C$80&amp;" and settled using "&amp;Liquids!$D$82&amp;" quoted in "&amp;UKGas!$D$70&amp;" per "&amp;Liquids!$C$87</f>
        <v>An agreement whereby a floating price is exchanged  for a fixed price over a specified period on a given product price differential for IPE Gasoil/Brent Crack for a period from the 1st calender day of the year to the last calender day of that year and settled using the arithmetic average of the daily official settlement prices for the first month IPE contract as reported in the Platts European Marketscan quoted in United States Dollars per metric tonne (1,000kg)</v>
      </c>
      <c r="N303" s="210"/>
      <c r="O303" s="210"/>
      <c r="P303" s="210"/>
      <c r="Q303" s="210"/>
      <c r="R303" s="210"/>
      <c r="S303" s="210"/>
      <c r="T303" s="210"/>
      <c r="U303" s="210"/>
      <c r="V303" s="210"/>
      <c r="W303" s="210"/>
      <c r="X303" s="210"/>
      <c r="Y303" s="210"/>
      <c r="Z303" s="210"/>
      <c r="AA303" s="210"/>
      <c r="AB303" s="210"/>
      <c r="AC303" s="210"/>
      <c r="AD303" s="210"/>
      <c r="AE303" s="210"/>
      <c r="AF303" s="210"/>
      <c r="AG303" s="210"/>
      <c r="AH303" s="210"/>
      <c r="AI303" s="210"/>
      <c r="AJ303" s="210"/>
      <c r="AK303" s="210"/>
      <c r="AL303" s="210"/>
      <c r="AM303" s="210"/>
      <c r="AN303" s="210"/>
      <c r="AO303" s="210"/>
      <c r="AP303" s="210"/>
      <c r="AQ303" s="210"/>
      <c r="AR303" s="210"/>
      <c r="AS303" s="210"/>
      <c r="AT303" s="210"/>
      <c r="AU303" s="210"/>
      <c r="AV303" s="210"/>
      <c r="AW303" s="210"/>
      <c r="AX303" s="210"/>
      <c r="AY303" s="210"/>
      <c r="AZ303" s="210"/>
      <c r="BA303" s="210"/>
      <c r="BB303" s="210"/>
      <c r="BC303" s="210"/>
      <c r="BD303" s="211"/>
      <c r="BE303" s="211"/>
      <c r="BF303" s="211"/>
      <c r="BG303" s="211"/>
      <c r="BH303" s="211"/>
      <c r="BI303" s="211"/>
      <c r="BJ303" s="211"/>
      <c r="BK303" s="211"/>
      <c r="BL303" s="211"/>
      <c r="BM303" s="211"/>
      <c r="BN303" s="211"/>
      <c r="BO303" s="211"/>
      <c r="BP303" s="211"/>
      <c r="BQ303" s="211"/>
      <c r="BR303" s="211"/>
      <c r="BS303" s="211"/>
      <c r="BT303" s="211"/>
      <c r="BU303" s="211"/>
      <c r="BV303" s="211"/>
      <c r="BW303" s="211"/>
      <c r="BX303" s="211"/>
      <c r="BY303" s="211"/>
      <c r="BZ303" s="211"/>
      <c r="CA303" s="211"/>
      <c r="CB303" s="211"/>
      <c r="CC303" s="211"/>
      <c r="CD303" s="211"/>
      <c r="CE303" s="211"/>
      <c r="CF303" s="211"/>
      <c r="CG303" s="211"/>
      <c r="CH303" s="211"/>
      <c r="CI303" s="211"/>
      <c r="CJ303" s="211"/>
      <c r="CK303" s="211"/>
      <c r="CL303" s="211"/>
      <c r="CM303" s="211"/>
      <c r="CN303" s="211"/>
      <c r="CO303" s="211"/>
      <c r="CP303" s="211"/>
      <c r="CQ303" s="211"/>
      <c r="CR303" s="211"/>
      <c r="CS303" s="211"/>
      <c r="CT303" s="211"/>
      <c r="CU303" s="211"/>
      <c r="CV303" s="211"/>
      <c r="CW303" s="211"/>
      <c r="CX303" s="211"/>
      <c r="CY303" s="211"/>
      <c r="CZ303" s="211"/>
      <c r="DA303" s="211"/>
      <c r="DB303" s="211"/>
      <c r="DC303" s="211"/>
      <c r="DD303" s="211"/>
      <c r="DE303" s="211"/>
      <c r="DF303" s="211"/>
      <c r="DG303" s="211"/>
      <c r="DH303" s="211"/>
      <c r="DI303" s="211"/>
      <c r="DJ303" s="211"/>
      <c r="DK303" s="211"/>
      <c r="DL303" s="211"/>
      <c r="DM303" s="211"/>
      <c r="DN303" s="211"/>
      <c r="DO303" s="211"/>
      <c r="DP303" s="211"/>
      <c r="DQ303" s="211"/>
      <c r="DR303" s="211"/>
      <c r="DS303" s="211"/>
      <c r="DT303" s="211"/>
      <c r="DU303" s="211"/>
      <c r="DV303" s="211"/>
      <c r="DW303" s="211"/>
      <c r="DX303" s="211"/>
      <c r="DY303" s="211"/>
      <c r="DZ303" s="211"/>
      <c r="EA303" s="211"/>
      <c r="EB303" s="211"/>
      <c r="EC303" s="211"/>
      <c r="ED303" s="211"/>
      <c r="EE303" s="211"/>
      <c r="EF303" s="211"/>
      <c r="EG303" s="211"/>
      <c r="EH303" s="211"/>
      <c r="EI303" s="211"/>
      <c r="EJ303" s="211"/>
      <c r="EK303" s="211"/>
      <c r="EL303" s="211"/>
      <c r="EM303" s="211"/>
      <c r="EN303" s="211"/>
      <c r="EO303" s="211"/>
      <c r="EP303" s="211"/>
      <c r="EQ303" s="211"/>
      <c r="ER303" s="211"/>
      <c r="ES303" s="211"/>
      <c r="ET303" s="211"/>
      <c r="EU303" s="211"/>
      <c r="EV303" s="211"/>
      <c r="EW303" s="211"/>
      <c r="EX303" s="211"/>
      <c r="EY303" s="211"/>
      <c r="EZ303" s="211"/>
      <c r="FA303" s="211"/>
      <c r="FB303" s="211"/>
      <c r="FC303" s="211"/>
      <c r="FD303" s="211"/>
      <c r="FE303" s="211"/>
      <c r="FF303" s="211"/>
      <c r="FG303" s="211"/>
      <c r="FH303" s="211"/>
      <c r="FI303" s="211"/>
      <c r="FJ303" s="211"/>
      <c r="FK303" s="211"/>
      <c r="FL303" s="211"/>
      <c r="FM303" s="211"/>
      <c r="FN303" s="211"/>
      <c r="FO303" s="211"/>
      <c r="FP303" s="211"/>
      <c r="FQ303" s="211"/>
      <c r="FR303" s="211"/>
      <c r="FS303" s="211"/>
      <c r="FT303" s="211"/>
      <c r="FU303" s="211"/>
      <c r="FV303" s="211"/>
      <c r="FW303" s="211"/>
      <c r="FX303" s="211"/>
      <c r="FY303" s="211"/>
      <c r="FZ303" s="211"/>
      <c r="GA303" s="211"/>
      <c r="GB303" s="211"/>
      <c r="GC303" s="211"/>
      <c r="GD303" s="211"/>
      <c r="GE303" s="211"/>
      <c r="GF303" s="211"/>
      <c r="GG303" s="211"/>
      <c r="GH303" s="211"/>
      <c r="GI303" s="211"/>
      <c r="GJ303" s="211"/>
      <c r="GK303" s="211"/>
      <c r="GL303" s="211"/>
      <c r="GM303" s="211"/>
      <c r="GN303" s="211"/>
      <c r="GO303" s="211"/>
      <c r="GP303" s="211"/>
      <c r="GQ303" s="211"/>
      <c r="GR303" s="211"/>
      <c r="GS303" s="211"/>
      <c r="GT303" s="211"/>
      <c r="GU303" s="211"/>
      <c r="GV303" s="211"/>
      <c r="GW303" s="211"/>
      <c r="GX303" s="211"/>
      <c r="GY303" s="211"/>
      <c r="GZ303" s="211"/>
      <c r="HA303" s="211"/>
      <c r="HB303" s="211"/>
      <c r="HC303" s="211"/>
      <c r="HD303" s="211"/>
      <c r="HE303" s="211"/>
      <c r="HF303" s="211"/>
      <c r="HG303" s="211"/>
      <c r="HH303" s="211"/>
      <c r="HI303" s="211"/>
      <c r="HJ303" s="211"/>
      <c r="HK303" s="211"/>
      <c r="HL303" s="211"/>
      <c r="HM303" s="211"/>
      <c r="HN303" s="211"/>
      <c r="HO303" s="211"/>
      <c r="HP303" s="211"/>
      <c r="HQ303" s="211"/>
      <c r="HR303" s="211"/>
      <c r="HS303" s="211"/>
      <c r="HT303" s="211"/>
      <c r="HU303" s="211"/>
      <c r="HV303" s="211"/>
      <c r="HW303" s="211"/>
      <c r="HX303" s="211"/>
      <c r="HY303" s="211"/>
      <c r="HZ303" s="211"/>
      <c r="IA303" s="211"/>
      <c r="IB303" s="211"/>
      <c r="IC303" s="211"/>
      <c r="ID303" s="211"/>
      <c r="IE303" s="211"/>
      <c r="IF303" s="211"/>
      <c r="IG303" s="211"/>
      <c r="IH303" s="211"/>
      <c r="II303" s="211"/>
      <c r="IJ303" s="211"/>
      <c r="IK303" s="211"/>
      <c r="IL303" s="211"/>
      <c r="IM303" s="211"/>
      <c r="IN303" s="211"/>
      <c r="IO303" s="211"/>
      <c r="IP303" s="211"/>
      <c r="IQ303" s="211"/>
      <c r="IR303" s="211"/>
      <c r="IS303" s="211"/>
      <c r="IT303" s="211"/>
      <c r="IU303" s="211"/>
      <c r="IV303" s="211"/>
      <c r="IW303" s="211"/>
    </row>
    <row r="304" customFormat="false" ht="51" hidden="false" customHeight="false" outlineLevel="0" collapsed="false">
      <c r="A304" s="212" t="s">
        <v>50</v>
      </c>
      <c r="B304" s="213" t="s">
        <v>277</v>
      </c>
      <c r="C304" s="214" t="s">
        <v>20</v>
      </c>
      <c r="D304" s="215" t="s">
        <v>43</v>
      </c>
      <c r="E304" s="215" t="s">
        <v>15</v>
      </c>
      <c r="F304" s="215" t="s">
        <v>15</v>
      </c>
      <c r="G304" s="215" t="s">
        <v>278</v>
      </c>
      <c r="H304" s="214" t="s">
        <v>279</v>
      </c>
      <c r="I304" s="215" t="s">
        <v>15</v>
      </c>
      <c r="J304" s="215" t="s">
        <v>15</v>
      </c>
      <c r="K304" s="216" t="s">
        <v>280</v>
      </c>
      <c r="L304" s="216" t="s">
        <v>252</v>
      </c>
      <c r="M304" s="227" t="str">
        <f aca="false">Liquids!$C$34&amp;" for "&amp;Liquids!$C$66&amp;" to be delivered on the basis of "&amp;Liquids!$C$46&amp;" at "&amp;Liquids!$C$39&amp;" for "&amp;Liquids!$C$81&amp;" settled in "&amp;UKGas!$D$70&amp;" per "&amp;Liquids!$C$87</f>
        <v>An agreement whereby a physical volume is exchanged  for a fixed price over a specified period for Benzene to be delivered on the basis of Cost, Insurance and Freight at Amsterdam - Rotterdam - Antwerp  for a period from the 1st calender day of the next month to the last calender day of the second subsequent month settled in United States Dollars per metric tonne (1,000kg)</v>
      </c>
      <c r="N304" s="210"/>
      <c r="O304" s="210"/>
      <c r="P304" s="210"/>
      <c r="Q304" s="210"/>
      <c r="R304" s="210"/>
      <c r="S304" s="210"/>
      <c r="T304" s="210"/>
      <c r="U304" s="210"/>
      <c r="V304" s="210"/>
      <c r="W304" s="210"/>
      <c r="X304" s="210"/>
      <c r="Y304" s="210"/>
      <c r="Z304" s="210"/>
      <c r="AA304" s="210"/>
      <c r="AB304" s="210"/>
      <c r="AC304" s="210"/>
      <c r="AD304" s="210"/>
      <c r="AE304" s="210"/>
      <c r="AF304" s="210"/>
      <c r="AG304" s="210"/>
      <c r="AH304" s="210"/>
      <c r="AI304" s="210"/>
      <c r="AJ304" s="210"/>
      <c r="AK304" s="210"/>
      <c r="AL304" s="210"/>
      <c r="AM304" s="210"/>
      <c r="AN304" s="210"/>
      <c r="AO304" s="210"/>
      <c r="AP304" s="210"/>
      <c r="AQ304" s="210"/>
      <c r="AR304" s="210"/>
      <c r="AS304" s="210"/>
      <c r="AT304" s="210"/>
      <c r="AU304" s="210"/>
      <c r="AV304" s="210"/>
      <c r="AW304" s="210"/>
      <c r="AX304" s="210"/>
      <c r="AY304" s="210"/>
      <c r="AZ304" s="210"/>
      <c r="BA304" s="210"/>
      <c r="BB304" s="210"/>
      <c r="BC304" s="210"/>
      <c r="BD304" s="211"/>
      <c r="BE304" s="211"/>
      <c r="BF304" s="211"/>
      <c r="BG304" s="211"/>
      <c r="BH304" s="211"/>
      <c r="BI304" s="211"/>
      <c r="BJ304" s="211"/>
      <c r="BK304" s="211"/>
      <c r="BL304" s="211"/>
      <c r="BM304" s="211"/>
      <c r="BN304" s="211"/>
      <c r="BO304" s="211"/>
      <c r="BP304" s="211"/>
      <c r="BQ304" s="211"/>
      <c r="BR304" s="211"/>
      <c r="BS304" s="211"/>
      <c r="BT304" s="211"/>
      <c r="BU304" s="211"/>
      <c r="BV304" s="211"/>
      <c r="BW304" s="211"/>
      <c r="BX304" s="211"/>
      <c r="BY304" s="211"/>
      <c r="BZ304" s="211"/>
      <c r="CA304" s="211"/>
      <c r="CB304" s="211"/>
      <c r="CC304" s="211"/>
      <c r="CD304" s="211"/>
      <c r="CE304" s="211"/>
      <c r="CF304" s="211"/>
      <c r="CG304" s="211"/>
      <c r="CH304" s="211"/>
      <c r="CI304" s="211"/>
      <c r="CJ304" s="211"/>
      <c r="CK304" s="211"/>
      <c r="CL304" s="211"/>
      <c r="CM304" s="211"/>
      <c r="CN304" s="211"/>
      <c r="CO304" s="211"/>
      <c r="CP304" s="211"/>
      <c r="CQ304" s="211"/>
      <c r="CR304" s="211"/>
      <c r="CS304" s="211"/>
      <c r="CT304" s="211"/>
      <c r="CU304" s="211"/>
      <c r="CV304" s="211"/>
      <c r="CW304" s="211"/>
      <c r="CX304" s="211"/>
      <c r="CY304" s="211"/>
      <c r="CZ304" s="211"/>
      <c r="DA304" s="211"/>
      <c r="DB304" s="211"/>
      <c r="DC304" s="211"/>
      <c r="DD304" s="211"/>
      <c r="DE304" s="211"/>
      <c r="DF304" s="211"/>
      <c r="DG304" s="211"/>
      <c r="DH304" s="211"/>
      <c r="DI304" s="211"/>
      <c r="DJ304" s="211"/>
      <c r="DK304" s="211"/>
      <c r="DL304" s="211"/>
      <c r="DM304" s="211"/>
      <c r="DN304" s="211"/>
      <c r="DO304" s="211"/>
      <c r="DP304" s="211"/>
      <c r="DQ304" s="211"/>
      <c r="DR304" s="211"/>
      <c r="DS304" s="211"/>
      <c r="DT304" s="211"/>
      <c r="DU304" s="211"/>
      <c r="DV304" s="211"/>
      <c r="DW304" s="211"/>
      <c r="DX304" s="211"/>
      <c r="DY304" s="211"/>
      <c r="DZ304" s="211"/>
      <c r="EA304" s="211"/>
      <c r="EB304" s="211"/>
      <c r="EC304" s="211"/>
      <c r="ED304" s="211"/>
      <c r="EE304" s="211"/>
      <c r="EF304" s="211"/>
      <c r="EG304" s="211"/>
      <c r="EH304" s="211"/>
      <c r="EI304" s="211"/>
      <c r="EJ304" s="211"/>
      <c r="EK304" s="211"/>
      <c r="EL304" s="211"/>
      <c r="EM304" s="211"/>
      <c r="EN304" s="211"/>
      <c r="EO304" s="211"/>
      <c r="EP304" s="211"/>
      <c r="EQ304" s="211"/>
      <c r="ER304" s="211"/>
      <c r="ES304" s="211"/>
      <c r="ET304" s="211"/>
      <c r="EU304" s="211"/>
      <c r="EV304" s="211"/>
      <c r="EW304" s="211"/>
      <c r="EX304" s="211"/>
      <c r="EY304" s="211"/>
      <c r="EZ304" s="211"/>
      <c r="FA304" s="211"/>
      <c r="FB304" s="211"/>
      <c r="FC304" s="211"/>
      <c r="FD304" s="211"/>
      <c r="FE304" s="211"/>
      <c r="FF304" s="211"/>
      <c r="FG304" s="211"/>
      <c r="FH304" s="211"/>
      <c r="FI304" s="211"/>
      <c r="FJ304" s="211"/>
      <c r="FK304" s="211"/>
      <c r="FL304" s="211"/>
      <c r="FM304" s="211"/>
      <c r="FN304" s="211"/>
      <c r="FO304" s="211"/>
      <c r="FP304" s="211"/>
      <c r="FQ304" s="211"/>
      <c r="FR304" s="211"/>
      <c r="FS304" s="211"/>
      <c r="FT304" s="211"/>
      <c r="FU304" s="211"/>
      <c r="FV304" s="211"/>
      <c r="FW304" s="211"/>
      <c r="FX304" s="211"/>
      <c r="FY304" s="211"/>
      <c r="FZ304" s="211"/>
      <c r="GA304" s="211"/>
      <c r="GB304" s="211"/>
      <c r="GC304" s="211"/>
      <c r="GD304" s="211"/>
      <c r="GE304" s="211"/>
      <c r="GF304" s="211"/>
      <c r="GG304" s="211"/>
      <c r="GH304" s="211"/>
      <c r="GI304" s="211"/>
      <c r="GJ304" s="211"/>
      <c r="GK304" s="211"/>
      <c r="GL304" s="211"/>
      <c r="GM304" s="211"/>
      <c r="GN304" s="211"/>
      <c r="GO304" s="211"/>
      <c r="GP304" s="211"/>
      <c r="GQ304" s="211"/>
      <c r="GR304" s="211"/>
      <c r="GS304" s="211"/>
      <c r="GT304" s="211"/>
      <c r="GU304" s="211"/>
      <c r="GV304" s="211"/>
      <c r="GW304" s="211"/>
      <c r="GX304" s="211"/>
      <c r="GY304" s="211"/>
      <c r="GZ304" s="211"/>
      <c r="HA304" s="211"/>
      <c r="HB304" s="211"/>
      <c r="HC304" s="211"/>
      <c r="HD304" s="211"/>
      <c r="HE304" s="211"/>
      <c r="HF304" s="211"/>
      <c r="HG304" s="211"/>
      <c r="HH304" s="211"/>
      <c r="HI304" s="211"/>
      <c r="HJ304" s="211"/>
      <c r="HK304" s="211"/>
      <c r="HL304" s="211"/>
      <c r="HM304" s="211"/>
      <c r="HN304" s="211"/>
      <c r="HO304" s="211"/>
      <c r="HP304" s="211"/>
      <c r="HQ304" s="211"/>
      <c r="HR304" s="211"/>
      <c r="HS304" s="211"/>
      <c r="HT304" s="211"/>
      <c r="HU304" s="211"/>
      <c r="HV304" s="211"/>
      <c r="HW304" s="211"/>
      <c r="HX304" s="211"/>
      <c r="HY304" s="211"/>
      <c r="HZ304" s="211"/>
      <c r="IA304" s="211"/>
      <c r="IB304" s="211"/>
      <c r="IC304" s="211"/>
      <c r="ID304" s="211"/>
      <c r="IE304" s="211"/>
      <c r="IF304" s="211"/>
      <c r="IG304" s="211"/>
      <c r="IH304" s="211"/>
      <c r="II304" s="211"/>
      <c r="IJ304" s="211"/>
      <c r="IK304" s="211"/>
      <c r="IL304" s="211"/>
      <c r="IM304" s="211"/>
      <c r="IN304" s="211"/>
      <c r="IO304" s="211"/>
      <c r="IP304" s="211"/>
      <c r="IQ304" s="211"/>
      <c r="IR304" s="211"/>
      <c r="IS304" s="211"/>
      <c r="IT304" s="211"/>
      <c r="IU304" s="211"/>
      <c r="IV304" s="211"/>
      <c r="IW304" s="211"/>
    </row>
    <row r="305" customFormat="false" ht="51" hidden="false" customHeight="false" outlineLevel="0" collapsed="false">
      <c r="A305" s="212" t="s">
        <v>50</v>
      </c>
      <c r="B305" s="213" t="s">
        <v>281</v>
      </c>
      <c r="C305" s="214" t="s">
        <v>20</v>
      </c>
      <c r="D305" s="215" t="s">
        <v>43</v>
      </c>
      <c r="E305" s="215" t="s">
        <v>15</v>
      </c>
      <c r="F305" s="215" t="s">
        <v>15</v>
      </c>
      <c r="G305" s="215" t="s">
        <v>278</v>
      </c>
      <c r="H305" s="214" t="s">
        <v>282</v>
      </c>
      <c r="I305" s="215" t="s">
        <v>15</v>
      </c>
      <c r="J305" s="215" t="s">
        <v>15</v>
      </c>
      <c r="K305" s="224" t="s">
        <v>283</v>
      </c>
      <c r="L305" s="216" t="s">
        <v>252</v>
      </c>
      <c r="M305" s="227" t="str">
        <f aca="false">Liquids!$C$34&amp;" for "&amp;Liquids!$C$69&amp;" to be delivered on the basis of "&amp;Liquids!$C$46&amp;" at "&amp;Liquids!$C$42&amp;" for "&amp;Liquids!$C$81&amp;" settled in Deutschmarks per "&amp;Liquids!$C$87</f>
        <v>An agreement whereby a physical volume is exchanged  for a fixed price over a specified period for Styrene Monomer to be delivered on the basis of Cost, Insurance and Freight at Rotterdam, Netherlands for a period from the 1st calender day of the next month to the last calender day of the second subsequent month settled in Deutschmarks per metric tonne (1,000kg)</v>
      </c>
      <c r="N305" s="210"/>
      <c r="O305" s="210"/>
      <c r="P305" s="210"/>
      <c r="Q305" s="210"/>
      <c r="R305" s="210"/>
      <c r="S305" s="210"/>
      <c r="T305" s="210"/>
      <c r="U305" s="210"/>
      <c r="V305" s="210"/>
      <c r="W305" s="210"/>
      <c r="X305" s="210"/>
      <c r="Y305" s="210"/>
      <c r="Z305" s="210"/>
      <c r="AA305" s="210"/>
      <c r="AB305" s="210"/>
      <c r="AC305" s="210"/>
      <c r="AD305" s="210"/>
      <c r="AE305" s="210"/>
      <c r="AF305" s="210"/>
      <c r="AG305" s="210"/>
      <c r="AH305" s="210"/>
      <c r="AI305" s="210"/>
      <c r="AJ305" s="210"/>
      <c r="AK305" s="210"/>
      <c r="AL305" s="210"/>
      <c r="AM305" s="210"/>
      <c r="AN305" s="210"/>
      <c r="AO305" s="210"/>
      <c r="AP305" s="210"/>
      <c r="AQ305" s="210"/>
      <c r="AR305" s="210"/>
      <c r="AS305" s="210"/>
      <c r="AT305" s="210"/>
      <c r="AU305" s="210"/>
      <c r="AV305" s="210"/>
      <c r="AW305" s="210"/>
      <c r="AX305" s="210"/>
      <c r="AY305" s="210"/>
      <c r="AZ305" s="210"/>
      <c r="BA305" s="210"/>
      <c r="BB305" s="210"/>
      <c r="BC305" s="210"/>
      <c r="BD305" s="211"/>
      <c r="BE305" s="211"/>
      <c r="BF305" s="211"/>
      <c r="BG305" s="211"/>
      <c r="BH305" s="211"/>
      <c r="BI305" s="211"/>
      <c r="BJ305" s="211"/>
      <c r="BK305" s="211"/>
      <c r="BL305" s="211"/>
      <c r="BM305" s="211"/>
      <c r="BN305" s="211"/>
      <c r="BO305" s="211"/>
      <c r="BP305" s="211"/>
      <c r="BQ305" s="211"/>
      <c r="BR305" s="211"/>
      <c r="BS305" s="211"/>
      <c r="BT305" s="211"/>
      <c r="BU305" s="211"/>
      <c r="BV305" s="211"/>
      <c r="BW305" s="211"/>
      <c r="BX305" s="211"/>
      <c r="BY305" s="211"/>
      <c r="BZ305" s="211"/>
      <c r="CA305" s="211"/>
      <c r="CB305" s="211"/>
      <c r="CC305" s="211"/>
      <c r="CD305" s="211"/>
      <c r="CE305" s="211"/>
      <c r="CF305" s="211"/>
      <c r="CG305" s="211"/>
      <c r="CH305" s="211"/>
      <c r="CI305" s="211"/>
      <c r="CJ305" s="211"/>
      <c r="CK305" s="211"/>
      <c r="CL305" s="211"/>
      <c r="CM305" s="211"/>
      <c r="CN305" s="211"/>
      <c r="CO305" s="211"/>
      <c r="CP305" s="211"/>
      <c r="CQ305" s="211"/>
      <c r="CR305" s="211"/>
      <c r="CS305" s="211"/>
      <c r="CT305" s="211"/>
      <c r="CU305" s="211"/>
      <c r="CV305" s="211"/>
      <c r="CW305" s="211"/>
      <c r="CX305" s="211"/>
      <c r="CY305" s="211"/>
      <c r="CZ305" s="211"/>
      <c r="DA305" s="211"/>
      <c r="DB305" s="211"/>
      <c r="DC305" s="211"/>
      <c r="DD305" s="211"/>
      <c r="DE305" s="211"/>
      <c r="DF305" s="211"/>
      <c r="DG305" s="211"/>
      <c r="DH305" s="211"/>
      <c r="DI305" s="211"/>
      <c r="DJ305" s="211"/>
      <c r="DK305" s="211"/>
      <c r="DL305" s="211"/>
      <c r="DM305" s="211"/>
      <c r="DN305" s="211"/>
      <c r="DO305" s="211"/>
      <c r="DP305" s="211"/>
      <c r="DQ305" s="211"/>
      <c r="DR305" s="211"/>
      <c r="DS305" s="211"/>
      <c r="DT305" s="211"/>
      <c r="DU305" s="211"/>
      <c r="DV305" s="211"/>
      <c r="DW305" s="211"/>
      <c r="DX305" s="211"/>
      <c r="DY305" s="211"/>
      <c r="DZ305" s="211"/>
      <c r="EA305" s="211"/>
      <c r="EB305" s="211"/>
      <c r="EC305" s="211"/>
      <c r="ED305" s="211"/>
      <c r="EE305" s="211"/>
      <c r="EF305" s="211"/>
      <c r="EG305" s="211"/>
      <c r="EH305" s="211"/>
      <c r="EI305" s="211"/>
      <c r="EJ305" s="211"/>
      <c r="EK305" s="211"/>
      <c r="EL305" s="211"/>
      <c r="EM305" s="211"/>
      <c r="EN305" s="211"/>
      <c r="EO305" s="211"/>
      <c r="EP305" s="211"/>
      <c r="EQ305" s="211"/>
      <c r="ER305" s="211"/>
      <c r="ES305" s="211"/>
      <c r="ET305" s="211"/>
      <c r="EU305" s="211"/>
      <c r="EV305" s="211"/>
      <c r="EW305" s="211"/>
      <c r="EX305" s="211"/>
      <c r="EY305" s="211"/>
      <c r="EZ305" s="211"/>
      <c r="FA305" s="211"/>
      <c r="FB305" s="211"/>
      <c r="FC305" s="211"/>
      <c r="FD305" s="211"/>
      <c r="FE305" s="211"/>
      <c r="FF305" s="211"/>
      <c r="FG305" s="211"/>
      <c r="FH305" s="211"/>
      <c r="FI305" s="211"/>
      <c r="FJ305" s="211"/>
      <c r="FK305" s="211"/>
      <c r="FL305" s="211"/>
      <c r="FM305" s="211"/>
      <c r="FN305" s="211"/>
      <c r="FO305" s="211"/>
      <c r="FP305" s="211"/>
      <c r="FQ305" s="211"/>
      <c r="FR305" s="211"/>
      <c r="FS305" s="211"/>
      <c r="FT305" s="211"/>
      <c r="FU305" s="211"/>
      <c r="FV305" s="211"/>
      <c r="FW305" s="211"/>
      <c r="FX305" s="211"/>
      <c r="FY305" s="211"/>
      <c r="FZ305" s="211"/>
      <c r="GA305" s="211"/>
      <c r="GB305" s="211"/>
      <c r="GC305" s="211"/>
      <c r="GD305" s="211"/>
      <c r="GE305" s="211"/>
      <c r="GF305" s="211"/>
      <c r="GG305" s="211"/>
      <c r="GH305" s="211"/>
      <c r="GI305" s="211"/>
      <c r="GJ305" s="211"/>
      <c r="GK305" s="211"/>
      <c r="GL305" s="211"/>
      <c r="GM305" s="211"/>
      <c r="GN305" s="211"/>
      <c r="GO305" s="211"/>
      <c r="GP305" s="211"/>
      <c r="GQ305" s="211"/>
      <c r="GR305" s="211"/>
      <c r="GS305" s="211"/>
      <c r="GT305" s="211"/>
      <c r="GU305" s="211"/>
      <c r="GV305" s="211"/>
      <c r="GW305" s="211"/>
      <c r="GX305" s="211"/>
      <c r="GY305" s="211"/>
      <c r="GZ305" s="211"/>
      <c r="HA305" s="211"/>
      <c r="HB305" s="211"/>
      <c r="HC305" s="211"/>
      <c r="HD305" s="211"/>
      <c r="HE305" s="211"/>
      <c r="HF305" s="211"/>
      <c r="HG305" s="211"/>
      <c r="HH305" s="211"/>
      <c r="HI305" s="211"/>
      <c r="HJ305" s="211"/>
      <c r="HK305" s="211"/>
      <c r="HL305" s="211"/>
      <c r="HM305" s="211"/>
      <c r="HN305" s="211"/>
      <c r="HO305" s="211"/>
      <c r="HP305" s="211"/>
      <c r="HQ305" s="211"/>
      <c r="HR305" s="211"/>
      <c r="HS305" s="211"/>
      <c r="HT305" s="211"/>
      <c r="HU305" s="211"/>
      <c r="HV305" s="211"/>
      <c r="HW305" s="211"/>
      <c r="HX305" s="211"/>
      <c r="HY305" s="211"/>
      <c r="HZ305" s="211"/>
      <c r="IA305" s="211"/>
      <c r="IB305" s="211"/>
      <c r="IC305" s="211"/>
      <c r="ID305" s="211"/>
      <c r="IE305" s="211"/>
      <c r="IF305" s="211"/>
      <c r="IG305" s="211"/>
      <c r="IH305" s="211"/>
      <c r="II305" s="211"/>
      <c r="IJ305" s="211"/>
      <c r="IK305" s="211"/>
      <c r="IL305" s="211"/>
      <c r="IM305" s="211"/>
      <c r="IN305" s="211"/>
      <c r="IO305" s="211"/>
      <c r="IP305" s="211"/>
      <c r="IQ305" s="211"/>
      <c r="IR305" s="211"/>
      <c r="IS305" s="211"/>
      <c r="IT305" s="211"/>
      <c r="IU305" s="211"/>
      <c r="IV305" s="211"/>
      <c r="IW305" s="211"/>
    </row>
    <row r="306" customFormat="false" ht="51" hidden="false" customHeight="false" outlineLevel="0" collapsed="false">
      <c r="A306" s="212" t="s">
        <v>50</v>
      </c>
      <c r="B306" s="213" t="s">
        <v>284</v>
      </c>
      <c r="C306" s="214" t="s">
        <v>20</v>
      </c>
      <c r="D306" s="215" t="s">
        <v>43</v>
      </c>
      <c r="E306" s="215" t="s">
        <v>15</v>
      </c>
      <c r="F306" s="215" t="s">
        <v>15</v>
      </c>
      <c r="G306" s="215" t="s">
        <v>278</v>
      </c>
      <c r="H306" s="214" t="s">
        <v>282</v>
      </c>
      <c r="I306" s="215" t="s">
        <v>15</v>
      </c>
      <c r="J306" s="215" t="s">
        <v>15</v>
      </c>
      <c r="K306" s="224" t="s">
        <v>285</v>
      </c>
      <c r="L306" s="216" t="s">
        <v>252</v>
      </c>
      <c r="M306" s="227" t="str">
        <f aca="false">Liquids!$C$34&amp;" for "&amp;Liquids!$C$69&amp;" to be delivered on the basis of "&amp;Liquids!$C$47&amp;" at "&amp;Liquids!$C$42&amp;" for "&amp;Liquids!$C$81&amp;" settled in French Francs per "&amp;Liquids!$C$87</f>
        <v>An agreement whereby a physical volume is exchanged  for a fixed price over a specified period for Styrene Monomer to be delivered on the basis of Free on Board at Rotterdam, Netherlands for a period from the 1st calender day of the next month to the last calender day of the second subsequent month settled in French Francs per metric tonne (1,000kg)</v>
      </c>
      <c r="N306" s="210"/>
      <c r="O306" s="210"/>
      <c r="P306" s="210"/>
      <c r="Q306" s="210"/>
      <c r="R306" s="210"/>
      <c r="S306" s="210"/>
      <c r="T306" s="210"/>
      <c r="U306" s="210"/>
      <c r="V306" s="210"/>
      <c r="W306" s="210"/>
      <c r="X306" s="210"/>
      <c r="Y306" s="210"/>
      <c r="Z306" s="210"/>
      <c r="AA306" s="210"/>
      <c r="AB306" s="210"/>
      <c r="AC306" s="210"/>
      <c r="AD306" s="210"/>
      <c r="AE306" s="210"/>
      <c r="AF306" s="210"/>
      <c r="AG306" s="210"/>
      <c r="AH306" s="210"/>
      <c r="AI306" s="210"/>
      <c r="AJ306" s="210"/>
      <c r="AK306" s="210"/>
      <c r="AL306" s="210"/>
      <c r="AM306" s="210"/>
      <c r="AN306" s="210"/>
      <c r="AO306" s="210"/>
      <c r="AP306" s="210"/>
      <c r="AQ306" s="210"/>
      <c r="AR306" s="210"/>
      <c r="AS306" s="210"/>
      <c r="AT306" s="210"/>
      <c r="AU306" s="210"/>
      <c r="AV306" s="210"/>
      <c r="AW306" s="210"/>
      <c r="AX306" s="210"/>
      <c r="AY306" s="210"/>
      <c r="AZ306" s="210"/>
      <c r="BA306" s="210"/>
      <c r="BB306" s="210"/>
      <c r="BC306" s="210"/>
      <c r="BD306" s="211"/>
      <c r="BE306" s="211"/>
      <c r="BF306" s="211"/>
      <c r="BG306" s="211"/>
      <c r="BH306" s="211"/>
      <c r="BI306" s="211"/>
      <c r="BJ306" s="211"/>
      <c r="BK306" s="211"/>
      <c r="BL306" s="211"/>
      <c r="BM306" s="211"/>
      <c r="BN306" s="211"/>
      <c r="BO306" s="211"/>
      <c r="BP306" s="211"/>
      <c r="BQ306" s="211"/>
      <c r="BR306" s="211"/>
      <c r="BS306" s="211"/>
      <c r="BT306" s="211"/>
      <c r="BU306" s="211"/>
      <c r="BV306" s="211"/>
      <c r="BW306" s="211"/>
      <c r="BX306" s="211"/>
      <c r="BY306" s="211"/>
      <c r="BZ306" s="211"/>
      <c r="CA306" s="211"/>
      <c r="CB306" s="211"/>
      <c r="CC306" s="211"/>
      <c r="CD306" s="211"/>
      <c r="CE306" s="211"/>
      <c r="CF306" s="211"/>
      <c r="CG306" s="211"/>
      <c r="CH306" s="211"/>
      <c r="CI306" s="211"/>
      <c r="CJ306" s="211"/>
      <c r="CK306" s="211"/>
      <c r="CL306" s="211"/>
      <c r="CM306" s="211"/>
      <c r="CN306" s="211"/>
      <c r="CO306" s="211"/>
      <c r="CP306" s="211"/>
      <c r="CQ306" s="211"/>
      <c r="CR306" s="211"/>
      <c r="CS306" s="211"/>
      <c r="CT306" s="211"/>
      <c r="CU306" s="211"/>
      <c r="CV306" s="211"/>
      <c r="CW306" s="211"/>
      <c r="CX306" s="211"/>
      <c r="CY306" s="211"/>
      <c r="CZ306" s="211"/>
      <c r="DA306" s="211"/>
      <c r="DB306" s="211"/>
      <c r="DC306" s="211"/>
      <c r="DD306" s="211"/>
      <c r="DE306" s="211"/>
      <c r="DF306" s="211"/>
      <c r="DG306" s="211"/>
      <c r="DH306" s="211"/>
      <c r="DI306" s="211"/>
      <c r="DJ306" s="211"/>
      <c r="DK306" s="211"/>
      <c r="DL306" s="211"/>
      <c r="DM306" s="211"/>
      <c r="DN306" s="211"/>
      <c r="DO306" s="211"/>
      <c r="DP306" s="211"/>
      <c r="DQ306" s="211"/>
      <c r="DR306" s="211"/>
      <c r="DS306" s="211"/>
      <c r="DT306" s="211"/>
      <c r="DU306" s="211"/>
      <c r="DV306" s="211"/>
      <c r="DW306" s="211"/>
      <c r="DX306" s="211"/>
      <c r="DY306" s="211"/>
      <c r="DZ306" s="211"/>
      <c r="EA306" s="211"/>
      <c r="EB306" s="211"/>
      <c r="EC306" s="211"/>
      <c r="ED306" s="211"/>
      <c r="EE306" s="211"/>
      <c r="EF306" s="211"/>
      <c r="EG306" s="211"/>
      <c r="EH306" s="211"/>
      <c r="EI306" s="211"/>
      <c r="EJ306" s="211"/>
      <c r="EK306" s="211"/>
      <c r="EL306" s="211"/>
      <c r="EM306" s="211"/>
      <c r="EN306" s="211"/>
      <c r="EO306" s="211"/>
      <c r="EP306" s="211"/>
      <c r="EQ306" s="211"/>
      <c r="ER306" s="211"/>
      <c r="ES306" s="211"/>
      <c r="ET306" s="211"/>
      <c r="EU306" s="211"/>
      <c r="EV306" s="211"/>
      <c r="EW306" s="211"/>
      <c r="EX306" s="211"/>
      <c r="EY306" s="211"/>
      <c r="EZ306" s="211"/>
      <c r="FA306" s="211"/>
      <c r="FB306" s="211"/>
      <c r="FC306" s="211"/>
      <c r="FD306" s="211"/>
      <c r="FE306" s="211"/>
      <c r="FF306" s="211"/>
      <c r="FG306" s="211"/>
      <c r="FH306" s="211"/>
      <c r="FI306" s="211"/>
      <c r="FJ306" s="211"/>
      <c r="FK306" s="211"/>
      <c r="FL306" s="211"/>
      <c r="FM306" s="211"/>
      <c r="FN306" s="211"/>
      <c r="FO306" s="211"/>
      <c r="FP306" s="211"/>
      <c r="FQ306" s="211"/>
      <c r="FR306" s="211"/>
      <c r="FS306" s="211"/>
      <c r="FT306" s="211"/>
      <c r="FU306" s="211"/>
      <c r="FV306" s="211"/>
      <c r="FW306" s="211"/>
      <c r="FX306" s="211"/>
      <c r="FY306" s="211"/>
      <c r="FZ306" s="211"/>
      <c r="GA306" s="211"/>
      <c r="GB306" s="211"/>
      <c r="GC306" s="211"/>
      <c r="GD306" s="211"/>
      <c r="GE306" s="211"/>
      <c r="GF306" s="211"/>
      <c r="GG306" s="211"/>
      <c r="GH306" s="211"/>
      <c r="GI306" s="211"/>
      <c r="GJ306" s="211"/>
      <c r="GK306" s="211"/>
      <c r="GL306" s="211"/>
      <c r="GM306" s="211"/>
      <c r="GN306" s="211"/>
      <c r="GO306" s="211"/>
      <c r="GP306" s="211"/>
      <c r="GQ306" s="211"/>
      <c r="GR306" s="211"/>
      <c r="GS306" s="211"/>
      <c r="GT306" s="211"/>
      <c r="GU306" s="211"/>
      <c r="GV306" s="211"/>
      <c r="GW306" s="211"/>
      <c r="GX306" s="211"/>
      <c r="GY306" s="211"/>
      <c r="GZ306" s="211"/>
      <c r="HA306" s="211"/>
      <c r="HB306" s="211"/>
      <c r="HC306" s="211"/>
      <c r="HD306" s="211"/>
      <c r="HE306" s="211"/>
      <c r="HF306" s="211"/>
      <c r="HG306" s="211"/>
      <c r="HH306" s="211"/>
      <c r="HI306" s="211"/>
      <c r="HJ306" s="211"/>
      <c r="HK306" s="211"/>
      <c r="HL306" s="211"/>
      <c r="HM306" s="211"/>
      <c r="HN306" s="211"/>
      <c r="HO306" s="211"/>
      <c r="HP306" s="211"/>
      <c r="HQ306" s="211"/>
      <c r="HR306" s="211"/>
      <c r="HS306" s="211"/>
      <c r="HT306" s="211"/>
      <c r="HU306" s="211"/>
      <c r="HV306" s="211"/>
      <c r="HW306" s="211"/>
      <c r="HX306" s="211"/>
      <c r="HY306" s="211"/>
      <c r="HZ306" s="211"/>
      <c r="IA306" s="211"/>
      <c r="IB306" s="211"/>
      <c r="IC306" s="211"/>
      <c r="ID306" s="211"/>
      <c r="IE306" s="211"/>
      <c r="IF306" s="211"/>
      <c r="IG306" s="211"/>
      <c r="IH306" s="211"/>
      <c r="II306" s="211"/>
      <c r="IJ306" s="211"/>
      <c r="IK306" s="211"/>
      <c r="IL306" s="211"/>
      <c r="IM306" s="211"/>
      <c r="IN306" s="211"/>
      <c r="IO306" s="211"/>
      <c r="IP306" s="211"/>
      <c r="IQ306" s="211"/>
      <c r="IR306" s="211"/>
      <c r="IS306" s="211"/>
      <c r="IT306" s="211"/>
      <c r="IU306" s="211"/>
      <c r="IV306" s="211"/>
      <c r="IW306" s="211"/>
    </row>
    <row r="307" customFormat="false" ht="51" hidden="false" customHeight="false" outlineLevel="0" collapsed="false">
      <c r="A307" s="212" t="s">
        <v>50</v>
      </c>
      <c r="B307" s="213" t="s">
        <v>286</v>
      </c>
      <c r="C307" s="214" t="s">
        <v>20</v>
      </c>
      <c r="D307" s="215" t="s">
        <v>43</v>
      </c>
      <c r="E307" s="215" t="s">
        <v>15</v>
      </c>
      <c r="F307" s="215" t="s">
        <v>15</v>
      </c>
      <c r="G307" s="215" t="s">
        <v>278</v>
      </c>
      <c r="H307" s="210" t="s">
        <v>287</v>
      </c>
      <c r="I307" s="215" t="s">
        <v>15</v>
      </c>
      <c r="J307" s="215" t="s">
        <v>15</v>
      </c>
      <c r="K307" s="224" t="s">
        <v>288</v>
      </c>
      <c r="L307" s="216" t="s">
        <v>252</v>
      </c>
      <c r="M307" s="227" t="str">
        <f aca="false">Liquids!$C$34&amp;" for "&amp;Liquids!$C$71&amp;" to be delivered on the basis of "&amp;Liquids!$C$47&amp;" at "&amp;Liquids!$C$40&amp;" for "&amp;Liquids!$C$81&amp;" settled in Austrian Schillings per "&amp;Liquids!$C$87</f>
        <v>An agreement whereby a physical volume is exchanged  for a fixed price over a specified period for MTBE to be delivered on the basis of Free on Board at Amsterdam, Netherlands for a period from the 1st calender day of the next month to the last calender day of the second subsequent month settled in Austrian Schillings per metric tonne (1,000kg)</v>
      </c>
      <c r="N307" s="210"/>
      <c r="O307" s="210"/>
      <c r="P307" s="210"/>
      <c r="Q307" s="210"/>
      <c r="R307" s="210"/>
      <c r="S307" s="210"/>
      <c r="T307" s="210"/>
      <c r="U307" s="210"/>
      <c r="V307" s="210"/>
      <c r="W307" s="210"/>
      <c r="X307" s="210"/>
      <c r="Y307" s="210"/>
      <c r="Z307" s="210"/>
      <c r="AA307" s="210"/>
      <c r="AB307" s="210"/>
      <c r="AC307" s="210"/>
      <c r="AD307" s="210"/>
      <c r="AE307" s="210"/>
      <c r="AF307" s="210"/>
      <c r="AG307" s="210"/>
      <c r="AH307" s="210"/>
      <c r="AI307" s="210"/>
      <c r="AJ307" s="210"/>
      <c r="AK307" s="210"/>
      <c r="AL307" s="210"/>
      <c r="AM307" s="210"/>
      <c r="AN307" s="210"/>
      <c r="AO307" s="210"/>
      <c r="AP307" s="210"/>
      <c r="AQ307" s="210"/>
      <c r="AR307" s="210"/>
      <c r="AS307" s="210"/>
      <c r="AT307" s="210"/>
      <c r="AU307" s="210"/>
      <c r="AV307" s="210"/>
      <c r="AW307" s="210"/>
      <c r="AX307" s="210"/>
      <c r="AY307" s="210"/>
      <c r="AZ307" s="210"/>
      <c r="BA307" s="210"/>
      <c r="BB307" s="210"/>
      <c r="BC307" s="210"/>
      <c r="BD307" s="211"/>
      <c r="BE307" s="211"/>
      <c r="BF307" s="211"/>
      <c r="BG307" s="211"/>
      <c r="BH307" s="211"/>
      <c r="BI307" s="211"/>
      <c r="BJ307" s="211"/>
      <c r="BK307" s="211"/>
      <c r="BL307" s="211"/>
      <c r="BM307" s="211"/>
      <c r="BN307" s="211"/>
      <c r="BO307" s="211"/>
      <c r="BP307" s="211"/>
      <c r="BQ307" s="211"/>
      <c r="BR307" s="211"/>
      <c r="BS307" s="211"/>
      <c r="BT307" s="211"/>
      <c r="BU307" s="211"/>
      <c r="BV307" s="211"/>
      <c r="BW307" s="211"/>
      <c r="BX307" s="211"/>
      <c r="BY307" s="211"/>
      <c r="BZ307" s="211"/>
      <c r="CA307" s="211"/>
      <c r="CB307" s="211"/>
      <c r="CC307" s="211"/>
      <c r="CD307" s="211"/>
      <c r="CE307" s="211"/>
      <c r="CF307" s="211"/>
      <c r="CG307" s="211"/>
      <c r="CH307" s="211"/>
      <c r="CI307" s="211"/>
      <c r="CJ307" s="211"/>
      <c r="CK307" s="211"/>
      <c r="CL307" s="211"/>
      <c r="CM307" s="211"/>
      <c r="CN307" s="211"/>
      <c r="CO307" s="211"/>
      <c r="CP307" s="211"/>
      <c r="CQ307" s="211"/>
      <c r="CR307" s="211"/>
      <c r="CS307" s="211"/>
      <c r="CT307" s="211"/>
      <c r="CU307" s="211"/>
      <c r="CV307" s="211"/>
      <c r="CW307" s="211"/>
      <c r="CX307" s="211"/>
      <c r="CY307" s="211"/>
      <c r="CZ307" s="211"/>
      <c r="DA307" s="211"/>
      <c r="DB307" s="211"/>
      <c r="DC307" s="211"/>
      <c r="DD307" s="211"/>
      <c r="DE307" s="211"/>
      <c r="DF307" s="211"/>
      <c r="DG307" s="211"/>
      <c r="DH307" s="211"/>
      <c r="DI307" s="211"/>
      <c r="DJ307" s="211"/>
      <c r="DK307" s="211"/>
      <c r="DL307" s="211"/>
      <c r="DM307" s="211"/>
      <c r="DN307" s="211"/>
      <c r="DO307" s="211"/>
      <c r="DP307" s="211"/>
      <c r="DQ307" s="211"/>
      <c r="DR307" s="211"/>
      <c r="DS307" s="211"/>
      <c r="DT307" s="211"/>
      <c r="DU307" s="211"/>
      <c r="DV307" s="211"/>
      <c r="DW307" s="211"/>
      <c r="DX307" s="211"/>
      <c r="DY307" s="211"/>
      <c r="DZ307" s="211"/>
      <c r="EA307" s="211"/>
      <c r="EB307" s="211"/>
      <c r="EC307" s="211"/>
      <c r="ED307" s="211"/>
      <c r="EE307" s="211"/>
      <c r="EF307" s="211"/>
      <c r="EG307" s="211"/>
      <c r="EH307" s="211"/>
      <c r="EI307" s="211"/>
      <c r="EJ307" s="211"/>
      <c r="EK307" s="211"/>
      <c r="EL307" s="211"/>
      <c r="EM307" s="211"/>
      <c r="EN307" s="211"/>
      <c r="EO307" s="211"/>
      <c r="EP307" s="211"/>
      <c r="EQ307" s="211"/>
      <c r="ER307" s="211"/>
      <c r="ES307" s="211"/>
      <c r="ET307" s="211"/>
      <c r="EU307" s="211"/>
      <c r="EV307" s="211"/>
      <c r="EW307" s="211"/>
      <c r="EX307" s="211"/>
      <c r="EY307" s="211"/>
      <c r="EZ307" s="211"/>
      <c r="FA307" s="211"/>
      <c r="FB307" s="211"/>
      <c r="FC307" s="211"/>
      <c r="FD307" s="211"/>
      <c r="FE307" s="211"/>
      <c r="FF307" s="211"/>
      <c r="FG307" s="211"/>
      <c r="FH307" s="211"/>
      <c r="FI307" s="211"/>
      <c r="FJ307" s="211"/>
      <c r="FK307" s="211"/>
      <c r="FL307" s="211"/>
      <c r="FM307" s="211"/>
      <c r="FN307" s="211"/>
      <c r="FO307" s="211"/>
      <c r="FP307" s="211"/>
      <c r="FQ307" s="211"/>
      <c r="FR307" s="211"/>
      <c r="FS307" s="211"/>
      <c r="FT307" s="211"/>
      <c r="FU307" s="211"/>
      <c r="FV307" s="211"/>
      <c r="FW307" s="211"/>
      <c r="FX307" s="211"/>
      <c r="FY307" s="211"/>
      <c r="FZ307" s="211"/>
      <c r="GA307" s="211"/>
      <c r="GB307" s="211"/>
      <c r="GC307" s="211"/>
      <c r="GD307" s="211"/>
      <c r="GE307" s="211"/>
      <c r="GF307" s="211"/>
      <c r="GG307" s="211"/>
      <c r="GH307" s="211"/>
      <c r="GI307" s="211"/>
      <c r="GJ307" s="211"/>
      <c r="GK307" s="211"/>
      <c r="GL307" s="211"/>
      <c r="GM307" s="211"/>
      <c r="GN307" s="211"/>
      <c r="GO307" s="211"/>
      <c r="GP307" s="211"/>
      <c r="GQ307" s="211"/>
      <c r="GR307" s="211"/>
      <c r="GS307" s="211"/>
      <c r="GT307" s="211"/>
      <c r="GU307" s="211"/>
      <c r="GV307" s="211"/>
      <c r="GW307" s="211"/>
      <c r="GX307" s="211"/>
      <c r="GY307" s="211"/>
      <c r="GZ307" s="211"/>
      <c r="HA307" s="211"/>
      <c r="HB307" s="211"/>
      <c r="HC307" s="211"/>
      <c r="HD307" s="211"/>
      <c r="HE307" s="211"/>
      <c r="HF307" s="211"/>
      <c r="HG307" s="211"/>
      <c r="HH307" s="211"/>
      <c r="HI307" s="211"/>
      <c r="HJ307" s="211"/>
      <c r="HK307" s="211"/>
      <c r="HL307" s="211"/>
      <c r="HM307" s="211"/>
      <c r="HN307" s="211"/>
      <c r="HO307" s="211"/>
      <c r="HP307" s="211"/>
      <c r="HQ307" s="211"/>
      <c r="HR307" s="211"/>
      <c r="HS307" s="211"/>
      <c r="HT307" s="211"/>
      <c r="HU307" s="211"/>
      <c r="HV307" s="211"/>
      <c r="HW307" s="211"/>
      <c r="HX307" s="211"/>
      <c r="HY307" s="211"/>
      <c r="HZ307" s="211"/>
      <c r="IA307" s="211"/>
      <c r="IB307" s="211"/>
      <c r="IC307" s="211"/>
      <c r="ID307" s="211"/>
      <c r="IE307" s="211"/>
      <c r="IF307" s="211"/>
      <c r="IG307" s="211"/>
      <c r="IH307" s="211"/>
      <c r="II307" s="211"/>
      <c r="IJ307" s="211"/>
      <c r="IK307" s="211"/>
      <c r="IL307" s="211"/>
      <c r="IM307" s="211"/>
      <c r="IN307" s="211"/>
      <c r="IO307" s="211"/>
      <c r="IP307" s="211"/>
      <c r="IQ307" s="211"/>
      <c r="IR307" s="211"/>
      <c r="IS307" s="211"/>
      <c r="IT307" s="211"/>
      <c r="IU307" s="211"/>
      <c r="IV307" s="211"/>
      <c r="IW307" s="211"/>
    </row>
    <row r="308" customFormat="false" ht="51" hidden="false" customHeight="false" outlineLevel="0" collapsed="false">
      <c r="A308" s="212" t="s">
        <v>50</v>
      </c>
      <c r="B308" s="213" t="s">
        <v>286</v>
      </c>
      <c r="C308" s="214" t="s">
        <v>20</v>
      </c>
      <c r="D308" s="215" t="s">
        <v>43</v>
      </c>
      <c r="E308" s="215" t="s">
        <v>15</v>
      </c>
      <c r="F308" s="215" t="s">
        <v>15</v>
      </c>
      <c r="G308" s="215" t="s">
        <v>278</v>
      </c>
      <c r="H308" s="214" t="s">
        <v>282</v>
      </c>
      <c r="I308" s="215" t="s">
        <v>15</v>
      </c>
      <c r="J308" s="215" t="s">
        <v>15</v>
      </c>
      <c r="K308" s="224" t="s">
        <v>289</v>
      </c>
      <c r="L308" s="216" t="s">
        <v>252</v>
      </c>
      <c r="M308" s="227" t="str">
        <f aca="false">Liquids!$C$34&amp;" for "&amp;Liquids!$C$71&amp;" to be delivered on the basis of "&amp;Liquids!$C$47&amp;" at "&amp;Liquids!$C$42&amp;" for "&amp;Liquids!$C$81&amp;" settled in Pounds Sterling per "&amp;Liquids!$C$87</f>
        <v>An agreement whereby a physical volume is exchanged  for a fixed price over a specified period for MTBE to be delivered on the basis of Free on Board at Rotterdam, Netherlands for a period from the 1st calender day of the next month to the last calender day of the second subsequent month settled in Pounds Sterling per metric tonne (1,000kg)</v>
      </c>
      <c r="N308" s="210"/>
      <c r="O308" s="210"/>
      <c r="P308" s="210"/>
      <c r="Q308" s="210"/>
      <c r="R308" s="210"/>
      <c r="S308" s="210"/>
      <c r="T308" s="210"/>
      <c r="U308" s="210"/>
      <c r="V308" s="210"/>
      <c r="W308" s="210"/>
      <c r="X308" s="210"/>
      <c r="Y308" s="210"/>
      <c r="Z308" s="210"/>
      <c r="AA308" s="210"/>
      <c r="AB308" s="210"/>
      <c r="AC308" s="210"/>
      <c r="AD308" s="210"/>
      <c r="AE308" s="210"/>
      <c r="AF308" s="210"/>
      <c r="AG308" s="210"/>
      <c r="AH308" s="210"/>
      <c r="AI308" s="210"/>
      <c r="AJ308" s="210"/>
      <c r="AK308" s="210"/>
      <c r="AL308" s="210"/>
      <c r="AM308" s="210"/>
      <c r="AN308" s="210"/>
      <c r="AO308" s="210"/>
      <c r="AP308" s="210"/>
      <c r="AQ308" s="210"/>
      <c r="AR308" s="210"/>
      <c r="AS308" s="210"/>
      <c r="AT308" s="210"/>
      <c r="AU308" s="210"/>
      <c r="AV308" s="210"/>
      <c r="AW308" s="210"/>
      <c r="AX308" s="210"/>
      <c r="AY308" s="210"/>
      <c r="AZ308" s="210"/>
      <c r="BA308" s="210"/>
      <c r="BB308" s="210"/>
      <c r="BC308" s="210"/>
      <c r="BD308" s="211"/>
      <c r="BE308" s="211"/>
      <c r="BF308" s="211"/>
      <c r="BG308" s="211"/>
      <c r="BH308" s="211"/>
      <c r="BI308" s="211"/>
      <c r="BJ308" s="211"/>
      <c r="BK308" s="211"/>
      <c r="BL308" s="211"/>
      <c r="BM308" s="211"/>
      <c r="BN308" s="211"/>
      <c r="BO308" s="211"/>
      <c r="BP308" s="211"/>
      <c r="BQ308" s="211"/>
      <c r="BR308" s="211"/>
      <c r="BS308" s="211"/>
      <c r="BT308" s="211"/>
      <c r="BU308" s="211"/>
      <c r="BV308" s="211"/>
      <c r="BW308" s="211"/>
      <c r="BX308" s="211"/>
      <c r="BY308" s="211"/>
      <c r="BZ308" s="211"/>
      <c r="CA308" s="211"/>
      <c r="CB308" s="211"/>
      <c r="CC308" s="211"/>
      <c r="CD308" s="211"/>
      <c r="CE308" s="211"/>
      <c r="CF308" s="211"/>
      <c r="CG308" s="211"/>
      <c r="CH308" s="211"/>
      <c r="CI308" s="211"/>
      <c r="CJ308" s="211"/>
      <c r="CK308" s="211"/>
      <c r="CL308" s="211"/>
      <c r="CM308" s="211"/>
      <c r="CN308" s="211"/>
      <c r="CO308" s="211"/>
      <c r="CP308" s="211"/>
      <c r="CQ308" s="211"/>
      <c r="CR308" s="211"/>
      <c r="CS308" s="211"/>
      <c r="CT308" s="211"/>
      <c r="CU308" s="211"/>
      <c r="CV308" s="211"/>
      <c r="CW308" s="211"/>
      <c r="CX308" s="211"/>
      <c r="CY308" s="211"/>
      <c r="CZ308" s="211"/>
      <c r="DA308" s="211"/>
      <c r="DB308" s="211"/>
      <c r="DC308" s="211"/>
      <c r="DD308" s="211"/>
      <c r="DE308" s="211"/>
      <c r="DF308" s="211"/>
      <c r="DG308" s="211"/>
      <c r="DH308" s="211"/>
      <c r="DI308" s="211"/>
      <c r="DJ308" s="211"/>
      <c r="DK308" s="211"/>
      <c r="DL308" s="211"/>
      <c r="DM308" s="211"/>
      <c r="DN308" s="211"/>
      <c r="DO308" s="211"/>
      <c r="DP308" s="211"/>
      <c r="DQ308" s="211"/>
      <c r="DR308" s="211"/>
      <c r="DS308" s="211"/>
      <c r="DT308" s="211"/>
      <c r="DU308" s="211"/>
      <c r="DV308" s="211"/>
      <c r="DW308" s="211"/>
      <c r="DX308" s="211"/>
      <c r="DY308" s="211"/>
      <c r="DZ308" s="211"/>
      <c r="EA308" s="211"/>
      <c r="EB308" s="211"/>
      <c r="EC308" s="211"/>
      <c r="ED308" s="211"/>
      <c r="EE308" s="211"/>
      <c r="EF308" s="211"/>
      <c r="EG308" s="211"/>
      <c r="EH308" s="211"/>
      <c r="EI308" s="211"/>
      <c r="EJ308" s="211"/>
      <c r="EK308" s="211"/>
      <c r="EL308" s="211"/>
      <c r="EM308" s="211"/>
      <c r="EN308" s="211"/>
      <c r="EO308" s="211"/>
      <c r="EP308" s="211"/>
      <c r="EQ308" s="211"/>
      <c r="ER308" s="211"/>
      <c r="ES308" s="211"/>
      <c r="ET308" s="211"/>
      <c r="EU308" s="211"/>
      <c r="EV308" s="211"/>
      <c r="EW308" s="211"/>
      <c r="EX308" s="211"/>
      <c r="EY308" s="211"/>
      <c r="EZ308" s="211"/>
      <c r="FA308" s="211"/>
      <c r="FB308" s="211"/>
      <c r="FC308" s="211"/>
      <c r="FD308" s="211"/>
      <c r="FE308" s="211"/>
      <c r="FF308" s="211"/>
      <c r="FG308" s="211"/>
      <c r="FH308" s="211"/>
      <c r="FI308" s="211"/>
      <c r="FJ308" s="211"/>
      <c r="FK308" s="211"/>
      <c r="FL308" s="211"/>
      <c r="FM308" s="211"/>
      <c r="FN308" s="211"/>
      <c r="FO308" s="211"/>
      <c r="FP308" s="211"/>
      <c r="FQ308" s="211"/>
      <c r="FR308" s="211"/>
      <c r="FS308" s="211"/>
      <c r="FT308" s="211"/>
      <c r="FU308" s="211"/>
      <c r="FV308" s="211"/>
      <c r="FW308" s="211"/>
      <c r="FX308" s="211"/>
      <c r="FY308" s="211"/>
      <c r="FZ308" s="211"/>
      <c r="GA308" s="211"/>
      <c r="GB308" s="211"/>
      <c r="GC308" s="211"/>
      <c r="GD308" s="211"/>
      <c r="GE308" s="211"/>
      <c r="GF308" s="211"/>
      <c r="GG308" s="211"/>
      <c r="GH308" s="211"/>
      <c r="GI308" s="211"/>
      <c r="GJ308" s="211"/>
      <c r="GK308" s="211"/>
      <c r="GL308" s="211"/>
      <c r="GM308" s="211"/>
      <c r="GN308" s="211"/>
      <c r="GO308" s="211"/>
      <c r="GP308" s="211"/>
      <c r="GQ308" s="211"/>
      <c r="GR308" s="211"/>
      <c r="GS308" s="211"/>
      <c r="GT308" s="211"/>
      <c r="GU308" s="211"/>
      <c r="GV308" s="211"/>
      <c r="GW308" s="211"/>
      <c r="GX308" s="211"/>
      <c r="GY308" s="211"/>
      <c r="GZ308" s="211"/>
      <c r="HA308" s="211"/>
      <c r="HB308" s="211"/>
      <c r="HC308" s="211"/>
      <c r="HD308" s="211"/>
      <c r="HE308" s="211"/>
      <c r="HF308" s="211"/>
      <c r="HG308" s="211"/>
      <c r="HH308" s="211"/>
      <c r="HI308" s="211"/>
      <c r="HJ308" s="211"/>
      <c r="HK308" s="211"/>
      <c r="HL308" s="211"/>
      <c r="HM308" s="211"/>
      <c r="HN308" s="211"/>
      <c r="HO308" s="211"/>
      <c r="HP308" s="211"/>
      <c r="HQ308" s="211"/>
      <c r="HR308" s="211"/>
      <c r="HS308" s="211"/>
      <c r="HT308" s="211"/>
      <c r="HU308" s="211"/>
      <c r="HV308" s="211"/>
      <c r="HW308" s="211"/>
      <c r="HX308" s="211"/>
      <c r="HY308" s="211"/>
      <c r="HZ308" s="211"/>
      <c r="IA308" s="211"/>
      <c r="IB308" s="211"/>
      <c r="IC308" s="211"/>
      <c r="ID308" s="211"/>
      <c r="IE308" s="211"/>
      <c r="IF308" s="211"/>
      <c r="IG308" s="211"/>
      <c r="IH308" s="211"/>
      <c r="II308" s="211"/>
      <c r="IJ308" s="211"/>
      <c r="IK308" s="211"/>
      <c r="IL308" s="211"/>
      <c r="IM308" s="211"/>
      <c r="IN308" s="211"/>
      <c r="IO308" s="211"/>
      <c r="IP308" s="211"/>
      <c r="IQ308" s="211"/>
      <c r="IR308" s="211"/>
      <c r="IS308" s="211"/>
      <c r="IT308" s="211"/>
      <c r="IU308" s="211"/>
      <c r="IV308" s="211"/>
      <c r="IW308" s="211"/>
    </row>
    <row r="309" customFormat="false" ht="51" hidden="false" customHeight="false" outlineLevel="0" collapsed="false">
      <c r="A309" s="212" t="s">
        <v>50</v>
      </c>
      <c r="B309" s="213" t="s">
        <v>290</v>
      </c>
      <c r="C309" s="214" t="s">
        <v>20</v>
      </c>
      <c r="D309" s="215" t="s">
        <v>43</v>
      </c>
      <c r="E309" s="215" t="s">
        <v>15</v>
      </c>
      <c r="F309" s="215" t="s">
        <v>15</v>
      </c>
      <c r="G309" s="215" t="s">
        <v>278</v>
      </c>
      <c r="H309" s="214" t="s">
        <v>282</v>
      </c>
      <c r="I309" s="215" t="s">
        <v>15</v>
      </c>
      <c r="J309" s="215" t="s">
        <v>15</v>
      </c>
      <c r="K309" s="224" t="s">
        <v>291</v>
      </c>
      <c r="L309" s="216" t="s">
        <v>252</v>
      </c>
      <c r="M309" s="227" t="str">
        <f aca="false">Liquids!$C$34&amp;" for "&amp;Liquids!$C$68&amp;" to be delivered on the basis of "&amp;Liquids!$C$47&amp;" at "&amp;Liquids!$C$42&amp;" for "&amp;Liquids!$C$81&amp;" settled in Euros per "&amp;Liquids!$C$87</f>
        <v>An agreement whereby a physical volume is exchanged  for a fixed price over a specified period for Mixed Xylene to be delivered on the basis of Free on Board at Rotterdam, Netherlands for a period from the 1st calender day of the next month to the last calender day of the second subsequent month settled in Euros per metric tonne (1,000kg)</v>
      </c>
      <c r="N309" s="210"/>
      <c r="O309" s="210"/>
      <c r="P309" s="210"/>
      <c r="Q309" s="210"/>
      <c r="R309" s="210"/>
      <c r="S309" s="210"/>
      <c r="T309" s="210"/>
      <c r="U309" s="210"/>
      <c r="V309" s="210"/>
      <c r="W309" s="210"/>
      <c r="X309" s="210"/>
      <c r="Y309" s="210"/>
      <c r="Z309" s="210"/>
      <c r="AA309" s="210"/>
      <c r="AB309" s="210"/>
      <c r="AC309" s="210"/>
      <c r="AD309" s="210"/>
      <c r="AE309" s="210"/>
      <c r="AF309" s="210"/>
      <c r="AG309" s="210"/>
      <c r="AH309" s="210"/>
      <c r="AI309" s="210"/>
      <c r="AJ309" s="210"/>
      <c r="AK309" s="210"/>
      <c r="AL309" s="210"/>
      <c r="AM309" s="210"/>
      <c r="AN309" s="210"/>
      <c r="AO309" s="210"/>
      <c r="AP309" s="210"/>
      <c r="AQ309" s="210"/>
      <c r="AR309" s="210"/>
      <c r="AS309" s="210"/>
      <c r="AT309" s="210"/>
      <c r="AU309" s="210"/>
      <c r="AV309" s="210"/>
      <c r="AW309" s="210"/>
      <c r="AX309" s="210"/>
      <c r="AY309" s="210"/>
      <c r="AZ309" s="210"/>
      <c r="BA309" s="210"/>
      <c r="BB309" s="210"/>
      <c r="BC309" s="210"/>
      <c r="BD309" s="211"/>
      <c r="BE309" s="211"/>
      <c r="BF309" s="211"/>
      <c r="BG309" s="211"/>
      <c r="BH309" s="211"/>
      <c r="BI309" s="211"/>
      <c r="BJ309" s="211"/>
      <c r="BK309" s="211"/>
      <c r="BL309" s="211"/>
      <c r="BM309" s="211"/>
      <c r="BN309" s="211"/>
      <c r="BO309" s="211"/>
      <c r="BP309" s="211"/>
      <c r="BQ309" s="211"/>
      <c r="BR309" s="211"/>
      <c r="BS309" s="211"/>
      <c r="BT309" s="211"/>
      <c r="BU309" s="211"/>
      <c r="BV309" s="211"/>
      <c r="BW309" s="211"/>
      <c r="BX309" s="211"/>
      <c r="BY309" s="211"/>
      <c r="BZ309" s="211"/>
      <c r="CA309" s="211"/>
      <c r="CB309" s="211"/>
      <c r="CC309" s="211"/>
      <c r="CD309" s="211"/>
      <c r="CE309" s="211"/>
      <c r="CF309" s="211"/>
      <c r="CG309" s="211"/>
      <c r="CH309" s="211"/>
      <c r="CI309" s="211"/>
      <c r="CJ309" s="211"/>
      <c r="CK309" s="211"/>
      <c r="CL309" s="211"/>
      <c r="CM309" s="211"/>
      <c r="CN309" s="211"/>
      <c r="CO309" s="211"/>
      <c r="CP309" s="211"/>
      <c r="CQ309" s="211"/>
      <c r="CR309" s="211"/>
      <c r="CS309" s="211"/>
      <c r="CT309" s="211"/>
      <c r="CU309" s="211"/>
      <c r="CV309" s="211"/>
      <c r="CW309" s="211"/>
      <c r="CX309" s="211"/>
      <c r="CY309" s="211"/>
      <c r="CZ309" s="211"/>
      <c r="DA309" s="211"/>
      <c r="DB309" s="211"/>
      <c r="DC309" s="211"/>
      <c r="DD309" s="211"/>
      <c r="DE309" s="211"/>
      <c r="DF309" s="211"/>
      <c r="DG309" s="211"/>
      <c r="DH309" s="211"/>
      <c r="DI309" s="211"/>
      <c r="DJ309" s="211"/>
      <c r="DK309" s="211"/>
      <c r="DL309" s="211"/>
      <c r="DM309" s="211"/>
      <c r="DN309" s="211"/>
      <c r="DO309" s="211"/>
      <c r="DP309" s="211"/>
      <c r="DQ309" s="211"/>
      <c r="DR309" s="211"/>
      <c r="DS309" s="211"/>
      <c r="DT309" s="211"/>
      <c r="DU309" s="211"/>
      <c r="DV309" s="211"/>
      <c r="DW309" s="211"/>
      <c r="DX309" s="211"/>
      <c r="DY309" s="211"/>
      <c r="DZ309" s="211"/>
      <c r="EA309" s="211"/>
      <c r="EB309" s="211"/>
      <c r="EC309" s="211"/>
      <c r="ED309" s="211"/>
      <c r="EE309" s="211"/>
      <c r="EF309" s="211"/>
      <c r="EG309" s="211"/>
      <c r="EH309" s="211"/>
      <c r="EI309" s="211"/>
      <c r="EJ309" s="211"/>
      <c r="EK309" s="211"/>
      <c r="EL309" s="211"/>
      <c r="EM309" s="211"/>
      <c r="EN309" s="211"/>
      <c r="EO309" s="211"/>
      <c r="EP309" s="211"/>
      <c r="EQ309" s="211"/>
      <c r="ER309" s="211"/>
      <c r="ES309" s="211"/>
      <c r="ET309" s="211"/>
      <c r="EU309" s="211"/>
      <c r="EV309" s="211"/>
      <c r="EW309" s="211"/>
      <c r="EX309" s="211"/>
      <c r="EY309" s="211"/>
      <c r="EZ309" s="211"/>
      <c r="FA309" s="211"/>
      <c r="FB309" s="211"/>
      <c r="FC309" s="211"/>
      <c r="FD309" s="211"/>
      <c r="FE309" s="211"/>
      <c r="FF309" s="211"/>
      <c r="FG309" s="211"/>
      <c r="FH309" s="211"/>
      <c r="FI309" s="211"/>
      <c r="FJ309" s="211"/>
      <c r="FK309" s="211"/>
      <c r="FL309" s="211"/>
      <c r="FM309" s="211"/>
      <c r="FN309" s="211"/>
      <c r="FO309" s="211"/>
      <c r="FP309" s="211"/>
      <c r="FQ309" s="211"/>
      <c r="FR309" s="211"/>
      <c r="FS309" s="211"/>
      <c r="FT309" s="211"/>
      <c r="FU309" s="211"/>
      <c r="FV309" s="211"/>
      <c r="FW309" s="211"/>
      <c r="FX309" s="211"/>
      <c r="FY309" s="211"/>
      <c r="FZ309" s="211"/>
      <c r="GA309" s="211"/>
      <c r="GB309" s="211"/>
      <c r="GC309" s="211"/>
      <c r="GD309" s="211"/>
      <c r="GE309" s="211"/>
      <c r="GF309" s="211"/>
      <c r="GG309" s="211"/>
      <c r="GH309" s="211"/>
      <c r="GI309" s="211"/>
      <c r="GJ309" s="211"/>
      <c r="GK309" s="211"/>
      <c r="GL309" s="211"/>
      <c r="GM309" s="211"/>
      <c r="GN309" s="211"/>
      <c r="GO309" s="211"/>
      <c r="GP309" s="211"/>
      <c r="GQ309" s="211"/>
      <c r="GR309" s="211"/>
      <c r="GS309" s="211"/>
      <c r="GT309" s="211"/>
      <c r="GU309" s="211"/>
      <c r="GV309" s="211"/>
      <c r="GW309" s="211"/>
      <c r="GX309" s="211"/>
      <c r="GY309" s="211"/>
      <c r="GZ309" s="211"/>
      <c r="HA309" s="211"/>
      <c r="HB309" s="211"/>
      <c r="HC309" s="211"/>
      <c r="HD309" s="211"/>
      <c r="HE309" s="211"/>
      <c r="HF309" s="211"/>
      <c r="HG309" s="211"/>
      <c r="HH309" s="211"/>
      <c r="HI309" s="211"/>
      <c r="HJ309" s="211"/>
      <c r="HK309" s="211"/>
      <c r="HL309" s="211"/>
      <c r="HM309" s="211"/>
      <c r="HN309" s="211"/>
      <c r="HO309" s="211"/>
      <c r="HP309" s="211"/>
      <c r="HQ309" s="211"/>
      <c r="HR309" s="211"/>
      <c r="HS309" s="211"/>
      <c r="HT309" s="211"/>
      <c r="HU309" s="211"/>
      <c r="HV309" s="211"/>
      <c r="HW309" s="211"/>
      <c r="HX309" s="211"/>
      <c r="HY309" s="211"/>
      <c r="HZ309" s="211"/>
      <c r="IA309" s="211"/>
      <c r="IB309" s="211"/>
      <c r="IC309" s="211"/>
      <c r="ID309" s="211"/>
      <c r="IE309" s="211"/>
      <c r="IF309" s="211"/>
      <c r="IG309" s="211"/>
      <c r="IH309" s="211"/>
      <c r="II309" s="211"/>
      <c r="IJ309" s="211"/>
      <c r="IK309" s="211"/>
      <c r="IL309" s="211"/>
      <c r="IM309" s="211"/>
      <c r="IN309" s="211"/>
      <c r="IO309" s="211"/>
      <c r="IP309" s="211"/>
      <c r="IQ309" s="211"/>
      <c r="IR309" s="211"/>
      <c r="IS309" s="211"/>
      <c r="IT309" s="211"/>
      <c r="IU309" s="211"/>
      <c r="IV309" s="211"/>
      <c r="IW309" s="211"/>
    </row>
    <row r="310" customFormat="false" ht="51.75" hidden="false" customHeight="false" outlineLevel="0" collapsed="false">
      <c r="A310" s="229" t="s">
        <v>50</v>
      </c>
      <c r="B310" s="230" t="s">
        <v>292</v>
      </c>
      <c r="C310" s="231" t="s">
        <v>20</v>
      </c>
      <c r="D310" s="232" t="s">
        <v>43</v>
      </c>
      <c r="E310" s="232" t="s">
        <v>15</v>
      </c>
      <c r="F310" s="232" t="s">
        <v>15</v>
      </c>
      <c r="G310" s="232" t="s">
        <v>278</v>
      </c>
      <c r="H310" s="231" t="s">
        <v>293</v>
      </c>
      <c r="I310" s="232" t="s">
        <v>15</v>
      </c>
      <c r="J310" s="232" t="s">
        <v>15</v>
      </c>
      <c r="K310" s="216" t="s">
        <v>294</v>
      </c>
      <c r="L310" s="229" t="s">
        <v>252</v>
      </c>
      <c r="M310" s="227" t="str">
        <f aca="false">Liquids!$C$34&amp;" for "&amp;Liquids!$C$65&amp;" to be delivered on the basis of "&amp;Liquids!$C$47&amp;" at "&amp;Liquids!$C$41&amp;" for "&amp;Liquids!$C$81&amp;" settled in United States Dollars per "&amp;Liquids!$C$87</f>
        <v>An agreement whereby a physical volume is exchanged  for a fixed price over a specified period for Marine Diesel Oil DMB Specification to be delivered on the basis of Free on Board at Antwerp, Belgium for a period from the 1st calender day of the next month to the last calender day of the second subsequent month settled in United States Dollars per metric tonne (1,000kg)</v>
      </c>
      <c r="N310" s="210"/>
      <c r="O310" s="210"/>
      <c r="P310" s="210"/>
      <c r="Q310" s="210"/>
      <c r="R310" s="210"/>
      <c r="S310" s="210"/>
      <c r="T310" s="210"/>
      <c r="U310" s="210"/>
      <c r="V310" s="210"/>
      <c r="W310" s="210"/>
      <c r="X310" s="210"/>
      <c r="Y310" s="210"/>
      <c r="Z310" s="210"/>
      <c r="AA310" s="210"/>
      <c r="AB310" s="210"/>
      <c r="AC310" s="210"/>
      <c r="AD310" s="210"/>
      <c r="AE310" s="210"/>
      <c r="AF310" s="210"/>
      <c r="AG310" s="210"/>
      <c r="AH310" s="210"/>
      <c r="AI310" s="210"/>
      <c r="AJ310" s="210"/>
      <c r="AK310" s="210"/>
      <c r="AL310" s="210"/>
      <c r="AM310" s="210"/>
      <c r="AN310" s="210"/>
      <c r="AO310" s="210"/>
      <c r="AP310" s="210"/>
      <c r="AQ310" s="210"/>
      <c r="AR310" s="210"/>
      <c r="AS310" s="210"/>
      <c r="AT310" s="210"/>
      <c r="AU310" s="210"/>
      <c r="AV310" s="210"/>
      <c r="AW310" s="210"/>
      <c r="AX310" s="210"/>
      <c r="AY310" s="210"/>
      <c r="AZ310" s="210"/>
      <c r="BA310" s="210"/>
      <c r="BB310" s="210"/>
      <c r="BC310" s="210"/>
      <c r="BD310" s="211"/>
      <c r="BE310" s="211"/>
      <c r="BF310" s="211"/>
      <c r="BG310" s="211"/>
      <c r="BH310" s="211"/>
      <c r="BI310" s="211"/>
      <c r="BJ310" s="211"/>
      <c r="BK310" s="211"/>
      <c r="BL310" s="211"/>
      <c r="BM310" s="211"/>
      <c r="BN310" s="211"/>
      <c r="BO310" s="211"/>
      <c r="BP310" s="211"/>
      <c r="BQ310" s="211"/>
      <c r="BR310" s="211"/>
      <c r="BS310" s="211"/>
      <c r="BT310" s="211"/>
      <c r="BU310" s="211"/>
      <c r="BV310" s="211"/>
      <c r="BW310" s="211"/>
      <c r="BX310" s="211"/>
      <c r="BY310" s="211"/>
      <c r="BZ310" s="211"/>
      <c r="CA310" s="211"/>
      <c r="CB310" s="211"/>
      <c r="CC310" s="211"/>
      <c r="CD310" s="211"/>
      <c r="CE310" s="211"/>
      <c r="CF310" s="211"/>
      <c r="CG310" s="211"/>
      <c r="CH310" s="211"/>
      <c r="CI310" s="211"/>
      <c r="CJ310" s="211"/>
      <c r="CK310" s="211"/>
      <c r="CL310" s="211"/>
      <c r="CM310" s="211"/>
      <c r="CN310" s="211"/>
      <c r="CO310" s="211"/>
      <c r="CP310" s="211"/>
      <c r="CQ310" s="211"/>
      <c r="CR310" s="211"/>
      <c r="CS310" s="211"/>
      <c r="CT310" s="211"/>
      <c r="CU310" s="211"/>
      <c r="CV310" s="211"/>
      <c r="CW310" s="211"/>
      <c r="CX310" s="211"/>
      <c r="CY310" s="211"/>
      <c r="CZ310" s="211"/>
      <c r="DA310" s="211"/>
      <c r="DB310" s="211"/>
      <c r="DC310" s="211"/>
      <c r="DD310" s="211"/>
      <c r="DE310" s="211"/>
      <c r="DF310" s="211"/>
      <c r="DG310" s="211"/>
      <c r="DH310" s="211"/>
      <c r="DI310" s="211"/>
      <c r="DJ310" s="211"/>
      <c r="DK310" s="211"/>
      <c r="DL310" s="211"/>
      <c r="DM310" s="211"/>
      <c r="DN310" s="211"/>
      <c r="DO310" s="211"/>
      <c r="DP310" s="211"/>
      <c r="DQ310" s="211"/>
      <c r="DR310" s="211"/>
      <c r="DS310" s="211"/>
      <c r="DT310" s="211"/>
      <c r="DU310" s="211"/>
      <c r="DV310" s="211"/>
      <c r="DW310" s="211"/>
      <c r="DX310" s="211"/>
      <c r="DY310" s="211"/>
      <c r="DZ310" s="211"/>
      <c r="EA310" s="211"/>
      <c r="EB310" s="211"/>
      <c r="EC310" s="211"/>
      <c r="ED310" s="211"/>
      <c r="EE310" s="211"/>
      <c r="EF310" s="211"/>
      <c r="EG310" s="211"/>
      <c r="EH310" s="211"/>
      <c r="EI310" s="211"/>
      <c r="EJ310" s="211"/>
      <c r="EK310" s="211"/>
      <c r="EL310" s="211"/>
      <c r="EM310" s="211"/>
      <c r="EN310" s="211"/>
      <c r="EO310" s="211"/>
      <c r="EP310" s="211"/>
      <c r="EQ310" s="211"/>
      <c r="ER310" s="211"/>
      <c r="ES310" s="211"/>
      <c r="ET310" s="211"/>
      <c r="EU310" s="211"/>
      <c r="EV310" s="211"/>
      <c r="EW310" s="211"/>
      <c r="EX310" s="211"/>
      <c r="EY310" s="211"/>
      <c r="EZ310" s="211"/>
      <c r="FA310" s="211"/>
      <c r="FB310" s="211"/>
      <c r="FC310" s="211"/>
      <c r="FD310" s="211"/>
      <c r="FE310" s="211"/>
      <c r="FF310" s="211"/>
      <c r="FG310" s="211"/>
      <c r="FH310" s="211"/>
      <c r="FI310" s="211"/>
      <c r="FJ310" s="211"/>
      <c r="FK310" s="211"/>
      <c r="FL310" s="211"/>
      <c r="FM310" s="211"/>
      <c r="FN310" s="211"/>
      <c r="FO310" s="211"/>
      <c r="FP310" s="211"/>
      <c r="FQ310" s="211"/>
      <c r="FR310" s="211"/>
      <c r="FS310" s="211"/>
      <c r="FT310" s="211"/>
      <c r="FU310" s="211"/>
      <c r="FV310" s="211"/>
      <c r="FW310" s="211"/>
      <c r="FX310" s="211"/>
      <c r="FY310" s="211"/>
      <c r="FZ310" s="211"/>
      <c r="GA310" s="211"/>
      <c r="GB310" s="211"/>
      <c r="GC310" s="211"/>
      <c r="GD310" s="211"/>
      <c r="GE310" s="211"/>
      <c r="GF310" s="211"/>
      <c r="GG310" s="211"/>
      <c r="GH310" s="211"/>
      <c r="GI310" s="211"/>
      <c r="GJ310" s="211"/>
      <c r="GK310" s="211"/>
      <c r="GL310" s="211"/>
      <c r="GM310" s="211"/>
      <c r="GN310" s="211"/>
      <c r="GO310" s="211"/>
      <c r="GP310" s="211"/>
      <c r="GQ310" s="211"/>
      <c r="GR310" s="211"/>
      <c r="GS310" s="211"/>
      <c r="GT310" s="211"/>
      <c r="GU310" s="211"/>
      <c r="GV310" s="211"/>
      <c r="GW310" s="211"/>
      <c r="GX310" s="211"/>
      <c r="GY310" s="211"/>
      <c r="GZ310" s="211"/>
      <c r="HA310" s="211"/>
      <c r="HB310" s="211"/>
      <c r="HC310" s="211"/>
      <c r="HD310" s="211"/>
      <c r="HE310" s="211"/>
      <c r="HF310" s="211"/>
      <c r="HG310" s="211"/>
      <c r="HH310" s="211"/>
      <c r="HI310" s="211"/>
      <c r="HJ310" s="211"/>
      <c r="HK310" s="211"/>
      <c r="HL310" s="211"/>
      <c r="HM310" s="211"/>
      <c r="HN310" s="211"/>
      <c r="HO310" s="211"/>
      <c r="HP310" s="211"/>
      <c r="HQ310" s="211"/>
      <c r="HR310" s="211"/>
      <c r="HS310" s="211"/>
      <c r="HT310" s="211"/>
      <c r="HU310" s="211"/>
      <c r="HV310" s="211"/>
      <c r="HW310" s="211"/>
      <c r="HX310" s="211"/>
      <c r="HY310" s="211"/>
      <c r="HZ310" s="211"/>
      <c r="IA310" s="211"/>
      <c r="IB310" s="211"/>
      <c r="IC310" s="211"/>
      <c r="ID310" s="211"/>
      <c r="IE310" s="211"/>
      <c r="IF310" s="211"/>
      <c r="IG310" s="211"/>
      <c r="IH310" s="211"/>
      <c r="II310" s="211"/>
      <c r="IJ310" s="211"/>
      <c r="IK310" s="211"/>
      <c r="IL310" s="211"/>
      <c r="IM310" s="211"/>
      <c r="IN310" s="211"/>
      <c r="IO310" s="211"/>
      <c r="IP310" s="211"/>
      <c r="IQ310" s="211"/>
      <c r="IR310" s="211"/>
      <c r="IS310" s="211"/>
      <c r="IT310" s="211"/>
      <c r="IU310" s="211"/>
      <c r="IV310" s="211"/>
      <c r="IW310" s="211"/>
    </row>
    <row r="311" customFormat="false" ht="63.75" hidden="false" customHeight="false" outlineLevel="0" collapsed="false">
      <c r="A311" s="156" t="s">
        <v>295</v>
      </c>
      <c r="B311" s="41" t="s">
        <v>27</v>
      </c>
      <c r="C311" s="91" t="s">
        <v>13</v>
      </c>
      <c r="D311" s="41" t="s">
        <v>14</v>
      </c>
      <c r="E311" s="41" t="s">
        <v>15</v>
      </c>
      <c r="F311" s="41" t="s">
        <v>15</v>
      </c>
      <c r="G311" s="118" t="s">
        <v>296</v>
      </c>
      <c r="H311" s="200" t="s">
        <v>297</v>
      </c>
      <c r="I311" s="233" t="s">
        <v>15</v>
      </c>
      <c r="J311" s="234" t="s">
        <v>298</v>
      </c>
      <c r="K311" s="235" t="s">
        <v>299</v>
      </c>
      <c r="L311" s="236" t="s">
        <v>214</v>
      </c>
      <c r="M311" s="113" t="str">
        <f aca="false">CONCATENATE(NordicPower!$C$52," ",NordicPower!$C$29,", for ",NordicPower!$C$18," for ",NordicPower!$C$37," and settled in ",ContPower!$C$75," per ",ContPower!$C$80,".")</f>
        <v>An agreement whereby a floating price is exchanged  for a fixed price over a specified period with reference or delivery in Sweden, for the period from the first day of the week to the last day of the week for the minimum amount of electric power delivered or required over a given period of time at a steady rate (168 hours per week) and settled in Norwegian Krone per Megawatt (1,000,000 watts) hour, where watt is a unit of electrical power equivalent to one Joule per second.</v>
      </c>
    </row>
    <row r="312" customFormat="false" ht="63.75" hidden="false" customHeight="false" outlineLevel="0" collapsed="false">
      <c r="A312" s="156" t="s">
        <v>295</v>
      </c>
      <c r="B312" s="41" t="s">
        <v>27</v>
      </c>
      <c r="C312" s="91" t="s">
        <v>13</v>
      </c>
      <c r="D312" s="41" t="s">
        <v>14</v>
      </c>
      <c r="E312" s="41" t="s">
        <v>15</v>
      </c>
      <c r="F312" s="41" t="s">
        <v>15</v>
      </c>
      <c r="G312" s="118" t="s">
        <v>300</v>
      </c>
      <c r="H312" s="154" t="s">
        <v>301</v>
      </c>
      <c r="I312" s="155" t="s">
        <v>15</v>
      </c>
      <c r="J312" s="185" t="s">
        <v>302</v>
      </c>
      <c r="K312" s="235" t="s">
        <v>299</v>
      </c>
      <c r="L312" s="236" t="s">
        <v>214</v>
      </c>
      <c r="M312" s="113" t="str">
        <f aca="false">CONCATENATE(NordicPower!$C$52," ",NordicPower!$C$30,", for ",NordicPower!$C$19," for ",NordicPower!$C$38," and settled in ",ContPower!$C$75," per ",ContPower!$C$80,".")</f>
        <v>An agreement whereby a floating price is exchanged  for a fixed price over a specified period with reference or delivery in Finland, for the period from the first day of the week to the last day of the following week for the amount of electric power delivered between 06:00am and 10:00pm on a weekday (75 hours per week) and settled in Norwegian Krone per Megawatt (1,000,000 watts) hour, where watt is a unit of electrical power equivalent to one Joule per second.</v>
      </c>
    </row>
    <row r="313" customFormat="false" ht="63.75" hidden="false" customHeight="false" outlineLevel="0" collapsed="false">
      <c r="A313" s="153" t="s">
        <v>295</v>
      </c>
      <c r="B313" s="41" t="s">
        <v>27</v>
      </c>
      <c r="C313" s="91" t="s">
        <v>13</v>
      </c>
      <c r="D313" s="41" t="s">
        <v>14</v>
      </c>
      <c r="E313" s="41" t="s">
        <v>15</v>
      </c>
      <c r="F313" s="41" t="s">
        <v>15</v>
      </c>
      <c r="G313" s="118" t="s">
        <v>303</v>
      </c>
      <c r="H313" s="154" t="s">
        <v>304</v>
      </c>
      <c r="I313" s="155" t="s">
        <v>15</v>
      </c>
      <c r="J313" s="185" t="s">
        <v>305</v>
      </c>
      <c r="K313" s="235" t="s">
        <v>299</v>
      </c>
      <c r="L313" s="236" t="s">
        <v>214</v>
      </c>
      <c r="M313" s="113" t="str">
        <f aca="false">CONCATENATE(NordicPower!$C$52," ",NordicPower!$C$31,", for ",NordicPower!$C$20," for ",NordicPower!$C$39," and settled in ",ContPower!$C$75," per ",ContPower!$C$80,".")</f>
        <v>An agreement whereby a floating price is exchanged  for a fixed price over a specified period with reference or delivery in South / East Norway, for the period from the first day of the week to the last day of the week after next for the amount of electric power delivered between 10:00 pm and 06:00 am on a weekday and all weekend (93 hours per week) and settled in Norwegian Krone per Megawatt (1,000,000 watts) hour, where watt is a unit of electrical power equivalent to one Joule per second.</v>
      </c>
    </row>
    <row r="314" customFormat="false" ht="63.75" hidden="false" customHeight="false" outlineLevel="0" collapsed="false">
      <c r="A314" s="153" t="s">
        <v>295</v>
      </c>
      <c r="B314" s="41" t="s">
        <v>27</v>
      </c>
      <c r="C314" s="91" t="s">
        <v>13</v>
      </c>
      <c r="D314" s="41" t="s">
        <v>14</v>
      </c>
      <c r="E314" s="41" t="s">
        <v>15</v>
      </c>
      <c r="F314" s="41" t="s">
        <v>15</v>
      </c>
      <c r="G314" s="118" t="s">
        <v>306</v>
      </c>
      <c r="H314" s="154" t="s">
        <v>307</v>
      </c>
      <c r="I314" s="155" t="s">
        <v>15</v>
      </c>
      <c r="J314" s="234" t="s">
        <v>298</v>
      </c>
      <c r="K314" s="235" t="s">
        <v>299</v>
      </c>
      <c r="L314" s="236" t="s">
        <v>214</v>
      </c>
      <c r="M314" s="113" t="str">
        <f aca="false">CONCATENATE(NordicPower!$C$52," ",NordicPower!$C$32,", for ",NordicPower!$C$21," for ",NordicPower!$C$37," and settled in ",ContPower!$C$75," per ",ContPower!$C$80,".")</f>
        <v>An agreement whereby a floating price is exchanged  for a fixed price over a specified period with reference or delivery in Mid Norway, for the period 1st January to 30th April for the minimum amount of electric power delivered or required over a given period of time at a steady rate (168 hours per week) and settled in Norwegian Krone per Megawatt (1,000,000 watts) hour, where watt is a unit of electrical power equivalent to one Joule per second.</v>
      </c>
    </row>
    <row r="315" customFormat="false" ht="63.75" hidden="false" customHeight="false" outlineLevel="0" collapsed="false">
      <c r="A315" s="153" t="s">
        <v>295</v>
      </c>
      <c r="B315" s="41" t="s">
        <v>27</v>
      </c>
      <c r="C315" s="91" t="s">
        <v>13</v>
      </c>
      <c r="D315" s="41" t="s">
        <v>14</v>
      </c>
      <c r="E315" s="41" t="s">
        <v>15</v>
      </c>
      <c r="F315" s="41" t="s">
        <v>15</v>
      </c>
      <c r="G315" s="118" t="s">
        <v>308</v>
      </c>
      <c r="H315" s="154" t="s">
        <v>309</v>
      </c>
      <c r="I315" s="155" t="s">
        <v>15</v>
      </c>
      <c r="J315" s="185" t="s">
        <v>302</v>
      </c>
      <c r="K315" s="235" t="s">
        <v>299</v>
      </c>
      <c r="L315" s="236" t="s">
        <v>214</v>
      </c>
      <c r="M315" s="113" t="str">
        <f aca="false">CONCATENATE(NordicPower!$C$52," ",NordicPower!$C$33,", for ",NordicPower!$C$23," for ",NordicPower!$C$38," and settled in ",ContPower!$C$75," per ",ContPower!$C$80,".")</f>
        <v>An agreement whereby a floating price is exchanged  for a fixed price over a specified period with reference or delivery in Northern Norway, for the period 1st October to 31st December for the amount of electric power delivered between 06:00am and 10:00pm on a weekday (75 hours per week) and settled in Norwegian Krone per Megawatt (1,000,000 watts) hour, where watt is a unit of electrical power equivalent to one Joule per second.</v>
      </c>
    </row>
    <row r="316" customFormat="false" ht="63.75" hidden="false" customHeight="false" outlineLevel="0" collapsed="false">
      <c r="A316" s="153" t="s">
        <v>295</v>
      </c>
      <c r="B316" s="41" t="s">
        <v>27</v>
      </c>
      <c r="C316" s="91" t="s">
        <v>13</v>
      </c>
      <c r="D316" s="41" t="s">
        <v>14</v>
      </c>
      <c r="E316" s="41" t="s">
        <v>15</v>
      </c>
      <c r="F316" s="41" t="s">
        <v>15</v>
      </c>
      <c r="G316" s="237" t="s">
        <v>310</v>
      </c>
      <c r="H316" s="200" t="s">
        <v>297</v>
      </c>
      <c r="I316" s="155" t="s">
        <v>15</v>
      </c>
      <c r="J316" s="185" t="s">
        <v>305</v>
      </c>
      <c r="K316" s="235" t="s">
        <v>299</v>
      </c>
      <c r="L316" s="236" t="s">
        <v>214</v>
      </c>
      <c r="M316" s="113" t="str">
        <f aca="false">CONCATENATE(NordicPower!$C$52," ",NordicPower!$C$29,", for ",NordicPower!$C$22," for ",NordicPower!$C$39," and settled in ",ContPower!$C$75," per ",ContPower!$C$80,".")</f>
        <v>An agreement whereby a floating price is exchanged  for a fixed price over a specified period with reference or delivery in Sweden, for the period 1st May to 30th September for the amount of electric power delivered between 10:00 pm and 06:00 am on a weekday and all weekend (93 hours per week) and settled in Norwegian Krone per Megawatt (1,000,000 watts) hour, where watt is a unit of electrical power equivalent to one Joule per second.</v>
      </c>
    </row>
    <row r="317" customFormat="false" ht="64.5" hidden="false" customHeight="false" outlineLevel="0" collapsed="false">
      <c r="A317" s="157" t="s">
        <v>295</v>
      </c>
      <c r="B317" s="113" t="s">
        <v>27</v>
      </c>
      <c r="C317" s="238" t="s">
        <v>13</v>
      </c>
      <c r="D317" s="113" t="s">
        <v>14</v>
      </c>
      <c r="E317" s="113" t="s">
        <v>15</v>
      </c>
      <c r="F317" s="113" t="s">
        <v>15</v>
      </c>
      <c r="G317" s="239" t="s">
        <v>311</v>
      </c>
      <c r="H317" s="163" t="s">
        <v>301</v>
      </c>
      <c r="I317" s="163" t="s">
        <v>15</v>
      </c>
      <c r="J317" s="240" t="s">
        <v>298</v>
      </c>
      <c r="K317" s="241" t="s">
        <v>299</v>
      </c>
      <c r="L317" s="242" t="s">
        <v>214</v>
      </c>
      <c r="M317" s="113" t="str">
        <f aca="false">CONCATENATE(NordicPower!$C$52," ",NordicPower!$C$30,", for ",NordicPower!$C$25," for ",NordicPower!$C$37," and settled in ",ContPower!$C$75," per ",ContPower!$C$80,".")</f>
        <v>An agreement whereby a floating price is exchanged  for a fixed price over a specified period with reference or delivery in Finland, for the period from 1st January to 31st December  for the minimum amount of electric power delivered or required over a given period of time at a steady rate (168 hours per week) and settled in Norwegian Krone per Megawatt (1,000,000 watts) hour, where watt is a unit of electrical power equivalent to one Joule per second.</v>
      </c>
    </row>
    <row r="318" customFormat="false" ht="63.75" hidden="false" customHeight="false" outlineLevel="0" collapsed="false">
      <c r="A318" s="156" t="s">
        <v>295</v>
      </c>
      <c r="B318" s="41" t="s">
        <v>27</v>
      </c>
      <c r="C318" s="91" t="s">
        <v>13</v>
      </c>
      <c r="D318" s="41" t="s">
        <v>19</v>
      </c>
      <c r="E318" s="153" t="s">
        <v>312</v>
      </c>
      <c r="F318" s="41" t="s">
        <v>15</v>
      </c>
      <c r="G318" s="118" t="s">
        <v>296</v>
      </c>
      <c r="H318" s="200" t="s">
        <v>297</v>
      </c>
      <c r="I318" s="233" t="s">
        <v>15</v>
      </c>
      <c r="J318" s="234" t="s">
        <v>298</v>
      </c>
      <c r="K318" s="235" t="s">
        <v>299</v>
      </c>
      <c r="L318" s="236" t="s">
        <v>214</v>
      </c>
      <c r="M318" s="113" t="str">
        <f aca="false">CONCATENATE(NordicPower!$C$43," ",NordicPower!$C$29,", for ",NordicPower!$C$18," for ",NordicPower!$C$37," at a strike of ",UKGas!$Q$6," and quoted in ",ContPower!$C$75," per ",ContPower!$C$80,".")</f>
        <v>An agreement that gives the buyer (the holder) the right but not the obligation to buy an underlying asset for a specified price within a specified period of time in exchange for a one time premium payment. with reference or delivery in Sweden, for the period from the first day of the week to the last day of the week for the minimum amount of electric power delivered or required over a given period of time at a steady rate (168 hours per week) at a strike of XXX and quoted in Norwegian Krone per Megawatt (1,000,000 watts) hour, where watt is a unit of electrical power equivalent to one Joule per second.</v>
      </c>
    </row>
    <row r="319" customFormat="false" ht="63.75" hidden="false" customHeight="false" outlineLevel="0" collapsed="false">
      <c r="A319" s="156" t="s">
        <v>295</v>
      </c>
      <c r="B319" s="41" t="s">
        <v>27</v>
      </c>
      <c r="C319" s="91" t="s">
        <v>13</v>
      </c>
      <c r="D319" s="41" t="s">
        <v>19</v>
      </c>
      <c r="E319" s="25" t="s">
        <v>229</v>
      </c>
      <c r="F319" s="41" t="s">
        <v>15</v>
      </c>
      <c r="G319" s="118" t="s">
        <v>300</v>
      </c>
      <c r="H319" s="154" t="s">
        <v>301</v>
      </c>
      <c r="I319" s="155" t="s">
        <v>15</v>
      </c>
      <c r="J319" s="185" t="s">
        <v>302</v>
      </c>
      <c r="K319" s="235" t="s">
        <v>299</v>
      </c>
      <c r="L319" s="236" t="s">
        <v>214</v>
      </c>
      <c r="M319" s="113" t="str">
        <f aca="false">CONCATENATE(NordicPower!$C$44," ",NordicPower!$C$30,", for ",NordicPower!$C$19," for ",NordicPower!$C$38," at a strike of ",UKGas!$Q$6," and quoted in ",ContPower!$C$75," per ",ContPower!$C$80,".")</f>
        <v>An agreement that gives the buyer (the holder) the right but not the obligation to sell an underlying asset for a specified price within a specified period of time in exchange for a one time premium payment. with reference or delivery in Finland, for the period from the first day of the week to the last day of the following week for the amount of electric power delivered between 06:00am and 10:00pm on a weekday (75 hours per week) at a strike of XXX and quoted in Norwegian Krone per Megawatt (1,000,000 watts) hour, where watt is a unit of electrical power equivalent to one Joule per second.</v>
      </c>
    </row>
    <row r="320" customFormat="false" ht="63.75" hidden="false" customHeight="false" outlineLevel="0" collapsed="false">
      <c r="A320" s="153" t="s">
        <v>295</v>
      </c>
      <c r="B320" s="41" t="s">
        <v>27</v>
      </c>
      <c r="C320" s="91" t="s">
        <v>13</v>
      </c>
      <c r="D320" s="41" t="s">
        <v>19</v>
      </c>
      <c r="E320" s="153" t="s">
        <v>312</v>
      </c>
      <c r="F320" s="41" t="s">
        <v>15</v>
      </c>
      <c r="G320" s="118" t="s">
        <v>303</v>
      </c>
      <c r="H320" s="154" t="s">
        <v>304</v>
      </c>
      <c r="I320" s="155" t="s">
        <v>15</v>
      </c>
      <c r="J320" s="185" t="s">
        <v>305</v>
      </c>
      <c r="K320" s="235" t="s">
        <v>299</v>
      </c>
      <c r="L320" s="236" t="s">
        <v>214</v>
      </c>
      <c r="M320" s="113" t="str">
        <f aca="false">CONCATENATE(NordicPower!$C$43," ",NordicPower!$C$31,", for ",NordicPower!$C$20," for ",NordicPower!$C$39," at a strike of ",UKGas!$Q$6," and qouted in ",ContPower!$C$75," per ",ContPower!$C$80,".")</f>
        <v>An agreement that gives the buyer (the holder) the right but not the obligation to buy an underlying asset for a specified price within a specified period of time in exchange for a one time premium payment. with reference or delivery in South / East Norway, for the period from the first day of the week to the last day of the week after next for the amount of electric power delivered between 10:00 pm and 06:00 am on a weekday and all weekend (93 hours per week) at a strike of XXX and qouted in Norwegian Krone per Megawatt (1,000,000 watts) hour, where watt is a unit of electrical power equivalent to one Joule per second.</v>
      </c>
    </row>
    <row r="321" customFormat="false" ht="63.75" hidden="false" customHeight="false" outlineLevel="0" collapsed="false">
      <c r="A321" s="153" t="s">
        <v>295</v>
      </c>
      <c r="B321" s="41" t="s">
        <v>27</v>
      </c>
      <c r="C321" s="91" t="s">
        <v>13</v>
      </c>
      <c r="D321" s="41" t="s">
        <v>19</v>
      </c>
      <c r="E321" s="25" t="s">
        <v>229</v>
      </c>
      <c r="F321" s="41" t="s">
        <v>15</v>
      </c>
      <c r="G321" s="118" t="s">
        <v>306</v>
      </c>
      <c r="H321" s="154" t="s">
        <v>307</v>
      </c>
      <c r="I321" s="155" t="s">
        <v>15</v>
      </c>
      <c r="J321" s="234" t="s">
        <v>298</v>
      </c>
      <c r="K321" s="235" t="s">
        <v>299</v>
      </c>
      <c r="L321" s="236" t="s">
        <v>214</v>
      </c>
      <c r="M321" s="113" t="str">
        <f aca="false">CONCATENATE(NordicPower!$C$44," ",NordicPower!$C$32,", for ",NordicPower!$C$21," for ",NordicPower!$C$37," at a strike of ",UKGas!$Q$6," and qouted in ",ContPower!$C$75," per ",ContPower!$C$80,".")</f>
        <v>An agreement that gives the buyer (the holder) the right but not the obligation to sell an underlying asset for a specified price within a specified period of time in exchange for a one time premium payment. with reference or delivery in Mid Norway, for the period 1st January to 30th April for the minimum amount of electric power delivered or required over a given period of time at a steady rate (168 hours per week) at a strike of XXX and qouted in Norwegian Krone per Megawatt (1,000,000 watts) hour, where watt is a unit of electrical power equivalent to one Joule per second.</v>
      </c>
    </row>
    <row r="322" customFormat="false" ht="63.75" hidden="false" customHeight="false" outlineLevel="0" collapsed="false">
      <c r="A322" s="153" t="s">
        <v>295</v>
      </c>
      <c r="B322" s="41" t="s">
        <v>27</v>
      </c>
      <c r="C322" s="91" t="s">
        <v>13</v>
      </c>
      <c r="D322" s="41" t="s">
        <v>19</v>
      </c>
      <c r="E322" s="153" t="s">
        <v>312</v>
      </c>
      <c r="F322" s="41" t="s">
        <v>15</v>
      </c>
      <c r="G322" s="118" t="s">
        <v>308</v>
      </c>
      <c r="H322" s="154" t="s">
        <v>309</v>
      </c>
      <c r="I322" s="155" t="s">
        <v>15</v>
      </c>
      <c r="J322" s="185" t="s">
        <v>302</v>
      </c>
      <c r="K322" s="235" t="s">
        <v>299</v>
      </c>
      <c r="L322" s="236" t="s">
        <v>214</v>
      </c>
      <c r="M322" s="113" t="str">
        <f aca="false">CONCATENATE(NordicPower!$C$43," ",NordicPower!$C$33,", for ",NordicPower!$C$23," for ",NordicPower!$C$38," at a strike of ",UKGas!$Q$6," and qouted in ",ContPower!$C$75," per ",ContPower!$C$80,".")</f>
        <v>An agreement that gives the buyer (the holder) the right but not the obligation to buy an underlying asset for a specified price within a specified period of time in exchange for a one time premium payment. with reference or delivery in Northern Norway, for the period 1st October to 31st December for the amount of electric power delivered between 06:00am and 10:00pm on a weekday (75 hours per week) at a strike of XXX and qouted in Norwegian Krone per Megawatt (1,000,000 watts) hour, where watt is a unit of electrical power equivalent to one Joule per second.</v>
      </c>
    </row>
    <row r="323" customFormat="false" ht="63.75" hidden="false" customHeight="false" outlineLevel="0" collapsed="false">
      <c r="A323" s="153" t="s">
        <v>295</v>
      </c>
      <c r="B323" s="41" t="s">
        <v>27</v>
      </c>
      <c r="C323" s="91" t="s">
        <v>13</v>
      </c>
      <c r="D323" s="41" t="s">
        <v>19</v>
      </c>
      <c r="E323" s="25" t="s">
        <v>229</v>
      </c>
      <c r="F323" s="41" t="s">
        <v>15</v>
      </c>
      <c r="G323" s="237" t="s">
        <v>310</v>
      </c>
      <c r="H323" s="200" t="s">
        <v>297</v>
      </c>
      <c r="I323" s="155" t="s">
        <v>15</v>
      </c>
      <c r="J323" s="185" t="s">
        <v>305</v>
      </c>
      <c r="K323" s="235" t="s">
        <v>299</v>
      </c>
      <c r="L323" s="236" t="s">
        <v>214</v>
      </c>
      <c r="M323" s="113" t="str">
        <f aca="false">CONCATENATE(NordicPower!$C$44," ",NordicPower!$C$29,", for ",NordicPower!$C$22," for ",NordicPower!$C$39," at a strike of ",UKGas!$Q$6," and qouted in ",ContPower!$C$75," per ",ContPower!$C$80,".")</f>
        <v>An agreement that gives the buyer (the holder) the right but not the obligation to sell an underlying asset for a specified price within a specified period of time in exchange for a one time premium payment. with reference or delivery in Sweden, for the period 1st May to 30th September for the amount of electric power delivered between 10:00 pm and 06:00 am on a weekday and all weekend (93 hours per week) at a strike of XXX and qouted in Norwegian Krone per Megawatt (1,000,000 watts) hour, where watt is a unit of electrical power equivalent to one Joule per second.</v>
      </c>
    </row>
    <row r="324" customFormat="false" ht="64.5" hidden="false" customHeight="false" outlineLevel="0" collapsed="false">
      <c r="A324" s="162" t="s">
        <v>295</v>
      </c>
      <c r="B324" s="44" t="s">
        <v>27</v>
      </c>
      <c r="C324" s="43" t="s">
        <v>13</v>
      </c>
      <c r="D324" s="44" t="s">
        <v>19</v>
      </c>
      <c r="E324" s="162" t="s">
        <v>312</v>
      </c>
      <c r="F324" s="44" t="s">
        <v>15</v>
      </c>
      <c r="G324" s="243" t="s">
        <v>311</v>
      </c>
      <c r="H324" s="163" t="s">
        <v>301</v>
      </c>
      <c r="I324" s="28" t="s">
        <v>15</v>
      </c>
      <c r="J324" s="240" t="s">
        <v>298</v>
      </c>
      <c r="K324" s="241" t="s">
        <v>299</v>
      </c>
      <c r="L324" s="242" t="s">
        <v>214</v>
      </c>
      <c r="M324" s="113" t="str">
        <f aca="false">CONCATENATE(NordicPower!$C$43," ",NordicPower!$C$30,", for ",NordicPower!$C$25," for ",NordicPower!$C$37," at a strike of ",UKGas!$Q$6," and qouted in ",ContPower!$C$75," per ",ContPower!$C$80,".")</f>
        <v>An agreement that gives the buyer (the holder) the right but not the obligation to buy an underlying asset for a specified price within a specified period of time in exchange for a one time premium payment. with reference or delivery in Finland, for the period from 1st January to 31st December  for the minimum amount of electric power delivered or required over a given period of time at a steady rate (168 hours per week) at a strike of XXX and qouted in Norwegian Krone per Megawatt (1,000,000 watts) hour, where watt is a unit of electrical power equivalent to one Joule per second.</v>
      </c>
    </row>
    <row r="325" customFormat="false" ht="63.75" hidden="false" customHeight="false" outlineLevel="0" collapsed="false">
      <c r="A325" s="156" t="s">
        <v>295</v>
      </c>
      <c r="B325" s="41" t="s">
        <v>27</v>
      </c>
      <c r="C325" s="91" t="s">
        <v>13</v>
      </c>
      <c r="D325" s="41" t="s">
        <v>38</v>
      </c>
      <c r="E325" s="153" t="s">
        <v>312</v>
      </c>
      <c r="F325" s="41" t="s">
        <v>15</v>
      </c>
      <c r="G325" s="118" t="s">
        <v>296</v>
      </c>
      <c r="H325" s="200" t="s">
        <v>297</v>
      </c>
      <c r="I325" s="233" t="s">
        <v>15</v>
      </c>
      <c r="J325" s="234" t="s">
        <v>298</v>
      </c>
      <c r="K325" s="235" t="s">
        <v>299</v>
      </c>
      <c r="L325" s="236" t="s">
        <v>214</v>
      </c>
      <c r="M325" s="113" t="str">
        <f aca="false">CONCATENATE(NordicPower!$C$43," ",NordicPower!$C$29,", for ",NordicPower!$C$18," for ",NordicPower!$C$37," at a strike of ",UKGas!$Q$6," and quoted in ",ContPower!$C$75," per ",ContPower!$C$80,".")</f>
        <v>An agreement that gives the buyer (the holder) the right but not the obligation to buy an underlying asset for a specified price within a specified period of time in exchange for a one time premium payment. with reference or delivery in Sweden, for the period from the first day of the week to the last day of the week for the minimum amount of electric power delivered or required over a given period of time at a steady rate (168 hours per week) at a strike of XXX and quoted in Norwegian Krone per Megawatt (1,000,000 watts) hour, where watt is a unit of electrical power equivalent to one Joule per second.</v>
      </c>
    </row>
    <row r="326" customFormat="false" ht="63.75" hidden="false" customHeight="false" outlineLevel="0" collapsed="false">
      <c r="A326" s="156" t="s">
        <v>295</v>
      </c>
      <c r="B326" s="41" t="s">
        <v>27</v>
      </c>
      <c r="C326" s="91" t="s">
        <v>13</v>
      </c>
      <c r="D326" s="41" t="s">
        <v>38</v>
      </c>
      <c r="E326" s="25" t="s">
        <v>229</v>
      </c>
      <c r="F326" s="41" t="s">
        <v>15</v>
      </c>
      <c r="G326" s="118" t="s">
        <v>300</v>
      </c>
      <c r="H326" s="154" t="s">
        <v>301</v>
      </c>
      <c r="I326" s="155" t="s">
        <v>15</v>
      </c>
      <c r="J326" s="185" t="s">
        <v>302</v>
      </c>
      <c r="K326" s="235" t="s">
        <v>299</v>
      </c>
      <c r="L326" s="236" t="s">
        <v>214</v>
      </c>
      <c r="M326" s="113" t="str">
        <f aca="false">CONCATENATE(NordicPower!$C$44," ",NordicPower!$C$30,", for ",NordicPower!$C$19," for ",NordicPower!$C$38," at a strike of ",UKGas!$Q$6," and quoted in ",ContPower!$C$75," per ",ContPower!$C$80,".")</f>
        <v>An agreement that gives the buyer (the holder) the right but not the obligation to sell an underlying asset for a specified price within a specified period of time in exchange for a one time premium payment. with reference or delivery in Finland, for the period from the first day of the week to the last day of the following week for the amount of electric power delivered between 06:00am and 10:00pm on a weekday (75 hours per week) at a strike of XXX and quoted in Norwegian Krone per Megawatt (1,000,000 watts) hour, where watt is a unit of electrical power equivalent to one Joule per second.</v>
      </c>
    </row>
    <row r="327" customFormat="false" ht="63.75" hidden="false" customHeight="false" outlineLevel="0" collapsed="false">
      <c r="A327" s="153" t="s">
        <v>295</v>
      </c>
      <c r="B327" s="41" t="s">
        <v>27</v>
      </c>
      <c r="C327" s="91" t="s">
        <v>13</v>
      </c>
      <c r="D327" s="41" t="s">
        <v>38</v>
      </c>
      <c r="E327" s="153" t="s">
        <v>312</v>
      </c>
      <c r="F327" s="41" t="s">
        <v>15</v>
      </c>
      <c r="G327" s="118" t="s">
        <v>303</v>
      </c>
      <c r="H327" s="154" t="s">
        <v>304</v>
      </c>
      <c r="I327" s="155" t="s">
        <v>15</v>
      </c>
      <c r="J327" s="185" t="s">
        <v>305</v>
      </c>
      <c r="K327" s="235" t="s">
        <v>299</v>
      </c>
      <c r="L327" s="236" t="s">
        <v>214</v>
      </c>
      <c r="M327" s="113" t="str">
        <f aca="false">CONCATENATE(NordicPower!$C$43," ",NordicPower!$C$31,", for ",NordicPower!$C$20," for ",NordicPower!$C$39," at a strike of ",UKGas!$Q$6," and qouted in ",ContPower!$C$75," per ",ContPower!$C$80,".")</f>
        <v>An agreement that gives the buyer (the holder) the right but not the obligation to buy an underlying asset for a specified price within a specified period of time in exchange for a one time premium payment. with reference or delivery in South / East Norway, for the period from the first day of the week to the last day of the week after next for the amount of electric power delivered between 10:00 pm and 06:00 am on a weekday and all weekend (93 hours per week) at a strike of XXX and qouted in Norwegian Krone per Megawatt (1,000,000 watts) hour, where watt is a unit of electrical power equivalent to one Joule per second.</v>
      </c>
    </row>
    <row r="328" customFormat="false" ht="63.75" hidden="false" customHeight="false" outlineLevel="0" collapsed="false">
      <c r="A328" s="153" t="s">
        <v>295</v>
      </c>
      <c r="B328" s="41" t="s">
        <v>27</v>
      </c>
      <c r="C328" s="91" t="s">
        <v>13</v>
      </c>
      <c r="D328" s="41" t="s">
        <v>38</v>
      </c>
      <c r="E328" s="25" t="s">
        <v>229</v>
      </c>
      <c r="F328" s="41" t="s">
        <v>15</v>
      </c>
      <c r="G328" s="118" t="s">
        <v>306</v>
      </c>
      <c r="H328" s="154" t="s">
        <v>307</v>
      </c>
      <c r="I328" s="155" t="s">
        <v>15</v>
      </c>
      <c r="J328" s="234" t="s">
        <v>298</v>
      </c>
      <c r="K328" s="235" t="s">
        <v>299</v>
      </c>
      <c r="L328" s="236" t="s">
        <v>214</v>
      </c>
      <c r="M328" s="113" t="str">
        <f aca="false">CONCATENATE(NordicPower!$C$44," ",NordicPower!$C$32,", for ",NordicPower!$C$21," for ",NordicPower!$C$37," at a strike of ",UKGas!$Q$6," and qouted in ",ContPower!$C$75," per ",ContPower!$C$80,".")</f>
        <v>An agreement that gives the buyer (the holder) the right but not the obligation to sell an underlying asset for a specified price within a specified period of time in exchange for a one time premium payment. with reference or delivery in Mid Norway, for the period 1st January to 30th April for the minimum amount of electric power delivered or required over a given period of time at a steady rate (168 hours per week) at a strike of XXX and qouted in Norwegian Krone per Megawatt (1,000,000 watts) hour, where watt is a unit of electrical power equivalent to one Joule per second.</v>
      </c>
    </row>
    <row r="329" customFormat="false" ht="63.75" hidden="false" customHeight="false" outlineLevel="0" collapsed="false">
      <c r="A329" s="153" t="s">
        <v>295</v>
      </c>
      <c r="B329" s="41" t="s">
        <v>27</v>
      </c>
      <c r="C329" s="91" t="s">
        <v>13</v>
      </c>
      <c r="D329" s="41" t="s">
        <v>38</v>
      </c>
      <c r="E329" s="153" t="s">
        <v>312</v>
      </c>
      <c r="F329" s="41" t="s">
        <v>15</v>
      </c>
      <c r="G329" s="118" t="s">
        <v>308</v>
      </c>
      <c r="H329" s="154" t="s">
        <v>309</v>
      </c>
      <c r="I329" s="155" t="s">
        <v>15</v>
      </c>
      <c r="J329" s="185" t="s">
        <v>302</v>
      </c>
      <c r="K329" s="235" t="s">
        <v>299</v>
      </c>
      <c r="L329" s="236" t="s">
        <v>214</v>
      </c>
      <c r="M329" s="113" t="str">
        <f aca="false">CONCATENATE(NordicPower!$C$43," ",NordicPower!$C$33,", for ",NordicPower!$C$23," for ",NordicPower!$C$38," at a strike of ",UKGas!$Q$6," and qouted in ",ContPower!$C$75," per ",ContPower!$C$80,".")</f>
        <v>An agreement that gives the buyer (the holder) the right but not the obligation to buy an underlying asset for a specified price within a specified period of time in exchange for a one time premium payment. with reference or delivery in Northern Norway, for the period 1st October to 31st December for the amount of electric power delivered between 06:00am and 10:00pm on a weekday (75 hours per week) at a strike of XXX and qouted in Norwegian Krone per Megawatt (1,000,000 watts) hour, where watt is a unit of electrical power equivalent to one Joule per second.</v>
      </c>
    </row>
    <row r="330" customFormat="false" ht="63.75" hidden="false" customHeight="false" outlineLevel="0" collapsed="false">
      <c r="A330" s="153" t="s">
        <v>295</v>
      </c>
      <c r="B330" s="41" t="s">
        <v>27</v>
      </c>
      <c r="C330" s="91" t="s">
        <v>13</v>
      </c>
      <c r="D330" s="41" t="s">
        <v>38</v>
      </c>
      <c r="E330" s="25" t="s">
        <v>229</v>
      </c>
      <c r="F330" s="41" t="s">
        <v>15</v>
      </c>
      <c r="G330" s="237" t="s">
        <v>310</v>
      </c>
      <c r="H330" s="200" t="s">
        <v>297</v>
      </c>
      <c r="I330" s="155" t="s">
        <v>15</v>
      </c>
      <c r="J330" s="185" t="s">
        <v>305</v>
      </c>
      <c r="K330" s="235" t="s">
        <v>299</v>
      </c>
      <c r="L330" s="236" t="s">
        <v>214</v>
      </c>
      <c r="M330" s="113" t="str">
        <f aca="false">CONCATENATE(NordicPower!$C$44," ",NordicPower!$C$29,", for ",NordicPower!$C$22," for ",NordicPower!$C$39," at a strike of ",UKGas!$Q$6," and qouted in ",ContPower!$C$75," per ",ContPower!$C$80,".")</f>
        <v>An agreement that gives the buyer (the holder) the right but not the obligation to sell an underlying asset for a specified price within a specified period of time in exchange for a one time premium payment. with reference or delivery in Sweden, for the period 1st May to 30th September for the amount of electric power delivered between 10:00 pm and 06:00 am on a weekday and all weekend (93 hours per week) at a strike of XXX and qouted in Norwegian Krone per Megawatt (1,000,000 watts) hour, where watt is a unit of electrical power equivalent to one Joule per second.</v>
      </c>
    </row>
    <row r="331" customFormat="false" ht="64.5" hidden="false" customHeight="false" outlineLevel="0" collapsed="false">
      <c r="A331" s="162" t="s">
        <v>295</v>
      </c>
      <c r="B331" s="44" t="s">
        <v>27</v>
      </c>
      <c r="C331" s="43" t="s">
        <v>13</v>
      </c>
      <c r="D331" s="44" t="s">
        <v>38</v>
      </c>
      <c r="E331" s="162" t="s">
        <v>312</v>
      </c>
      <c r="F331" s="44" t="s">
        <v>15</v>
      </c>
      <c r="G331" s="243" t="s">
        <v>311</v>
      </c>
      <c r="H331" s="163" t="s">
        <v>301</v>
      </c>
      <c r="I331" s="28" t="s">
        <v>15</v>
      </c>
      <c r="J331" s="240" t="s">
        <v>298</v>
      </c>
      <c r="K331" s="241" t="s">
        <v>299</v>
      </c>
      <c r="L331" s="244" t="s">
        <v>214</v>
      </c>
      <c r="M331" s="113" t="str">
        <f aca="false">CONCATENATE(NordicPower!$C$43," ",NordicPower!$C$30,", for ",NordicPower!$C$25," for ",NordicPower!$C$37," at a strike of ",UKGas!$Q$6," and qouted in ",ContPower!$C$75," per ",ContPower!$C$80,".")</f>
        <v>An agreement that gives the buyer (the holder) the right but not the obligation to buy an underlying asset for a specified price within a specified period of time in exchange for a one time premium payment. with reference or delivery in Finland, for the period from 1st January to 31st December  for the minimum amount of electric power delivered or required over a given period of time at a steady rate (168 hours per week) at a strike of XXX and qouted in Norwegian Krone per Megawatt (1,000,000 watts) hour, where watt is a unit of electrical power equivalent to one Joule per second.</v>
      </c>
    </row>
    <row r="332" customFormat="false" ht="63.75" hidden="false" customHeight="false" outlineLevel="0" collapsed="false">
      <c r="A332" s="156" t="s">
        <v>295</v>
      </c>
      <c r="B332" s="41" t="s">
        <v>27</v>
      </c>
      <c r="C332" s="91" t="s">
        <v>20</v>
      </c>
      <c r="D332" s="41" t="s">
        <v>21</v>
      </c>
      <c r="E332" s="41" t="s">
        <v>15</v>
      </c>
      <c r="F332" s="41" t="s">
        <v>15</v>
      </c>
      <c r="G332" s="118" t="s">
        <v>296</v>
      </c>
      <c r="H332" s="200" t="s">
        <v>297</v>
      </c>
      <c r="I332" s="233" t="s">
        <v>15</v>
      </c>
      <c r="J332" s="234" t="s">
        <v>298</v>
      </c>
      <c r="K332" s="235" t="s">
        <v>299</v>
      </c>
      <c r="L332" s="236" t="s">
        <v>214</v>
      </c>
      <c r="M332" s="113" t="str">
        <f aca="false">CONCATENATE(NordicPower!$C$51," ",NordicPower!$C$29,", for ",NordicPower!$C$18," for ",NordicPower!$C$37," and settled in ",ContPower!$C$75," per ",ContPower!$C$80,".")</f>
        <v>An agreement whereby a physical commodity is exchanged  for a fixed price over a specified period with reference or delivery in Sweden, for the period from the first day of the week to the last day of the week for the minimum amount of electric power delivered or required over a given period of time at a steady rate (168 hours per week) and settled in Norwegian Krone per Megawatt (1,000,000 watts) hour, where watt is a unit of electrical power equivalent to one Joule per second.</v>
      </c>
    </row>
    <row r="333" customFormat="false" ht="63.75" hidden="false" customHeight="false" outlineLevel="0" collapsed="false">
      <c r="A333" s="156" t="s">
        <v>295</v>
      </c>
      <c r="B333" s="41" t="s">
        <v>27</v>
      </c>
      <c r="C333" s="91" t="s">
        <v>20</v>
      </c>
      <c r="D333" s="41" t="s">
        <v>21</v>
      </c>
      <c r="E333" s="41" t="s">
        <v>15</v>
      </c>
      <c r="F333" s="41" t="s">
        <v>15</v>
      </c>
      <c r="G333" s="118" t="s">
        <v>300</v>
      </c>
      <c r="H333" s="154" t="s">
        <v>301</v>
      </c>
      <c r="I333" s="155" t="s">
        <v>15</v>
      </c>
      <c r="J333" s="185" t="s">
        <v>302</v>
      </c>
      <c r="K333" s="235" t="s">
        <v>299</v>
      </c>
      <c r="L333" s="236" t="s">
        <v>214</v>
      </c>
      <c r="M333" s="113" t="str">
        <f aca="false">CONCATENATE(NordicPower!$C$51," ",NordicPower!$C$30,", for ",NordicPower!$C$19," for ",NordicPower!$C$38," and settled in ",ContPower!$C$75," per ",ContPower!$C$80,".")</f>
        <v>An agreement whereby a physical commodity is exchanged  for a fixed price over a specified period with reference or delivery in Finland, for the period from the first day of the week to the last day of the following week for the amount of electric power delivered between 06:00am and 10:00pm on a weekday (75 hours per week) and settled in Norwegian Krone per Megawatt (1,000,000 watts) hour, where watt is a unit of electrical power equivalent to one Joule per second.</v>
      </c>
    </row>
    <row r="334" customFormat="false" ht="63.75" hidden="false" customHeight="false" outlineLevel="0" collapsed="false">
      <c r="A334" s="153" t="s">
        <v>295</v>
      </c>
      <c r="B334" s="41" t="s">
        <v>27</v>
      </c>
      <c r="C334" s="91" t="s">
        <v>20</v>
      </c>
      <c r="D334" s="41" t="s">
        <v>21</v>
      </c>
      <c r="E334" s="41" t="s">
        <v>15</v>
      </c>
      <c r="F334" s="41" t="s">
        <v>15</v>
      </c>
      <c r="G334" s="118" t="s">
        <v>303</v>
      </c>
      <c r="H334" s="154" t="s">
        <v>304</v>
      </c>
      <c r="I334" s="155" t="s">
        <v>15</v>
      </c>
      <c r="J334" s="185" t="s">
        <v>305</v>
      </c>
      <c r="K334" s="235" t="s">
        <v>299</v>
      </c>
      <c r="L334" s="236" t="s">
        <v>214</v>
      </c>
      <c r="M334" s="113" t="str">
        <f aca="false">CONCATENATE(NordicPower!$C$51," ",NordicPower!$C$31,", for ",NordicPower!$C$20," for ",NordicPower!$C$39," and settled in ",ContPower!$C$75," per ",ContPower!$C$80,".")</f>
        <v>An agreement whereby a physical commodity is exchanged  for a fixed price over a specified period with reference or delivery in South / East Norway, for the period from the first day of the week to the last day of the week after next for the amount of electric power delivered between 10:00 pm and 06:00 am on a weekday and all weekend (93 hours per week) and settled in Norwegian Krone per Megawatt (1,000,000 watts) hour, where watt is a unit of electrical power equivalent to one Joule per second.</v>
      </c>
    </row>
    <row r="335" customFormat="false" ht="63.75" hidden="false" customHeight="false" outlineLevel="0" collapsed="false">
      <c r="A335" s="153" t="s">
        <v>295</v>
      </c>
      <c r="B335" s="41" t="s">
        <v>27</v>
      </c>
      <c r="C335" s="91" t="s">
        <v>20</v>
      </c>
      <c r="D335" s="41" t="s">
        <v>21</v>
      </c>
      <c r="E335" s="41" t="s">
        <v>15</v>
      </c>
      <c r="F335" s="41" t="s">
        <v>15</v>
      </c>
      <c r="G335" s="118" t="s">
        <v>306</v>
      </c>
      <c r="H335" s="154" t="s">
        <v>307</v>
      </c>
      <c r="I335" s="155" t="s">
        <v>15</v>
      </c>
      <c r="J335" s="234" t="s">
        <v>298</v>
      </c>
      <c r="K335" s="235" t="s">
        <v>299</v>
      </c>
      <c r="L335" s="236" t="s">
        <v>214</v>
      </c>
      <c r="M335" s="113" t="str">
        <f aca="false">CONCATENATE(NordicPower!$C$51," ",NordicPower!$C$32,", for ",NordicPower!$C$21," for ",NordicPower!$C$37," and settled in ",ContPower!$C$75," per ",ContPower!$C$80,".")</f>
        <v>An agreement whereby a physical commodity is exchanged  for a fixed price over a specified period with reference or delivery in Mid Norway, for the period 1st January to 30th April for the minimum amount of electric power delivered or required over a given period of time at a steady rate (168 hours per week) and settled in Norwegian Krone per Megawatt (1,000,000 watts) hour, where watt is a unit of electrical power equivalent to one Joule per second.</v>
      </c>
    </row>
    <row r="336" customFormat="false" ht="63.75" hidden="false" customHeight="false" outlineLevel="0" collapsed="false">
      <c r="A336" s="153" t="s">
        <v>295</v>
      </c>
      <c r="B336" s="41" t="s">
        <v>27</v>
      </c>
      <c r="C336" s="91" t="s">
        <v>20</v>
      </c>
      <c r="D336" s="41" t="s">
        <v>21</v>
      </c>
      <c r="E336" s="41" t="s">
        <v>15</v>
      </c>
      <c r="F336" s="41" t="s">
        <v>15</v>
      </c>
      <c r="G336" s="118" t="s">
        <v>308</v>
      </c>
      <c r="H336" s="154" t="s">
        <v>309</v>
      </c>
      <c r="I336" s="155" t="s">
        <v>15</v>
      </c>
      <c r="J336" s="185" t="s">
        <v>302</v>
      </c>
      <c r="K336" s="235" t="s">
        <v>299</v>
      </c>
      <c r="L336" s="236" t="s">
        <v>214</v>
      </c>
      <c r="M336" s="113" t="str">
        <f aca="false">CONCATENATE(NordicPower!$C$51," ",NordicPower!$C$33,", for ",NordicPower!$C$23," for ",NordicPower!$C$38," and settled in ",ContPower!$C$75," per ",ContPower!$C$80,".")</f>
        <v>An agreement whereby a physical commodity is exchanged  for a fixed price over a specified period with reference or delivery in Northern Norway, for the period 1st October to 31st December for the amount of electric power delivered between 06:00am and 10:00pm on a weekday (75 hours per week) and settled in Norwegian Krone per Megawatt (1,000,000 watts) hour, where watt is a unit of electrical power equivalent to one Joule per second.</v>
      </c>
    </row>
    <row r="337" customFormat="false" ht="63.75" hidden="false" customHeight="false" outlineLevel="0" collapsed="false">
      <c r="A337" s="153" t="s">
        <v>295</v>
      </c>
      <c r="B337" s="41" t="s">
        <v>27</v>
      </c>
      <c r="C337" s="91" t="s">
        <v>20</v>
      </c>
      <c r="D337" s="41" t="s">
        <v>21</v>
      </c>
      <c r="E337" s="41" t="s">
        <v>15</v>
      </c>
      <c r="F337" s="41" t="s">
        <v>15</v>
      </c>
      <c r="G337" s="237" t="s">
        <v>310</v>
      </c>
      <c r="H337" s="200" t="s">
        <v>297</v>
      </c>
      <c r="I337" s="155" t="s">
        <v>15</v>
      </c>
      <c r="J337" s="185" t="s">
        <v>305</v>
      </c>
      <c r="K337" s="235" t="s">
        <v>299</v>
      </c>
      <c r="L337" s="236" t="s">
        <v>214</v>
      </c>
      <c r="M337" s="113" t="str">
        <f aca="false">CONCATENATE(NordicPower!$C$51," ",NordicPower!$C$29,", for ",NordicPower!$C$22," for ",NordicPower!$C$39," and settled in ",ContPower!$C$75," per ",ContPower!$C$80,".")</f>
        <v>An agreement whereby a physical commodity is exchanged  for a fixed price over a specified period with reference or delivery in Sweden, for the period 1st May to 30th September for the amount of electric power delivered between 10:00 pm and 06:00 am on a weekday and all weekend (93 hours per week) and settled in Norwegian Krone per Megawatt (1,000,000 watts) hour, where watt is a unit of electrical power equivalent to one Joule per second.</v>
      </c>
    </row>
    <row r="338" customFormat="false" ht="63.75" hidden="false" customHeight="false" outlineLevel="0" collapsed="false">
      <c r="A338" s="157" t="s">
        <v>295</v>
      </c>
      <c r="B338" s="113" t="s">
        <v>27</v>
      </c>
      <c r="C338" s="238" t="s">
        <v>20</v>
      </c>
      <c r="D338" s="113" t="s">
        <v>21</v>
      </c>
      <c r="E338" s="113" t="s">
        <v>15</v>
      </c>
      <c r="F338" s="113" t="s">
        <v>15</v>
      </c>
      <c r="G338" s="239" t="s">
        <v>311</v>
      </c>
      <c r="H338" s="160" t="s">
        <v>301</v>
      </c>
      <c r="I338" s="158" t="s">
        <v>15</v>
      </c>
      <c r="J338" s="245" t="s">
        <v>298</v>
      </c>
      <c r="K338" s="246" t="s">
        <v>299</v>
      </c>
      <c r="L338" s="242" t="s">
        <v>214</v>
      </c>
      <c r="M338" s="113" t="str">
        <f aca="false">CONCATENATE(NordicPower!$C$51," ",NordicPower!$C$30,", for ",NordicPower!$C$25," for ",NordicPower!$C$37," and settled in ",ContPower!$C$75," per ",ContPower!$C$80,".")</f>
        <v>An agreement whereby a physical commodity is exchanged  for a fixed price over a specified period with reference or delivery in Finland, for the period from 1st January to 31st December  for the minimum amount of electric power delivered or required over a given period of time at a steady rate (168 hours per week) and settled in Norwegian Krone per Megawatt (1,000,000 watts) hour, where watt is a unit of electrical power equivalent to one Joule per second.</v>
      </c>
    </row>
    <row r="339" customFormat="false" ht="12.75" hidden="false" customHeight="false" outlineLevel="0" collapsed="false">
      <c r="A339" s="0"/>
      <c r="B339" s="0"/>
      <c r="C339" s="0"/>
      <c r="D339" s="0"/>
      <c r="E339" s="0"/>
      <c r="F339" s="0"/>
      <c r="G339" s="0"/>
      <c r="H339" s="0"/>
      <c r="I339" s="0"/>
      <c r="J339" s="0"/>
      <c r="K339" s="0"/>
      <c r="L339" s="0"/>
      <c r="M339" s="0"/>
      <c r="N339" s="0"/>
      <c r="O339" s="0"/>
      <c r="P339" s="0"/>
      <c r="Q339" s="0"/>
      <c r="R339" s="0"/>
      <c r="S339" s="0"/>
      <c r="T339" s="0"/>
      <c r="U339" s="0"/>
      <c r="V339" s="0"/>
      <c r="W339" s="0"/>
      <c r="X339" s="0"/>
      <c r="Y339" s="0"/>
      <c r="Z339" s="0"/>
      <c r="AA339" s="0"/>
      <c r="AB339" s="0"/>
      <c r="AC339" s="0"/>
      <c r="AD339" s="0"/>
      <c r="AE339" s="0"/>
      <c r="AF339" s="0"/>
      <c r="AG339" s="0"/>
      <c r="AH339" s="0"/>
      <c r="AI339" s="0"/>
      <c r="AJ339" s="0"/>
      <c r="AK339" s="0"/>
      <c r="AL339" s="0"/>
      <c r="AM339" s="0"/>
      <c r="AN339" s="0"/>
      <c r="AO339" s="0"/>
      <c r="AP339" s="0"/>
      <c r="AQ339" s="0"/>
      <c r="AR339" s="0"/>
      <c r="AS339" s="0"/>
      <c r="AT339" s="0"/>
      <c r="AU339" s="0"/>
      <c r="AV339" s="0"/>
      <c r="AW339" s="0"/>
      <c r="AX339" s="0"/>
      <c r="AY339" s="0"/>
      <c r="AZ339" s="0"/>
      <c r="BA339" s="0"/>
      <c r="BB339" s="0"/>
      <c r="BC339" s="0"/>
      <c r="BD339" s="0"/>
      <c r="BE339" s="0"/>
      <c r="BF339" s="0"/>
      <c r="BG339" s="0"/>
      <c r="BH339" s="0"/>
      <c r="BI339" s="0"/>
      <c r="BJ339" s="0"/>
      <c r="BK339" s="0"/>
      <c r="BL339" s="0"/>
      <c r="BM339" s="0"/>
      <c r="BN339" s="0"/>
      <c r="BO339" s="0"/>
      <c r="BP339" s="0"/>
      <c r="BQ339" s="0"/>
      <c r="BR339" s="0"/>
      <c r="BS339" s="0"/>
      <c r="BT339" s="0"/>
      <c r="BU339" s="0"/>
      <c r="BV339" s="0"/>
      <c r="BW339" s="0"/>
      <c r="BX339" s="0"/>
      <c r="BY339" s="0"/>
      <c r="BZ339" s="0"/>
      <c r="CA339" s="0"/>
      <c r="CB339" s="0"/>
      <c r="CC339" s="0"/>
      <c r="CD339" s="0"/>
      <c r="CE339" s="0"/>
      <c r="CF339" s="0"/>
      <c r="CG339" s="0"/>
      <c r="CH339" s="0"/>
      <c r="CI339" s="0"/>
      <c r="CJ339" s="0"/>
      <c r="CK339" s="0"/>
      <c r="CL339" s="0"/>
      <c r="CM339" s="0"/>
      <c r="CN339" s="0"/>
      <c r="CO339" s="0"/>
      <c r="CP339" s="0"/>
      <c r="CQ339" s="0"/>
      <c r="CR339" s="0"/>
      <c r="CS339" s="0"/>
      <c r="CT339" s="0"/>
      <c r="CU339" s="0"/>
      <c r="CV339" s="0"/>
      <c r="CW339" s="0"/>
      <c r="CX339" s="0"/>
      <c r="CY339" s="0"/>
      <c r="CZ339" s="0"/>
      <c r="DA339" s="0"/>
      <c r="DB339" s="0"/>
      <c r="DC339" s="0"/>
      <c r="DD339" s="0"/>
      <c r="DE339" s="0"/>
      <c r="DF339" s="0"/>
      <c r="DG339" s="0"/>
      <c r="DH339" s="0"/>
      <c r="DI339" s="0"/>
      <c r="DJ339" s="0"/>
      <c r="DK339" s="0"/>
      <c r="DL339" s="0"/>
      <c r="DM339" s="0"/>
      <c r="DN339" s="0"/>
      <c r="DO339" s="0"/>
      <c r="DP339" s="0"/>
      <c r="DQ339" s="0"/>
      <c r="DR339" s="0"/>
      <c r="DS339" s="0"/>
      <c r="DT339" s="0"/>
      <c r="DU339" s="0"/>
      <c r="DV339" s="0"/>
      <c r="DW339" s="0"/>
      <c r="DX339" s="0"/>
      <c r="DY339" s="0"/>
      <c r="DZ339" s="0"/>
      <c r="EA339" s="0"/>
      <c r="EB339" s="0"/>
      <c r="EC339" s="0"/>
      <c r="ED339" s="0"/>
      <c r="EE339" s="0"/>
      <c r="EF339" s="0"/>
      <c r="EG339" s="0"/>
      <c r="EH339" s="0"/>
      <c r="EI339" s="0"/>
      <c r="EJ339" s="0"/>
      <c r="EK339" s="0"/>
      <c r="EL339" s="0"/>
      <c r="EM339" s="0"/>
      <c r="EN339" s="0"/>
      <c r="EO339" s="0"/>
      <c r="EP339" s="0"/>
      <c r="EQ339" s="0"/>
      <c r="ER339" s="0"/>
      <c r="ES339" s="0"/>
      <c r="ET339" s="0"/>
      <c r="EU339" s="0"/>
      <c r="EV339" s="0"/>
      <c r="EW339" s="0"/>
      <c r="EX339" s="0"/>
      <c r="EY339" s="0"/>
      <c r="EZ339" s="0"/>
      <c r="FA339" s="0"/>
      <c r="FB339" s="0"/>
      <c r="FC339" s="0"/>
      <c r="FD339" s="0"/>
      <c r="FE339" s="0"/>
      <c r="FF339" s="0"/>
      <c r="FG339" s="0"/>
      <c r="FH339" s="0"/>
      <c r="FI339" s="0"/>
      <c r="FJ339" s="0"/>
      <c r="FK339" s="0"/>
      <c r="FL339" s="0"/>
      <c r="FM339" s="0"/>
      <c r="FN339" s="0"/>
      <c r="FO339" s="0"/>
      <c r="FP339" s="0"/>
      <c r="FQ339" s="0"/>
      <c r="FR339" s="0"/>
      <c r="FS339" s="0"/>
      <c r="FT339" s="0"/>
      <c r="FU339" s="0"/>
      <c r="FV339" s="0"/>
      <c r="FW339" s="0"/>
      <c r="FX339" s="0"/>
      <c r="FY339" s="0"/>
      <c r="FZ339" s="0"/>
      <c r="GA339" s="0"/>
      <c r="GB339" s="0"/>
      <c r="GC339" s="0"/>
      <c r="GD339" s="0"/>
      <c r="GE339" s="0"/>
      <c r="GF339" s="0"/>
      <c r="GG339" s="0"/>
      <c r="GH339" s="0"/>
      <c r="GI339" s="0"/>
      <c r="GJ339" s="0"/>
      <c r="GK339" s="0"/>
      <c r="GL339" s="0"/>
      <c r="GM339" s="0"/>
      <c r="GN339" s="0"/>
      <c r="GO339" s="0"/>
      <c r="GP339" s="0"/>
      <c r="GQ339" s="0"/>
      <c r="GR339" s="0"/>
      <c r="GS339" s="0"/>
      <c r="GT339" s="0"/>
      <c r="GU339" s="0"/>
      <c r="GV339" s="0"/>
      <c r="GW339" s="0"/>
      <c r="GX339" s="0"/>
      <c r="GY339" s="0"/>
      <c r="GZ339" s="0"/>
      <c r="HA339" s="0"/>
      <c r="HB339" s="0"/>
      <c r="HC339" s="0"/>
      <c r="HD339" s="0"/>
      <c r="HE339" s="0"/>
      <c r="HF339" s="0"/>
      <c r="HG339" s="0"/>
      <c r="HH339" s="0"/>
      <c r="HI339" s="0"/>
      <c r="HJ339" s="0"/>
      <c r="HK339" s="0"/>
      <c r="HL339" s="0"/>
      <c r="HM339" s="0"/>
      <c r="HN339" s="0"/>
      <c r="HO339" s="0"/>
      <c r="HP339" s="0"/>
      <c r="HQ339" s="0"/>
      <c r="HR339" s="0"/>
      <c r="HS339" s="0"/>
      <c r="HT339" s="0"/>
      <c r="HU339" s="0"/>
      <c r="HV339" s="0"/>
      <c r="HW339" s="0"/>
      <c r="HX339" s="0"/>
      <c r="HY339" s="0"/>
      <c r="HZ339" s="0"/>
      <c r="IA339" s="0"/>
      <c r="IB339" s="0"/>
      <c r="IC339" s="0"/>
      <c r="ID339" s="0"/>
      <c r="IE339" s="0"/>
      <c r="IF339" s="0"/>
      <c r="IG339" s="0"/>
      <c r="IH339" s="0"/>
      <c r="II339" s="0"/>
      <c r="IJ339" s="0"/>
      <c r="IK339" s="0"/>
      <c r="IL339" s="0"/>
      <c r="IM339" s="0"/>
      <c r="IN339" s="0"/>
      <c r="IO339" s="0"/>
      <c r="IP339" s="0"/>
      <c r="IQ339" s="0"/>
      <c r="IR339" s="0"/>
      <c r="IS339" s="0"/>
      <c r="IT339" s="0"/>
      <c r="IU339" s="0"/>
      <c r="IV339" s="0"/>
      <c r="IW339" s="0"/>
    </row>
    <row r="340" customFormat="false" ht="12.75" hidden="false" customHeight="false" outlineLevel="0" collapsed="false">
      <c r="A340" s="0"/>
      <c r="B340" s="0"/>
      <c r="C340" s="0"/>
      <c r="D340" s="0"/>
      <c r="E340" s="0"/>
      <c r="F340" s="0"/>
      <c r="G340" s="0"/>
      <c r="H340" s="0"/>
      <c r="I340" s="0"/>
      <c r="J340" s="0"/>
      <c r="K340" s="0"/>
      <c r="L340" s="0"/>
      <c r="M340" s="0"/>
      <c r="N340" s="0"/>
      <c r="O340" s="0"/>
      <c r="P340" s="0"/>
      <c r="Q340" s="0"/>
      <c r="R340" s="0"/>
      <c r="S340" s="0"/>
      <c r="T340" s="0"/>
      <c r="U340" s="0"/>
      <c r="V340" s="0"/>
      <c r="W340" s="0"/>
      <c r="X340" s="0"/>
      <c r="Y340" s="0"/>
      <c r="Z340" s="0"/>
      <c r="AA340" s="0"/>
      <c r="AB340" s="0"/>
      <c r="AC340" s="0"/>
      <c r="AD340" s="0"/>
      <c r="AE340" s="0"/>
      <c r="AF340" s="0"/>
      <c r="AG340" s="0"/>
      <c r="AH340" s="0"/>
      <c r="AI340" s="0"/>
      <c r="AJ340" s="0"/>
      <c r="AK340" s="0"/>
      <c r="AL340" s="0"/>
      <c r="AM340" s="0"/>
      <c r="AN340" s="0"/>
      <c r="AO340" s="0"/>
      <c r="AP340" s="0"/>
      <c r="AQ340" s="0"/>
      <c r="AR340" s="0"/>
      <c r="AS340" s="0"/>
      <c r="AT340" s="0"/>
      <c r="AU340" s="0"/>
      <c r="AV340" s="0"/>
      <c r="AW340" s="0"/>
      <c r="AX340" s="0"/>
      <c r="AY340" s="0"/>
      <c r="AZ340" s="0"/>
      <c r="BA340" s="0"/>
      <c r="BB340" s="0"/>
      <c r="BC340" s="0"/>
      <c r="BD340" s="0"/>
      <c r="BE340" s="0"/>
      <c r="BF340" s="0"/>
      <c r="BG340" s="0"/>
      <c r="BH340" s="0"/>
      <c r="BI340" s="0"/>
      <c r="BJ340" s="0"/>
      <c r="BK340" s="0"/>
      <c r="BL340" s="0"/>
      <c r="BM340" s="0"/>
      <c r="BN340" s="0"/>
      <c r="BO340" s="0"/>
      <c r="BP340" s="0"/>
      <c r="BQ340" s="0"/>
      <c r="BR340" s="0"/>
      <c r="BS340" s="0"/>
      <c r="BT340" s="0"/>
      <c r="BU340" s="0"/>
      <c r="BV340" s="0"/>
      <c r="BW340" s="0"/>
      <c r="BX340" s="0"/>
      <c r="BY340" s="0"/>
      <c r="BZ340" s="0"/>
      <c r="CA340" s="0"/>
      <c r="CB340" s="0"/>
      <c r="CC340" s="0"/>
      <c r="CD340" s="0"/>
      <c r="CE340" s="0"/>
      <c r="CF340" s="0"/>
      <c r="CG340" s="0"/>
      <c r="CH340" s="0"/>
      <c r="CI340" s="0"/>
      <c r="CJ340" s="0"/>
      <c r="CK340" s="0"/>
      <c r="CL340" s="0"/>
      <c r="CM340" s="0"/>
      <c r="CN340" s="0"/>
      <c r="CO340" s="0"/>
      <c r="CP340" s="0"/>
      <c r="CQ340" s="0"/>
      <c r="CR340" s="0"/>
      <c r="CS340" s="0"/>
      <c r="CT340" s="0"/>
      <c r="CU340" s="0"/>
      <c r="CV340" s="0"/>
      <c r="CW340" s="0"/>
      <c r="CX340" s="0"/>
      <c r="CY340" s="0"/>
      <c r="CZ340" s="0"/>
      <c r="DA340" s="0"/>
      <c r="DB340" s="0"/>
      <c r="DC340" s="0"/>
      <c r="DD340" s="0"/>
      <c r="DE340" s="0"/>
      <c r="DF340" s="0"/>
      <c r="DG340" s="0"/>
      <c r="DH340" s="0"/>
      <c r="DI340" s="0"/>
      <c r="DJ340" s="0"/>
      <c r="DK340" s="0"/>
      <c r="DL340" s="0"/>
      <c r="DM340" s="0"/>
      <c r="DN340" s="0"/>
      <c r="DO340" s="0"/>
      <c r="DP340" s="0"/>
      <c r="DQ340" s="0"/>
      <c r="DR340" s="0"/>
      <c r="DS340" s="0"/>
      <c r="DT340" s="0"/>
      <c r="DU340" s="0"/>
      <c r="DV340" s="0"/>
      <c r="DW340" s="0"/>
      <c r="DX340" s="0"/>
      <c r="DY340" s="0"/>
      <c r="DZ340" s="0"/>
      <c r="EA340" s="0"/>
      <c r="EB340" s="0"/>
      <c r="EC340" s="0"/>
      <c r="ED340" s="0"/>
      <c r="EE340" s="0"/>
      <c r="EF340" s="0"/>
      <c r="EG340" s="0"/>
      <c r="EH340" s="0"/>
      <c r="EI340" s="0"/>
      <c r="EJ340" s="0"/>
      <c r="EK340" s="0"/>
      <c r="EL340" s="0"/>
      <c r="EM340" s="0"/>
      <c r="EN340" s="0"/>
      <c r="EO340" s="0"/>
      <c r="EP340" s="0"/>
      <c r="EQ340" s="0"/>
      <c r="ER340" s="0"/>
      <c r="ES340" s="0"/>
      <c r="ET340" s="0"/>
      <c r="EU340" s="0"/>
      <c r="EV340" s="0"/>
      <c r="EW340" s="0"/>
      <c r="EX340" s="0"/>
      <c r="EY340" s="0"/>
      <c r="EZ340" s="0"/>
      <c r="FA340" s="0"/>
      <c r="FB340" s="0"/>
      <c r="FC340" s="0"/>
      <c r="FD340" s="0"/>
      <c r="FE340" s="0"/>
      <c r="FF340" s="0"/>
      <c r="FG340" s="0"/>
      <c r="FH340" s="0"/>
      <c r="FI340" s="0"/>
      <c r="FJ340" s="0"/>
      <c r="FK340" s="0"/>
      <c r="FL340" s="0"/>
      <c r="FM340" s="0"/>
      <c r="FN340" s="0"/>
      <c r="FO340" s="0"/>
      <c r="FP340" s="0"/>
      <c r="FQ340" s="0"/>
      <c r="FR340" s="0"/>
      <c r="FS340" s="0"/>
      <c r="FT340" s="0"/>
      <c r="FU340" s="0"/>
      <c r="FV340" s="0"/>
      <c r="FW340" s="0"/>
      <c r="FX340" s="0"/>
      <c r="FY340" s="0"/>
      <c r="FZ340" s="0"/>
      <c r="GA340" s="0"/>
      <c r="GB340" s="0"/>
      <c r="GC340" s="0"/>
      <c r="GD340" s="0"/>
      <c r="GE340" s="0"/>
      <c r="GF340" s="0"/>
      <c r="GG340" s="0"/>
      <c r="GH340" s="0"/>
      <c r="GI340" s="0"/>
      <c r="GJ340" s="0"/>
      <c r="GK340" s="0"/>
      <c r="GL340" s="0"/>
      <c r="GM340" s="0"/>
      <c r="GN340" s="0"/>
      <c r="GO340" s="0"/>
      <c r="GP340" s="0"/>
      <c r="GQ340" s="0"/>
      <c r="GR340" s="0"/>
      <c r="GS340" s="0"/>
      <c r="GT340" s="0"/>
      <c r="GU340" s="0"/>
      <c r="GV340" s="0"/>
      <c r="GW340" s="0"/>
      <c r="GX340" s="0"/>
      <c r="GY340" s="0"/>
      <c r="GZ340" s="0"/>
      <c r="HA340" s="0"/>
      <c r="HB340" s="0"/>
      <c r="HC340" s="0"/>
      <c r="HD340" s="0"/>
      <c r="HE340" s="0"/>
      <c r="HF340" s="0"/>
      <c r="HG340" s="0"/>
      <c r="HH340" s="0"/>
      <c r="HI340" s="0"/>
      <c r="HJ340" s="0"/>
      <c r="HK340" s="0"/>
      <c r="HL340" s="0"/>
      <c r="HM340" s="0"/>
      <c r="HN340" s="0"/>
      <c r="HO340" s="0"/>
      <c r="HP340" s="0"/>
      <c r="HQ340" s="0"/>
      <c r="HR340" s="0"/>
      <c r="HS340" s="0"/>
      <c r="HT340" s="0"/>
      <c r="HU340" s="0"/>
      <c r="HV340" s="0"/>
      <c r="HW340" s="0"/>
      <c r="HX340" s="0"/>
      <c r="HY340" s="0"/>
      <c r="HZ340" s="0"/>
      <c r="IA340" s="0"/>
      <c r="IB340" s="0"/>
      <c r="IC340" s="0"/>
      <c r="ID340" s="0"/>
      <c r="IE340" s="0"/>
      <c r="IF340" s="0"/>
      <c r="IG340" s="0"/>
      <c r="IH340" s="0"/>
      <c r="II340" s="0"/>
      <c r="IJ340" s="0"/>
      <c r="IK340" s="0"/>
      <c r="IL340" s="0"/>
      <c r="IM340" s="0"/>
      <c r="IN340" s="0"/>
      <c r="IO340" s="0"/>
      <c r="IP340" s="0"/>
      <c r="IQ340" s="0"/>
      <c r="IR340" s="0"/>
      <c r="IS340" s="0"/>
      <c r="IT340" s="0"/>
      <c r="IU340" s="0"/>
      <c r="IV340" s="0"/>
      <c r="IW340" s="0"/>
    </row>
    <row r="341" customFormat="false" ht="12.75" hidden="false" customHeight="false" outlineLevel="0" collapsed="false">
      <c r="A341" s="0"/>
      <c r="B341" s="0"/>
      <c r="C341" s="0"/>
      <c r="D341" s="0"/>
      <c r="E341" s="0"/>
      <c r="F341" s="0"/>
      <c r="G341" s="0"/>
      <c r="H341" s="0"/>
      <c r="I341" s="0"/>
      <c r="J341" s="0"/>
      <c r="K341" s="0"/>
      <c r="L341" s="0"/>
      <c r="M341" s="0"/>
      <c r="N341" s="0"/>
      <c r="O341" s="0"/>
      <c r="P341" s="0"/>
      <c r="Q341" s="0"/>
      <c r="R341" s="0"/>
      <c r="S341" s="0"/>
      <c r="T341" s="0"/>
      <c r="U341" s="0"/>
      <c r="V341" s="0"/>
      <c r="W341" s="0"/>
      <c r="X341" s="0"/>
      <c r="Y341" s="0"/>
      <c r="Z341" s="0"/>
      <c r="AA341" s="0"/>
      <c r="AB341" s="0"/>
      <c r="AC341" s="0"/>
      <c r="AD341" s="0"/>
      <c r="AE341" s="0"/>
      <c r="AF341" s="0"/>
      <c r="AG341" s="0"/>
      <c r="AH341" s="0"/>
      <c r="AI341" s="0"/>
      <c r="AJ341" s="0"/>
      <c r="AK341" s="0"/>
      <c r="AL341" s="0"/>
      <c r="AM341" s="0"/>
      <c r="AN341" s="0"/>
      <c r="AO341" s="0"/>
      <c r="AP341" s="0"/>
      <c r="AQ341" s="0"/>
      <c r="AR341" s="0"/>
      <c r="AS341" s="0"/>
      <c r="AT341" s="0"/>
      <c r="AU341" s="0"/>
      <c r="AV341" s="0"/>
      <c r="AW341" s="0"/>
      <c r="AX341" s="0"/>
      <c r="AY341" s="0"/>
      <c r="AZ341" s="0"/>
      <c r="BA341" s="0"/>
      <c r="BB341" s="0"/>
      <c r="BC341" s="0"/>
      <c r="BD341" s="0"/>
      <c r="BE341" s="0"/>
      <c r="BF341" s="0"/>
      <c r="BG341" s="0"/>
      <c r="BH341" s="0"/>
      <c r="BI341" s="0"/>
      <c r="BJ341" s="0"/>
      <c r="BK341" s="0"/>
      <c r="BL341" s="0"/>
      <c r="BM341" s="0"/>
      <c r="BN341" s="0"/>
      <c r="BO341" s="0"/>
      <c r="BP341" s="0"/>
      <c r="BQ341" s="0"/>
      <c r="BR341" s="0"/>
      <c r="BS341" s="0"/>
      <c r="BT341" s="0"/>
      <c r="BU341" s="0"/>
      <c r="BV341" s="0"/>
      <c r="BW341" s="0"/>
      <c r="BX341" s="0"/>
      <c r="BY341" s="0"/>
      <c r="BZ341" s="0"/>
      <c r="CA341" s="0"/>
      <c r="CB341" s="0"/>
      <c r="CC341" s="0"/>
      <c r="CD341" s="0"/>
      <c r="CE341" s="0"/>
      <c r="CF341" s="0"/>
      <c r="CG341" s="0"/>
      <c r="CH341" s="0"/>
      <c r="CI341" s="0"/>
      <c r="CJ341" s="0"/>
      <c r="CK341" s="0"/>
      <c r="CL341" s="0"/>
      <c r="CM341" s="0"/>
      <c r="CN341" s="0"/>
      <c r="CO341" s="0"/>
      <c r="CP341" s="0"/>
      <c r="CQ341" s="0"/>
      <c r="CR341" s="0"/>
      <c r="CS341" s="0"/>
      <c r="CT341" s="0"/>
      <c r="CU341" s="0"/>
      <c r="CV341" s="0"/>
      <c r="CW341" s="0"/>
      <c r="CX341" s="0"/>
      <c r="CY341" s="0"/>
      <c r="CZ341" s="0"/>
      <c r="DA341" s="0"/>
      <c r="DB341" s="0"/>
      <c r="DC341" s="0"/>
      <c r="DD341" s="0"/>
      <c r="DE341" s="0"/>
      <c r="DF341" s="0"/>
      <c r="DG341" s="0"/>
      <c r="DH341" s="0"/>
      <c r="DI341" s="0"/>
      <c r="DJ341" s="0"/>
      <c r="DK341" s="0"/>
      <c r="DL341" s="0"/>
      <c r="DM341" s="0"/>
      <c r="DN341" s="0"/>
      <c r="DO341" s="0"/>
      <c r="DP341" s="0"/>
      <c r="DQ341" s="0"/>
      <c r="DR341" s="0"/>
      <c r="DS341" s="0"/>
      <c r="DT341" s="0"/>
      <c r="DU341" s="0"/>
      <c r="DV341" s="0"/>
      <c r="DW341" s="0"/>
      <c r="DX341" s="0"/>
      <c r="DY341" s="0"/>
      <c r="DZ341" s="0"/>
      <c r="EA341" s="0"/>
      <c r="EB341" s="0"/>
      <c r="EC341" s="0"/>
      <c r="ED341" s="0"/>
      <c r="EE341" s="0"/>
      <c r="EF341" s="0"/>
      <c r="EG341" s="0"/>
      <c r="EH341" s="0"/>
      <c r="EI341" s="0"/>
      <c r="EJ341" s="0"/>
      <c r="EK341" s="0"/>
      <c r="EL341" s="0"/>
      <c r="EM341" s="0"/>
      <c r="EN341" s="0"/>
      <c r="EO341" s="0"/>
      <c r="EP341" s="0"/>
      <c r="EQ341" s="0"/>
      <c r="ER341" s="0"/>
      <c r="ES341" s="0"/>
      <c r="ET341" s="0"/>
      <c r="EU341" s="0"/>
      <c r="EV341" s="0"/>
      <c r="EW341" s="0"/>
      <c r="EX341" s="0"/>
      <c r="EY341" s="0"/>
      <c r="EZ341" s="0"/>
      <c r="FA341" s="0"/>
      <c r="FB341" s="0"/>
      <c r="FC341" s="0"/>
      <c r="FD341" s="0"/>
      <c r="FE341" s="0"/>
      <c r="FF341" s="0"/>
      <c r="FG341" s="0"/>
      <c r="FH341" s="0"/>
      <c r="FI341" s="0"/>
      <c r="FJ341" s="0"/>
      <c r="FK341" s="0"/>
      <c r="FL341" s="0"/>
      <c r="FM341" s="0"/>
      <c r="FN341" s="0"/>
      <c r="FO341" s="0"/>
      <c r="FP341" s="0"/>
      <c r="FQ341" s="0"/>
      <c r="FR341" s="0"/>
      <c r="FS341" s="0"/>
      <c r="FT341" s="0"/>
      <c r="FU341" s="0"/>
      <c r="FV341" s="0"/>
      <c r="FW341" s="0"/>
      <c r="FX341" s="0"/>
      <c r="FY341" s="0"/>
      <c r="FZ341" s="0"/>
      <c r="GA341" s="0"/>
      <c r="GB341" s="0"/>
      <c r="GC341" s="0"/>
      <c r="GD341" s="0"/>
      <c r="GE341" s="0"/>
      <c r="GF341" s="0"/>
      <c r="GG341" s="0"/>
      <c r="GH341" s="0"/>
      <c r="GI341" s="0"/>
      <c r="GJ341" s="0"/>
      <c r="GK341" s="0"/>
      <c r="GL341" s="0"/>
      <c r="GM341" s="0"/>
      <c r="GN341" s="0"/>
      <c r="GO341" s="0"/>
      <c r="GP341" s="0"/>
      <c r="GQ341" s="0"/>
      <c r="GR341" s="0"/>
      <c r="GS341" s="0"/>
      <c r="GT341" s="0"/>
      <c r="GU341" s="0"/>
      <c r="GV341" s="0"/>
      <c r="GW341" s="0"/>
      <c r="GX341" s="0"/>
      <c r="GY341" s="0"/>
      <c r="GZ341" s="0"/>
      <c r="HA341" s="0"/>
      <c r="HB341" s="0"/>
      <c r="HC341" s="0"/>
      <c r="HD341" s="0"/>
      <c r="HE341" s="0"/>
      <c r="HF341" s="0"/>
      <c r="HG341" s="0"/>
      <c r="HH341" s="0"/>
      <c r="HI341" s="0"/>
      <c r="HJ341" s="0"/>
      <c r="HK341" s="0"/>
      <c r="HL341" s="0"/>
      <c r="HM341" s="0"/>
      <c r="HN341" s="0"/>
      <c r="HO341" s="0"/>
      <c r="HP341" s="0"/>
      <c r="HQ341" s="0"/>
      <c r="HR341" s="0"/>
      <c r="HS341" s="0"/>
      <c r="HT341" s="0"/>
      <c r="HU341" s="0"/>
      <c r="HV341" s="0"/>
      <c r="HW341" s="0"/>
      <c r="HX341" s="0"/>
      <c r="HY341" s="0"/>
      <c r="HZ341" s="0"/>
      <c r="IA341" s="0"/>
      <c r="IB341" s="0"/>
      <c r="IC341" s="0"/>
      <c r="ID341" s="0"/>
      <c r="IE341" s="0"/>
      <c r="IF341" s="0"/>
      <c r="IG341" s="0"/>
      <c r="IH341" s="0"/>
      <c r="II341" s="0"/>
      <c r="IJ341" s="0"/>
      <c r="IK341" s="0"/>
      <c r="IL341" s="0"/>
      <c r="IM341" s="0"/>
      <c r="IN341" s="0"/>
      <c r="IO341" s="0"/>
      <c r="IP341" s="0"/>
      <c r="IQ341" s="0"/>
      <c r="IR341" s="0"/>
      <c r="IS341" s="0"/>
      <c r="IT341" s="0"/>
      <c r="IU341" s="0"/>
      <c r="IV341" s="0"/>
      <c r="IW341" s="0"/>
    </row>
    <row r="342" customFormat="false" ht="12.75" hidden="false" customHeight="false" outlineLevel="0" collapsed="false">
      <c r="A342" s="0"/>
      <c r="B342" s="0"/>
      <c r="C342" s="0"/>
      <c r="D342" s="0"/>
      <c r="E342" s="0"/>
      <c r="F342" s="0"/>
      <c r="G342" s="0"/>
      <c r="H342" s="0"/>
      <c r="I342" s="0"/>
      <c r="J342" s="0"/>
      <c r="K342" s="0"/>
      <c r="L342" s="0"/>
      <c r="M342" s="0"/>
      <c r="N342" s="0"/>
      <c r="O342" s="0"/>
      <c r="P342" s="0"/>
      <c r="Q342" s="0"/>
      <c r="R342" s="0"/>
      <c r="S342" s="0"/>
      <c r="T342" s="0"/>
      <c r="U342" s="0"/>
      <c r="V342" s="0"/>
      <c r="W342" s="0"/>
      <c r="X342" s="0"/>
      <c r="Y342" s="0"/>
      <c r="Z342" s="0"/>
      <c r="AA342" s="0"/>
      <c r="AB342" s="0"/>
      <c r="AC342" s="0"/>
      <c r="AD342" s="0"/>
      <c r="AE342" s="0"/>
      <c r="AF342" s="0"/>
      <c r="AG342" s="0"/>
      <c r="AH342" s="0"/>
      <c r="AI342" s="0"/>
      <c r="AJ342" s="0"/>
      <c r="AK342" s="0"/>
      <c r="AL342" s="0"/>
      <c r="AM342" s="0"/>
      <c r="AN342" s="0"/>
      <c r="AO342" s="0"/>
      <c r="AP342" s="0"/>
      <c r="AQ342" s="0"/>
      <c r="AR342" s="0"/>
      <c r="AS342" s="0"/>
      <c r="AT342" s="0"/>
      <c r="AU342" s="0"/>
      <c r="AV342" s="0"/>
      <c r="AW342" s="0"/>
      <c r="AX342" s="0"/>
      <c r="AY342" s="0"/>
      <c r="AZ342" s="0"/>
      <c r="BA342" s="0"/>
      <c r="BB342" s="0"/>
      <c r="BC342" s="0"/>
      <c r="BD342" s="0"/>
      <c r="BE342" s="0"/>
      <c r="BF342" s="0"/>
      <c r="BG342" s="0"/>
      <c r="BH342" s="0"/>
      <c r="BI342" s="0"/>
      <c r="BJ342" s="0"/>
      <c r="BK342" s="0"/>
      <c r="BL342" s="0"/>
      <c r="BM342" s="0"/>
      <c r="BN342" s="0"/>
      <c r="BO342" s="0"/>
      <c r="BP342" s="0"/>
      <c r="BQ342" s="0"/>
      <c r="BR342" s="0"/>
      <c r="BS342" s="0"/>
      <c r="BT342" s="0"/>
      <c r="BU342" s="0"/>
      <c r="BV342" s="0"/>
      <c r="BW342" s="0"/>
      <c r="BX342" s="0"/>
      <c r="BY342" s="0"/>
      <c r="BZ342" s="0"/>
      <c r="CA342" s="0"/>
      <c r="CB342" s="0"/>
      <c r="CC342" s="0"/>
      <c r="CD342" s="0"/>
      <c r="CE342" s="0"/>
      <c r="CF342" s="0"/>
      <c r="CG342" s="0"/>
      <c r="CH342" s="0"/>
      <c r="CI342" s="0"/>
      <c r="CJ342" s="0"/>
      <c r="CK342" s="0"/>
      <c r="CL342" s="0"/>
      <c r="CM342" s="0"/>
      <c r="CN342" s="0"/>
      <c r="CO342" s="0"/>
      <c r="CP342" s="0"/>
      <c r="CQ342" s="0"/>
      <c r="CR342" s="0"/>
      <c r="CS342" s="0"/>
      <c r="CT342" s="0"/>
      <c r="CU342" s="0"/>
      <c r="CV342" s="0"/>
      <c r="CW342" s="0"/>
      <c r="CX342" s="0"/>
      <c r="CY342" s="0"/>
      <c r="CZ342" s="0"/>
      <c r="DA342" s="0"/>
      <c r="DB342" s="0"/>
      <c r="DC342" s="0"/>
      <c r="DD342" s="0"/>
      <c r="DE342" s="0"/>
      <c r="DF342" s="0"/>
      <c r="DG342" s="0"/>
      <c r="DH342" s="0"/>
      <c r="DI342" s="0"/>
      <c r="DJ342" s="0"/>
      <c r="DK342" s="0"/>
      <c r="DL342" s="0"/>
      <c r="DM342" s="0"/>
      <c r="DN342" s="0"/>
      <c r="DO342" s="0"/>
      <c r="DP342" s="0"/>
      <c r="DQ342" s="0"/>
      <c r="DR342" s="0"/>
      <c r="DS342" s="0"/>
      <c r="DT342" s="0"/>
      <c r="DU342" s="0"/>
      <c r="DV342" s="0"/>
      <c r="DW342" s="0"/>
      <c r="DX342" s="0"/>
      <c r="DY342" s="0"/>
      <c r="DZ342" s="0"/>
      <c r="EA342" s="0"/>
      <c r="EB342" s="0"/>
      <c r="EC342" s="0"/>
      <c r="ED342" s="0"/>
      <c r="EE342" s="0"/>
      <c r="EF342" s="0"/>
      <c r="EG342" s="0"/>
      <c r="EH342" s="0"/>
      <c r="EI342" s="0"/>
      <c r="EJ342" s="0"/>
      <c r="EK342" s="0"/>
      <c r="EL342" s="0"/>
      <c r="EM342" s="0"/>
      <c r="EN342" s="0"/>
      <c r="EO342" s="0"/>
      <c r="EP342" s="0"/>
      <c r="EQ342" s="0"/>
      <c r="ER342" s="0"/>
      <c r="ES342" s="0"/>
      <c r="ET342" s="0"/>
      <c r="EU342" s="0"/>
      <c r="EV342" s="0"/>
      <c r="EW342" s="0"/>
      <c r="EX342" s="0"/>
      <c r="EY342" s="0"/>
      <c r="EZ342" s="0"/>
      <c r="FA342" s="0"/>
      <c r="FB342" s="0"/>
      <c r="FC342" s="0"/>
      <c r="FD342" s="0"/>
      <c r="FE342" s="0"/>
      <c r="FF342" s="0"/>
      <c r="FG342" s="0"/>
      <c r="FH342" s="0"/>
      <c r="FI342" s="0"/>
      <c r="FJ342" s="0"/>
      <c r="FK342" s="0"/>
      <c r="FL342" s="0"/>
      <c r="FM342" s="0"/>
      <c r="FN342" s="0"/>
      <c r="FO342" s="0"/>
      <c r="FP342" s="0"/>
      <c r="FQ342" s="0"/>
      <c r="FR342" s="0"/>
      <c r="FS342" s="0"/>
      <c r="FT342" s="0"/>
      <c r="FU342" s="0"/>
      <c r="FV342" s="0"/>
      <c r="FW342" s="0"/>
      <c r="FX342" s="0"/>
      <c r="FY342" s="0"/>
      <c r="FZ342" s="0"/>
      <c r="GA342" s="0"/>
      <c r="GB342" s="0"/>
      <c r="GC342" s="0"/>
      <c r="GD342" s="0"/>
      <c r="GE342" s="0"/>
      <c r="GF342" s="0"/>
      <c r="GG342" s="0"/>
      <c r="GH342" s="0"/>
      <c r="GI342" s="0"/>
      <c r="GJ342" s="0"/>
      <c r="GK342" s="0"/>
      <c r="GL342" s="0"/>
      <c r="GM342" s="0"/>
      <c r="GN342" s="0"/>
      <c r="GO342" s="0"/>
      <c r="GP342" s="0"/>
      <c r="GQ342" s="0"/>
      <c r="GR342" s="0"/>
      <c r="GS342" s="0"/>
      <c r="GT342" s="0"/>
      <c r="GU342" s="0"/>
      <c r="GV342" s="0"/>
      <c r="GW342" s="0"/>
      <c r="GX342" s="0"/>
      <c r="GY342" s="0"/>
      <c r="GZ342" s="0"/>
      <c r="HA342" s="0"/>
      <c r="HB342" s="0"/>
      <c r="HC342" s="0"/>
      <c r="HD342" s="0"/>
      <c r="HE342" s="0"/>
      <c r="HF342" s="0"/>
      <c r="HG342" s="0"/>
      <c r="HH342" s="0"/>
      <c r="HI342" s="0"/>
      <c r="HJ342" s="0"/>
      <c r="HK342" s="0"/>
      <c r="HL342" s="0"/>
      <c r="HM342" s="0"/>
      <c r="HN342" s="0"/>
      <c r="HO342" s="0"/>
      <c r="HP342" s="0"/>
      <c r="HQ342" s="0"/>
      <c r="HR342" s="0"/>
      <c r="HS342" s="0"/>
      <c r="HT342" s="0"/>
      <c r="HU342" s="0"/>
      <c r="HV342" s="0"/>
      <c r="HW342" s="0"/>
      <c r="HX342" s="0"/>
      <c r="HY342" s="0"/>
      <c r="HZ342" s="0"/>
      <c r="IA342" s="0"/>
      <c r="IB342" s="0"/>
      <c r="IC342" s="0"/>
      <c r="ID342" s="0"/>
      <c r="IE342" s="0"/>
      <c r="IF342" s="0"/>
      <c r="IG342" s="0"/>
      <c r="IH342" s="0"/>
      <c r="II342" s="0"/>
      <c r="IJ342" s="0"/>
      <c r="IK342" s="0"/>
      <c r="IL342" s="0"/>
      <c r="IM342" s="0"/>
      <c r="IN342" s="0"/>
      <c r="IO342" s="0"/>
      <c r="IP342" s="0"/>
      <c r="IQ342" s="0"/>
      <c r="IR342" s="0"/>
      <c r="IS342" s="0"/>
      <c r="IT342" s="0"/>
      <c r="IU342" s="0"/>
      <c r="IV342" s="0"/>
      <c r="IW342" s="0"/>
    </row>
    <row r="343" customFormat="false" ht="12.75" hidden="false" customHeight="false" outlineLevel="0" collapsed="false">
      <c r="A343" s="0"/>
      <c r="B343" s="0"/>
      <c r="C343" s="0"/>
      <c r="D343" s="0"/>
      <c r="E343" s="0"/>
      <c r="F343" s="0"/>
      <c r="G343" s="0"/>
      <c r="H343" s="0"/>
      <c r="I343" s="0"/>
      <c r="J343" s="0"/>
      <c r="K343" s="0"/>
      <c r="L343" s="0"/>
      <c r="M343" s="0"/>
      <c r="N343" s="0"/>
      <c r="O343" s="0"/>
      <c r="P343" s="0"/>
      <c r="Q343" s="0"/>
      <c r="R343" s="0"/>
      <c r="S343" s="0"/>
      <c r="T343" s="0"/>
      <c r="U343" s="0"/>
      <c r="V343" s="0"/>
      <c r="W343" s="0"/>
      <c r="X343" s="0"/>
      <c r="Y343" s="0"/>
      <c r="Z343" s="0"/>
      <c r="AA343" s="0"/>
      <c r="AB343" s="0"/>
      <c r="AC343" s="0"/>
      <c r="AD343" s="0"/>
      <c r="AE343" s="0"/>
      <c r="AF343" s="0"/>
      <c r="AG343" s="0"/>
      <c r="AH343" s="0"/>
      <c r="AI343" s="0"/>
      <c r="AJ343" s="0"/>
      <c r="AK343" s="0"/>
      <c r="AL343" s="0"/>
      <c r="AM343" s="0"/>
      <c r="AN343" s="0"/>
      <c r="AO343" s="0"/>
      <c r="AP343" s="0"/>
      <c r="AQ343" s="0"/>
      <c r="AR343" s="0"/>
      <c r="AS343" s="0"/>
      <c r="AT343" s="0"/>
      <c r="AU343" s="0"/>
      <c r="AV343" s="0"/>
      <c r="AW343" s="0"/>
      <c r="AX343" s="0"/>
      <c r="AY343" s="0"/>
      <c r="AZ343" s="0"/>
      <c r="BA343" s="0"/>
      <c r="BB343" s="0"/>
      <c r="BC343" s="0"/>
      <c r="BD343" s="0"/>
      <c r="BE343" s="0"/>
      <c r="BF343" s="0"/>
      <c r="BG343" s="0"/>
      <c r="BH343" s="0"/>
      <c r="BI343" s="0"/>
      <c r="BJ343" s="0"/>
      <c r="BK343" s="0"/>
      <c r="BL343" s="0"/>
      <c r="BM343" s="0"/>
      <c r="BN343" s="0"/>
      <c r="BO343" s="0"/>
      <c r="BP343" s="0"/>
      <c r="BQ343" s="0"/>
      <c r="BR343" s="0"/>
      <c r="BS343" s="0"/>
      <c r="BT343" s="0"/>
      <c r="BU343" s="0"/>
      <c r="BV343" s="0"/>
      <c r="BW343" s="0"/>
      <c r="BX343" s="0"/>
      <c r="BY343" s="0"/>
      <c r="BZ343" s="0"/>
      <c r="CA343" s="0"/>
      <c r="CB343" s="0"/>
      <c r="CC343" s="0"/>
      <c r="CD343" s="0"/>
      <c r="CE343" s="0"/>
      <c r="CF343" s="0"/>
      <c r="CG343" s="0"/>
      <c r="CH343" s="0"/>
      <c r="CI343" s="0"/>
      <c r="CJ343" s="0"/>
      <c r="CK343" s="0"/>
      <c r="CL343" s="0"/>
      <c r="CM343" s="0"/>
      <c r="CN343" s="0"/>
      <c r="CO343" s="0"/>
      <c r="CP343" s="0"/>
      <c r="CQ343" s="0"/>
      <c r="CR343" s="0"/>
      <c r="CS343" s="0"/>
      <c r="CT343" s="0"/>
      <c r="CU343" s="0"/>
      <c r="CV343" s="0"/>
      <c r="CW343" s="0"/>
      <c r="CX343" s="0"/>
      <c r="CY343" s="0"/>
      <c r="CZ343" s="0"/>
      <c r="DA343" s="0"/>
      <c r="DB343" s="0"/>
      <c r="DC343" s="0"/>
      <c r="DD343" s="0"/>
      <c r="DE343" s="0"/>
      <c r="DF343" s="0"/>
      <c r="DG343" s="0"/>
      <c r="DH343" s="0"/>
      <c r="DI343" s="0"/>
      <c r="DJ343" s="0"/>
      <c r="DK343" s="0"/>
      <c r="DL343" s="0"/>
      <c r="DM343" s="0"/>
      <c r="DN343" s="0"/>
      <c r="DO343" s="0"/>
      <c r="DP343" s="0"/>
      <c r="DQ343" s="0"/>
      <c r="DR343" s="0"/>
      <c r="DS343" s="0"/>
      <c r="DT343" s="0"/>
      <c r="DU343" s="0"/>
      <c r="DV343" s="0"/>
      <c r="DW343" s="0"/>
      <c r="DX343" s="0"/>
      <c r="DY343" s="0"/>
      <c r="DZ343" s="0"/>
      <c r="EA343" s="0"/>
      <c r="EB343" s="0"/>
      <c r="EC343" s="0"/>
      <c r="ED343" s="0"/>
      <c r="EE343" s="0"/>
      <c r="EF343" s="0"/>
      <c r="EG343" s="0"/>
      <c r="EH343" s="0"/>
      <c r="EI343" s="0"/>
      <c r="EJ343" s="0"/>
      <c r="EK343" s="0"/>
      <c r="EL343" s="0"/>
      <c r="EM343" s="0"/>
      <c r="EN343" s="0"/>
      <c r="EO343" s="0"/>
      <c r="EP343" s="0"/>
      <c r="EQ343" s="0"/>
      <c r="ER343" s="0"/>
      <c r="ES343" s="0"/>
      <c r="ET343" s="0"/>
      <c r="EU343" s="0"/>
      <c r="EV343" s="0"/>
      <c r="EW343" s="0"/>
      <c r="EX343" s="0"/>
      <c r="EY343" s="0"/>
      <c r="EZ343" s="0"/>
      <c r="FA343" s="0"/>
      <c r="FB343" s="0"/>
      <c r="FC343" s="0"/>
      <c r="FD343" s="0"/>
      <c r="FE343" s="0"/>
      <c r="FF343" s="0"/>
      <c r="FG343" s="0"/>
      <c r="FH343" s="0"/>
      <c r="FI343" s="0"/>
      <c r="FJ343" s="0"/>
      <c r="FK343" s="0"/>
      <c r="FL343" s="0"/>
      <c r="FM343" s="0"/>
      <c r="FN343" s="0"/>
      <c r="FO343" s="0"/>
      <c r="FP343" s="0"/>
      <c r="FQ343" s="0"/>
      <c r="FR343" s="0"/>
      <c r="FS343" s="0"/>
      <c r="FT343" s="0"/>
      <c r="FU343" s="0"/>
      <c r="FV343" s="0"/>
      <c r="FW343" s="0"/>
      <c r="FX343" s="0"/>
      <c r="FY343" s="0"/>
      <c r="FZ343" s="0"/>
      <c r="GA343" s="0"/>
      <c r="GB343" s="0"/>
      <c r="GC343" s="0"/>
      <c r="GD343" s="0"/>
      <c r="GE343" s="0"/>
      <c r="GF343" s="0"/>
      <c r="GG343" s="0"/>
      <c r="GH343" s="0"/>
      <c r="GI343" s="0"/>
      <c r="GJ343" s="0"/>
      <c r="GK343" s="0"/>
      <c r="GL343" s="0"/>
      <c r="GM343" s="0"/>
      <c r="GN343" s="0"/>
      <c r="GO343" s="0"/>
      <c r="GP343" s="0"/>
      <c r="GQ343" s="0"/>
      <c r="GR343" s="0"/>
      <c r="GS343" s="0"/>
      <c r="GT343" s="0"/>
      <c r="GU343" s="0"/>
      <c r="GV343" s="0"/>
      <c r="GW343" s="0"/>
      <c r="GX343" s="0"/>
      <c r="GY343" s="0"/>
      <c r="GZ343" s="0"/>
      <c r="HA343" s="0"/>
      <c r="HB343" s="0"/>
      <c r="HC343" s="0"/>
      <c r="HD343" s="0"/>
      <c r="HE343" s="0"/>
      <c r="HF343" s="0"/>
      <c r="HG343" s="0"/>
      <c r="HH343" s="0"/>
      <c r="HI343" s="0"/>
      <c r="HJ343" s="0"/>
      <c r="HK343" s="0"/>
      <c r="HL343" s="0"/>
      <c r="HM343" s="0"/>
      <c r="HN343" s="0"/>
      <c r="HO343" s="0"/>
      <c r="HP343" s="0"/>
      <c r="HQ343" s="0"/>
      <c r="HR343" s="0"/>
      <c r="HS343" s="0"/>
      <c r="HT343" s="0"/>
      <c r="HU343" s="0"/>
      <c r="HV343" s="0"/>
      <c r="HW343" s="0"/>
      <c r="HX343" s="0"/>
      <c r="HY343" s="0"/>
      <c r="HZ343" s="0"/>
      <c r="IA343" s="0"/>
      <c r="IB343" s="0"/>
      <c r="IC343" s="0"/>
      <c r="ID343" s="0"/>
      <c r="IE343" s="0"/>
      <c r="IF343" s="0"/>
      <c r="IG343" s="0"/>
      <c r="IH343" s="0"/>
      <c r="II343" s="0"/>
      <c r="IJ343" s="0"/>
      <c r="IK343" s="0"/>
      <c r="IL343" s="0"/>
      <c r="IM343" s="0"/>
      <c r="IN343" s="0"/>
      <c r="IO343" s="0"/>
      <c r="IP343" s="0"/>
      <c r="IQ343" s="0"/>
      <c r="IR343" s="0"/>
      <c r="IS343" s="0"/>
      <c r="IT343" s="0"/>
      <c r="IU343" s="0"/>
      <c r="IV343" s="0"/>
      <c r="IW343" s="0"/>
    </row>
    <row r="344" customFormat="false" ht="12.75" hidden="false" customHeight="false" outlineLevel="0" collapsed="false">
      <c r="A344" s="0"/>
      <c r="B344" s="0"/>
      <c r="C344" s="0"/>
      <c r="D344" s="0"/>
      <c r="E344" s="0"/>
      <c r="F344" s="0"/>
      <c r="G344" s="0"/>
      <c r="H344" s="0"/>
      <c r="I344" s="0"/>
      <c r="J344" s="0"/>
      <c r="K344" s="0"/>
      <c r="L344" s="0"/>
      <c r="M344" s="0"/>
      <c r="N344" s="0"/>
      <c r="O344" s="0"/>
      <c r="P344" s="0"/>
      <c r="Q344" s="0"/>
      <c r="R344" s="0"/>
      <c r="S344" s="0"/>
      <c r="T344" s="0"/>
      <c r="U344" s="0"/>
      <c r="V344" s="0"/>
      <c r="W344" s="0"/>
      <c r="X344" s="0"/>
      <c r="Y344" s="0"/>
      <c r="Z344" s="0"/>
      <c r="AA344" s="0"/>
      <c r="AB344" s="0"/>
      <c r="AC344" s="0"/>
      <c r="AD344" s="0"/>
      <c r="AE344" s="0"/>
      <c r="AF344" s="0"/>
      <c r="AG344" s="0"/>
      <c r="AH344" s="0"/>
      <c r="AI344" s="0"/>
      <c r="AJ344" s="0"/>
      <c r="AK344" s="0"/>
      <c r="AL344" s="0"/>
      <c r="AM344" s="0"/>
      <c r="AN344" s="0"/>
      <c r="AO344" s="0"/>
      <c r="AP344" s="0"/>
      <c r="AQ344" s="0"/>
      <c r="AR344" s="0"/>
      <c r="AS344" s="0"/>
      <c r="AT344" s="0"/>
      <c r="AU344" s="0"/>
      <c r="AV344" s="0"/>
      <c r="AW344" s="0"/>
      <c r="AX344" s="0"/>
      <c r="AY344" s="0"/>
      <c r="AZ344" s="0"/>
      <c r="BA344" s="0"/>
      <c r="BB344" s="0"/>
      <c r="BC344" s="0"/>
      <c r="BD344" s="0"/>
      <c r="BE344" s="0"/>
      <c r="BF344" s="0"/>
      <c r="BG344" s="0"/>
      <c r="BH344" s="0"/>
      <c r="BI344" s="0"/>
      <c r="BJ344" s="0"/>
      <c r="BK344" s="0"/>
      <c r="BL344" s="0"/>
      <c r="BM344" s="0"/>
      <c r="BN344" s="0"/>
      <c r="BO344" s="0"/>
      <c r="BP344" s="0"/>
      <c r="BQ344" s="0"/>
      <c r="BR344" s="0"/>
      <c r="BS344" s="0"/>
      <c r="BT344" s="0"/>
      <c r="BU344" s="0"/>
      <c r="BV344" s="0"/>
      <c r="BW344" s="0"/>
      <c r="BX344" s="0"/>
      <c r="BY344" s="0"/>
      <c r="BZ344" s="0"/>
      <c r="CA344" s="0"/>
      <c r="CB344" s="0"/>
      <c r="CC344" s="0"/>
      <c r="CD344" s="0"/>
      <c r="CE344" s="0"/>
      <c r="CF344" s="0"/>
      <c r="CG344" s="0"/>
      <c r="CH344" s="0"/>
      <c r="CI344" s="0"/>
      <c r="CJ344" s="0"/>
      <c r="CK344" s="0"/>
      <c r="CL344" s="0"/>
      <c r="CM344" s="0"/>
      <c r="CN344" s="0"/>
      <c r="CO344" s="0"/>
      <c r="CP344" s="0"/>
      <c r="CQ344" s="0"/>
      <c r="CR344" s="0"/>
      <c r="CS344" s="0"/>
      <c r="CT344" s="0"/>
      <c r="CU344" s="0"/>
      <c r="CV344" s="0"/>
      <c r="CW344" s="0"/>
      <c r="CX344" s="0"/>
      <c r="CY344" s="0"/>
      <c r="CZ344" s="0"/>
      <c r="DA344" s="0"/>
      <c r="DB344" s="0"/>
      <c r="DC344" s="0"/>
      <c r="DD344" s="0"/>
      <c r="DE344" s="0"/>
      <c r="DF344" s="0"/>
      <c r="DG344" s="0"/>
      <c r="DH344" s="0"/>
      <c r="DI344" s="0"/>
      <c r="DJ344" s="0"/>
      <c r="DK344" s="0"/>
      <c r="DL344" s="0"/>
      <c r="DM344" s="0"/>
      <c r="DN344" s="0"/>
      <c r="DO344" s="0"/>
      <c r="DP344" s="0"/>
      <c r="DQ344" s="0"/>
      <c r="DR344" s="0"/>
      <c r="DS344" s="0"/>
      <c r="DT344" s="0"/>
      <c r="DU344" s="0"/>
      <c r="DV344" s="0"/>
      <c r="DW344" s="0"/>
      <c r="DX344" s="0"/>
      <c r="DY344" s="0"/>
      <c r="DZ344" s="0"/>
      <c r="EA344" s="0"/>
      <c r="EB344" s="0"/>
      <c r="EC344" s="0"/>
      <c r="ED344" s="0"/>
      <c r="EE344" s="0"/>
      <c r="EF344" s="0"/>
      <c r="EG344" s="0"/>
      <c r="EH344" s="0"/>
      <c r="EI344" s="0"/>
      <c r="EJ344" s="0"/>
      <c r="EK344" s="0"/>
      <c r="EL344" s="0"/>
      <c r="EM344" s="0"/>
      <c r="EN344" s="0"/>
      <c r="EO344" s="0"/>
      <c r="EP344" s="0"/>
      <c r="EQ344" s="0"/>
      <c r="ER344" s="0"/>
      <c r="ES344" s="0"/>
      <c r="ET344" s="0"/>
      <c r="EU344" s="0"/>
      <c r="EV344" s="0"/>
      <c r="EW344" s="0"/>
      <c r="EX344" s="0"/>
      <c r="EY344" s="0"/>
      <c r="EZ344" s="0"/>
      <c r="FA344" s="0"/>
      <c r="FB344" s="0"/>
      <c r="FC344" s="0"/>
      <c r="FD344" s="0"/>
      <c r="FE344" s="0"/>
      <c r="FF344" s="0"/>
      <c r="FG344" s="0"/>
      <c r="FH344" s="0"/>
      <c r="FI344" s="0"/>
      <c r="FJ344" s="0"/>
      <c r="FK344" s="0"/>
      <c r="FL344" s="0"/>
      <c r="FM344" s="0"/>
      <c r="FN344" s="0"/>
      <c r="FO344" s="0"/>
      <c r="FP344" s="0"/>
      <c r="FQ344" s="0"/>
      <c r="FR344" s="0"/>
      <c r="FS344" s="0"/>
      <c r="FT344" s="0"/>
      <c r="FU344" s="0"/>
      <c r="FV344" s="0"/>
      <c r="FW344" s="0"/>
      <c r="FX344" s="0"/>
      <c r="FY344" s="0"/>
      <c r="FZ344" s="0"/>
      <c r="GA344" s="0"/>
      <c r="GB344" s="0"/>
      <c r="GC344" s="0"/>
      <c r="GD344" s="0"/>
      <c r="GE344" s="0"/>
      <c r="GF344" s="0"/>
      <c r="GG344" s="0"/>
      <c r="GH344" s="0"/>
      <c r="GI344" s="0"/>
      <c r="GJ344" s="0"/>
      <c r="GK344" s="0"/>
      <c r="GL344" s="0"/>
      <c r="GM344" s="0"/>
      <c r="GN344" s="0"/>
      <c r="GO344" s="0"/>
      <c r="GP344" s="0"/>
      <c r="GQ344" s="0"/>
      <c r="GR344" s="0"/>
      <c r="GS344" s="0"/>
      <c r="GT344" s="0"/>
      <c r="GU344" s="0"/>
      <c r="GV344" s="0"/>
      <c r="GW344" s="0"/>
      <c r="GX344" s="0"/>
      <c r="GY344" s="0"/>
      <c r="GZ344" s="0"/>
      <c r="HA344" s="0"/>
      <c r="HB344" s="0"/>
      <c r="HC344" s="0"/>
      <c r="HD344" s="0"/>
      <c r="HE344" s="0"/>
      <c r="HF344" s="0"/>
      <c r="HG344" s="0"/>
      <c r="HH344" s="0"/>
      <c r="HI344" s="0"/>
      <c r="HJ344" s="0"/>
      <c r="HK344" s="0"/>
      <c r="HL344" s="0"/>
      <c r="HM344" s="0"/>
      <c r="HN344" s="0"/>
      <c r="HO344" s="0"/>
      <c r="HP344" s="0"/>
      <c r="HQ344" s="0"/>
      <c r="HR344" s="0"/>
      <c r="HS344" s="0"/>
      <c r="HT344" s="0"/>
      <c r="HU344" s="0"/>
      <c r="HV344" s="0"/>
      <c r="HW344" s="0"/>
      <c r="HX344" s="0"/>
      <c r="HY344" s="0"/>
      <c r="HZ344" s="0"/>
      <c r="IA344" s="0"/>
      <c r="IB344" s="0"/>
      <c r="IC344" s="0"/>
      <c r="ID344" s="0"/>
      <c r="IE344" s="0"/>
      <c r="IF344" s="0"/>
      <c r="IG344" s="0"/>
      <c r="IH344" s="0"/>
      <c r="II344" s="0"/>
      <c r="IJ344" s="0"/>
      <c r="IK344" s="0"/>
      <c r="IL344" s="0"/>
      <c r="IM344" s="0"/>
      <c r="IN344" s="0"/>
      <c r="IO344" s="0"/>
      <c r="IP344" s="0"/>
      <c r="IQ344" s="0"/>
      <c r="IR344" s="0"/>
      <c r="IS344" s="0"/>
      <c r="IT344" s="0"/>
      <c r="IU344" s="0"/>
      <c r="IV344" s="0"/>
      <c r="IW344" s="0"/>
    </row>
    <row r="345" customFormat="false" ht="12.75" hidden="false" customHeight="false" outlineLevel="0" collapsed="false">
      <c r="A345" s="0"/>
      <c r="B345" s="0"/>
      <c r="C345" s="0"/>
      <c r="D345" s="0"/>
      <c r="E345" s="0"/>
      <c r="F345" s="0"/>
      <c r="G345" s="0"/>
      <c r="H345" s="0"/>
      <c r="I345" s="0"/>
      <c r="J345" s="0"/>
      <c r="K345" s="0"/>
      <c r="L345" s="0"/>
      <c r="M345" s="0"/>
      <c r="N345" s="0"/>
      <c r="O345" s="0"/>
      <c r="P345" s="0"/>
      <c r="Q345" s="0"/>
      <c r="R345" s="0"/>
      <c r="S345" s="0"/>
      <c r="T345" s="0"/>
      <c r="U345" s="0"/>
      <c r="V345" s="0"/>
      <c r="W345" s="0"/>
      <c r="X345" s="0"/>
      <c r="Y345" s="0"/>
      <c r="Z345" s="0"/>
      <c r="AA345" s="0"/>
      <c r="AB345" s="0"/>
      <c r="AC345" s="0"/>
      <c r="AD345" s="0"/>
      <c r="AE345" s="0"/>
      <c r="AF345" s="0"/>
      <c r="AG345" s="0"/>
      <c r="AH345" s="0"/>
      <c r="AI345" s="0"/>
      <c r="AJ345" s="0"/>
      <c r="AK345" s="0"/>
      <c r="AL345" s="0"/>
      <c r="AM345" s="0"/>
      <c r="AN345" s="0"/>
      <c r="AO345" s="0"/>
      <c r="AP345" s="0"/>
      <c r="AQ345" s="0"/>
      <c r="AR345" s="0"/>
      <c r="AS345" s="0"/>
      <c r="AT345" s="0"/>
      <c r="AU345" s="0"/>
      <c r="AV345" s="0"/>
      <c r="AW345" s="0"/>
      <c r="AX345" s="0"/>
      <c r="AY345" s="0"/>
      <c r="AZ345" s="0"/>
      <c r="BA345" s="0"/>
      <c r="BB345" s="0"/>
      <c r="BC345" s="0"/>
      <c r="BD345" s="0"/>
      <c r="BE345" s="0"/>
      <c r="BF345" s="0"/>
      <c r="BG345" s="0"/>
      <c r="BH345" s="0"/>
      <c r="BI345" s="0"/>
      <c r="BJ345" s="0"/>
      <c r="BK345" s="0"/>
      <c r="BL345" s="0"/>
      <c r="BM345" s="0"/>
      <c r="BN345" s="0"/>
      <c r="BO345" s="0"/>
      <c r="BP345" s="0"/>
      <c r="BQ345" s="0"/>
      <c r="BR345" s="0"/>
      <c r="BS345" s="0"/>
      <c r="BT345" s="0"/>
      <c r="BU345" s="0"/>
      <c r="BV345" s="0"/>
      <c r="BW345" s="0"/>
      <c r="BX345" s="0"/>
      <c r="BY345" s="0"/>
      <c r="BZ345" s="0"/>
      <c r="CA345" s="0"/>
      <c r="CB345" s="0"/>
      <c r="CC345" s="0"/>
      <c r="CD345" s="0"/>
      <c r="CE345" s="0"/>
      <c r="CF345" s="0"/>
      <c r="CG345" s="0"/>
      <c r="CH345" s="0"/>
      <c r="CI345" s="0"/>
      <c r="CJ345" s="0"/>
      <c r="CK345" s="0"/>
      <c r="CL345" s="0"/>
      <c r="CM345" s="0"/>
      <c r="CN345" s="0"/>
      <c r="CO345" s="0"/>
      <c r="CP345" s="0"/>
      <c r="CQ345" s="0"/>
      <c r="CR345" s="0"/>
      <c r="CS345" s="0"/>
      <c r="CT345" s="0"/>
      <c r="CU345" s="0"/>
      <c r="CV345" s="0"/>
      <c r="CW345" s="0"/>
      <c r="CX345" s="0"/>
      <c r="CY345" s="0"/>
      <c r="CZ345" s="0"/>
      <c r="DA345" s="0"/>
      <c r="DB345" s="0"/>
      <c r="DC345" s="0"/>
      <c r="DD345" s="0"/>
      <c r="DE345" s="0"/>
      <c r="DF345" s="0"/>
      <c r="DG345" s="0"/>
      <c r="DH345" s="0"/>
      <c r="DI345" s="0"/>
      <c r="DJ345" s="0"/>
      <c r="DK345" s="0"/>
      <c r="DL345" s="0"/>
      <c r="DM345" s="0"/>
      <c r="DN345" s="0"/>
      <c r="DO345" s="0"/>
      <c r="DP345" s="0"/>
      <c r="DQ345" s="0"/>
      <c r="DR345" s="0"/>
      <c r="DS345" s="0"/>
      <c r="DT345" s="0"/>
      <c r="DU345" s="0"/>
      <c r="DV345" s="0"/>
      <c r="DW345" s="0"/>
      <c r="DX345" s="0"/>
      <c r="DY345" s="0"/>
      <c r="DZ345" s="0"/>
      <c r="EA345" s="0"/>
      <c r="EB345" s="0"/>
      <c r="EC345" s="0"/>
      <c r="ED345" s="0"/>
      <c r="EE345" s="0"/>
      <c r="EF345" s="0"/>
      <c r="EG345" s="0"/>
      <c r="EH345" s="0"/>
      <c r="EI345" s="0"/>
      <c r="EJ345" s="0"/>
      <c r="EK345" s="0"/>
      <c r="EL345" s="0"/>
      <c r="EM345" s="0"/>
      <c r="EN345" s="0"/>
      <c r="EO345" s="0"/>
      <c r="EP345" s="0"/>
      <c r="EQ345" s="0"/>
      <c r="ER345" s="0"/>
      <c r="ES345" s="0"/>
      <c r="ET345" s="0"/>
      <c r="EU345" s="0"/>
      <c r="EV345" s="0"/>
      <c r="EW345" s="0"/>
      <c r="EX345" s="0"/>
      <c r="EY345" s="0"/>
      <c r="EZ345" s="0"/>
      <c r="FA345" s="0"/>
      <c r="FB345" s="0"/>
      <c r="FC345" s="0"/>
      <c r="FD345" s="0"/>
      <c r="FE345" s="0"/>
      <c r="FF345" s="0"/>
      <c r="FG345" s="0"/>
      <c r="FH345" s="0"/>
      <c r="FI345" s="0"/>
      <c r="FJ345" s="0"/>
      <c r="FK345" s="0"/>
      <c r="FL345" s="0"/>
      <c r="FM345" s="0"/>
      <c r="FN345" s="0"/>
      <c r="FO345" s="0"/>
      <c r="FP345" s="0"/>
      <c r="FQ345" s="0"/>
      <c r="FR345" s="0"/>
      <c r="FS345" s="0"/>
      <c r="FT345" s="0"/>
      <c r="FU345" s="0"/>
      <c r="FV345" s="0"/>
      <c r="FW345" s="0"/>
      <c r="FX345" s="0"/>
      <c r="FY345" s="0"/>
      <c r="FZ345" s="0"/>
      <c r="GA345" s="0"/>
      <c r="GB345" s="0"/>
      <c r="GC345" s="0"/>
      <c r="GD345" s="0"/>
      <c r="GE345" s="0"/>
      <c r="GF345" s="0"/>
      <c r="GG345" s="0"/>
      <c r="GH345" s="0"/>
      <c r="GI345" s="0"/>
      <c r="GJ345" s="0"/>
      <c r="GK345" s="0"/>
      <c r="GL345" s="0"/>
      <c r="GM345" s="0"/>
      <c r="GN345" s="0"/>
      <c r="GO345" s="0"/>
      <c r="GP345" s="0"/>
      <c r="GQ345" s="0"/>
      <c r="GR345" s="0"/>
      <c r="GS345" s="0"/>
      <c r="GT345" s="0"/>
      <c r="GU345" s="0"/>
      <c r="GV345" s="0"/>
      <c r="GW345" s="0"/>
      <c r="GX345" s="0"/>
      <c r="GY345" s="0"/>
      <c r="GZ345" s="0"/>
      <c r="HA345" s="0"/>
      <c r="HB345" s="0"/>
      <c r="HC345" s="0"/>
      <c r="HD345" s="0"/>
      <c r="HE345" s="0"/>
      <c r="HF345" s="0"/>
      <c r="HG345" s="0"/>
      <c r="HH345" s="0"/>
      <c r="HI345" s="0"/>
      <c r="HJ345" s="0"/>
      <c r="HK345" s="0"/>
      <c r="HL345" s="0"/>
      <c r="HM345" s="0"/>
      <c r="HN345" s="0"/>
      <c r="HO345" s="0"/>
      <c r="HP345" s="0"/>
      <c r="HQ345" s="0"/>
      <c r="HR345" s="0"/>
      <c r="HS345" s="0"/>
      <c r="HT345" s="0"/>
      <c r="HU345" s="0"/>
      <c r="HV345" s="0"/>
      <c r="HW345" s="0"/>
      <c r="HX345" s="0"/>
      <c r="HY345" s="0"/>
      <c r="HZ345" s="0"/>
      <c r="IA345" s="0"/>
      <c r="IB345" s="0"/>
      <c r="IC345" s="0"/>
      <c r="ID345" s="0"/>
      <c r="IE345" s="0"/>
      <c r="IF345" s="0"/>
      <c r="IG345" s="0"/>
      <c r="IH345" s="0"/>
      <c r="II345" s="0"/>
      <c r="IJ345" s="0"/>
      <c r="IK345" s="0"/>
      <c r="IL345" s="0"/>
      <c r="IM345" s="0"/>
      <c r="IN345" s="0"/>
      <c r="IO345" s="0"/>
      <c r="IP345" s="0"/>
      <c r="IQ345" s="0"/>
      <c r="IR345" s="0"/>
      <c r="IS345" s="0"/>
      <c r="IT345" s="0"/>
      <c r="IU345" s="0"/>
      <c r="IV345" s="0"/>
      <c r="IW345" s="0"/>
    </row>
    <row r="346" customFormat="false" ht="12.75" hidden="false" customHeight="false" outlineLevel="0" collapsed="false">
      <c r="A346" s="0"/>
      <c r="B346" s="0"/>
      <c r="C346" s="0"/>
      <c r="D346" s="0"/>
      <c r="E346" s="0"/>
      <c r="F346" s="0"/>
      <c r="G346" s="0"/>
      <c r="H346" s="0"/>
      <c r="I346" s="0"/>
      <c r="J346" s="0"/>
      <c r="K346" s="0"/>
      <c r="L346" s="0"/>
      <c r="M346" s="0"/>
      <c r="N346" s="0"/>
      <c r="O346" s="0"/>
      <c r="P346" s="0"/>
      <c r="Q346" s="0"/>
      <c r="R346" s="0"/>
      <c r="S346" s="0"/>
      <c r="T346" s="0"/>
      <c r="U346" s="0"/>
      <c r="V346" s="0"/>
      <c r="W346" s="0"/>
      <c r="X346" s="0"/>
      <c r="Y346" s="0"/>
      <c r="Z346" s="0"/>
      <c r="AA346" s="0"/>
      <c r="AB346" s="0"/>
      <c r="AC346" s="0"/>
      <c r="AD346" s="0"/>
      <c r="AE346" s="0"/>
      <c r="AF346" s="0"/>
      <c r="AG346" s="0"/>
      <c r="AH346" s="0"/>
      <c r="AI346" s="0"/>
      <c r="AJ346" s="0"/>
      <c r="AK346" s="0"/>
      <c r="AL346" s="0"/>
      <c r="AM346" s="0"/>
      <c r="AN346" s="0"/>
      <c r="AO346" s="0"/>
      <c r="AP346" s="0"/>
      <c r="AQ346" s="0"/>
      <c r="AR346" s="0"/>
      <c r="AS346" s="0"/>
      <c r="AT346" s="0"/>
      <c r="AU346" s="0"/>
      <c r="AV346" s="0"/>
      <c r="AW346" s="0"/>
      <c r="AX346" s="0"/>
      <c r="AY346" s="0"/>
      <c r="AZ346" s="0"/>
      <c r="BA346" s="0"/>
      <c r="BB346" s="0"/>
      <c r="BC346" s="0"/>
      <c r="BD346" s="0"/>
      <c r="BE346" s="0"/>
      <c r="BF346" s="0"/>
      <c r="BG346" s="0"/>
      <c r="BH346" s="0"/>
      <c r="BI346" s="0"/>
      <c r="BJ346" s="0"/>
      <c r="BK346" s="0"/>
      <c r="BL346" s="0"/>
      <c r="BM346" s="0"/>
      <c r="BN346" s="0"/>
      <c r="BO346" s="0"/>
      <c r="BP346" s="0"/>
      <c r="BQ346" s="0"/>
      <c r="BR346" s="0"/>
      <c r="BS346" s="0"/>
      <c r="BT346" s="0"/>
      <c r="BU346" s="0"/>
      <c r="BV346" s="0"/>
      <c r="BW346" s="0"/>
      <c r="BX346" s="0"/>
      <c r="BY346" s="0"/>
      <c r="BZ346" s="0"/>
      <c r="CA346" s="0"/>
      <c r="CB346" s="0"/>
      <c r="CC346" s="0"/>
      <c r="CD346" s="0"/>
      <c r="CE346" s="0"/>
      <c r="CF346" s="0"/>
      <c r="CG346" s="0"/>
      <c r="CH346" s="0"/>
      <c r="CI346" s="0"/>
      <c r="CJ346" s="0"/>
      <c r="CK346" s="0"/>
      <c r="CL346" s="0"/>
      <c r="CM346" s="0"/>
      <c r="CN346" s="0"/>
      <c r="CO346" s="0"/>
      <c r="CP346" s="0"/>
      <c r="CQ346" s="0"/>
      <c r="CR346" s="0"/>
      <c r="CS346" s="0"/>
      <c r="CT346" s="0"/>
      <c r="CU346" s="0"/>
      <c r="CV346" s="0"/>
      <c r="CW346" s="0"/>
      <c r="CX346" s="0"/>
      <c r="CY346" s="0"/>
      <c r="CZ346" s="0"/>
      <c r="DA346" s="0"/>
      <c r="DB346" s="0"/>
      <c r="DC346" s="0"/>
      <c r="DD346" s="0"/>
      <c r="DE346" s="0"/>
      <c r="DF346" s="0"/>
      <c r="DG346" s="0"/>
      <c r="DH346" s="0"/>
      <c r="DI346" s="0"/>
      <c r="DJ346" s="0"/>
      <c r="DK346" s="0"/>
      <c r="DL346" s="0"/>
      <c r="DM346" s="0"/>
      <c r="DN346" s="0"/>
      <c r="DO346" s="0"/>
      <c r="DP346" s="0"/>
      <c r="DQ346" s="0"/>
      <c r="DR346" s="0"/>
      <c r="DS346" s="0"/>
      <c r="DT346" s="0"/>
      <c r="DU346" s="0"/>
      <c r="DV346" s="0"/>
      <c r="DW346" s="0"/>
      <c r="DX346" s="0"/>
      <c r="DY346" s="0"/>
      <c r="DZ346" s="0"/>
      <c r="EA346" s="0"/>
      <c r="EB346" s="0"/>
      <c r="EC346" s="0"/>
      <c r="ED346" s="0"/>
      <c r="EE346" s="0"/>
      <c r="EF346" s="0"/>
      <c r="EG346" s="0"/>
      <c r="EH346" s="0"/>
      <c r="EI346" s="0"/>
      <c r="EJ346" s="0"/>
      <c r="EK346" s="0"/>
      <c r="EL346" s="0"/>
      <c r="EM346" s="0"/>
      <c r="EN346" s="0"/>
      <c r="EO346" s="0"/>
      <c r="EP346" s="0"/>
      <c r="EQ346" s="0"/>
      <c r="ER346" s="0"/>
      <c r="ES346" s="0"/>
      <c r="ET346" s="0"/>
      <c r="EU346" s="0"/>
      <c r="EV346" s="0"/>
      <c r="EW346" s="0"/>
      <c r="EX346" s="0"/>
      <c r="EY346" s="0"/>
      <c r="EZ346" s="0"/>
      <c r="FA346" s="0"/>
      <c r="FB346" s="0"/>
      <c r="FC346" s="0"/>
      <c r="FD346" s="0"/>
      <c r="FE346" s="0"/>
      <c r="FF346" s="0"/>
      <c r="FG346" s="0"/>
      <c r="FH346" s="0"/>
      <c r="FI346" s="0"/>
      <c r="FJ346" s="0"/>
      <c r="FK346" s="0"/>
      <c r="FL346" s="0"/>
      <c r="FM346" s="0"/>
      <c r="FN346" s="0"/>
      <c r="FO346" s="0"/>
      <c r="FP346" s="0"/>
      <c r="FQ346" s="0"/>
      <c r="FR346" s="0"/>
      <c r="FS346" s="0"/>
      <c r="FT346" s="0"/>
      <c r="FU346" s="0"/>
      <c r="FV346" s="0"/>
      <c r="FW346" s="0"/>
      <c r="FX346" s="0"/>
      <c r="FY346" s="0"/>
      <c r="FZ346" s="0"/>
      <c r="GA346" s="0"/>
      <c r="GB346" s="0"/>
      <c r="GC346" s="0"/>
      <c r="GD346" s="0"/>
      <c r="GE346" s="0"/>
      <c r="GF346" s="0"/>
      <c r="GG346" s="0"/>
      <c r="GH346" s="0"/>
      <c r="GI346" s="0"/>
      <c r="GJ346" s="0"/>
      <c r="GK346" s="0"/>
      <c r="GL346" s="0"/>
      <c r="GM346" s="0"/>
      <c r="GN346" s="0"/>
      <c r="GO346" s="0"/>
      <c r="GP346" s="0"/>
      <c r="GQ346" s="0"/>
      <c r="GR346" s="0"/>
      <c r="GS346" s="0"/>
      <c r="GT346" s="0"/>
      <c r="GU346" s="0"/>
      <c r="GV346" s="0"/>
      <c r="GW346" s="0"/>
      <c r="GX346" s="0"/>
      <c r="GY346" s="0"/>
      <c r="GZ346" s="0"/>
      <c r="HA346" s="0"/>
      <c r="HB346" s="0"/>
      <c r="HC346" s="0"/>
      <c r="HD346" s="0"/>
      <c r="HE346" s="0"/>
      <c r="HF346" s="0"/>
      <c r="HG346" s="0"/>
      <c r="HH346" s="0"/>
      <c r="HI346" s="0"/>
      <c r="HJ346" s="0"/>
      <c r="HK346" s="0"/>
      <c r="HL346" s="0"/>
      <c r="HM346" s="0"/>
      <c r="HN346" s="0"/>
      <c r="HO346" s="0"/>
      <c r="HP346" s="0"/>
      <c r="HQ346" s="0"/>
      <c r="HR346" s="0"/>
      <c r="HS346" s="0"/>
      <c r="HT346" s="0"/>
      <c r="HU346" s="0"/>
      <c r="HV346" s="0"/>
      <c r="HW346" s="0"/>
      <c r="HX346" s="0"/>
      <c r="HY346" s="0"/>
      <c r="HZ346" s="0"/>
      <c r="IA346" s="0"/>
      <c r="IB346" s="0"/>
      <c r="IC346" s="0"/>
      <c r="ID346" s="0"/>
      <c r="IE346" s="0"/>
      <c r="IF346" s="0"/>
      <c r="IG346" s="0"/>
      <c r="IH346" s="0"/>
      <c r="II346" s="0"/>
      <c r="IJ346" s="0"/>
      <c r="IK346" s="0"/>
      <c r="IL346" s="0"/>
      <c r="IM346" s="0"/>
      <c r="IN346" s="0"/>
      <c r="IO346" s="0"/>
      <c r="IP346" s="0"/>
      <c r="IQ346" s="0"/>
      <c r="IR346" s="0"/>
      <c r="IS346" s="0"/>
      <c r="IT346" s="0"/>
      <c r="IU346" s="0"/>
      <c r="IV346" s="0"/>
      <c r="IW346" s="0"/>
    </row>
    <row r="347" customFormat="false" ht="12.75" hidden="false" customHeight="false" outlineLevel="0" collapsed="false">
      <c r="A347" s="0"/>
      <c r="B347" s="0"/>
      <c r="C347" s="0"/>
      <c r="D347" s="0"/>
      <c r="E347" s="0"/>
      <c r="F347" s="0"/>
      <c r="G347" s="0"/>
      <c r="H347" s="0"/>
      <c r="I347" s="0"/>
      <c r="J347" s="0"/>
      <c r="K347" s="0"/>
      <c r="L347" s="0"/>
      <c r="M347" s="0"/>
      <c r="N347" s="0"/>
      <c r="O347" s="0"/>
      <c r="P347" s="0"/>
      <c r="Q347" s="0"/>
      <c r="R347" s="0"/>
      <c r="S347" s="0"/>
      <c r="T347" s="0"/>
      <c r="U347" s="0"/>
      <c r="V347" s="0"/>
      <c r="W347" s="0"/>
      <c r="X347" s="0"/>
      <c r="Y347" s="0"/>
      <c r="Z347" s="0"/>
      <c r="AA347" s="0"/>
      <c r="AB347" s="0"/>
      <c r="AC347" s="0"/>
      <c r="AD347" s="0"/>
      <c r="AE347" s="0"/>
      <c r="AF347" s="0"/>
      <c r="AG347" s="0"/>
      <c r="AH347" s="0"/>
      <c r="AI347" s="0"/>
      <c r="AJ347" s="0"/>
      <c r="AK347" s="0"/>
      <c r="AL347" s="0"/>
      <c r="AM347" s="0"/>
      <c r="AN347" s="0"/>
      <c r="AO347" s="0"/>
      <c r="AP347" s="0"/>
      <c r="AQ347" s="0"/>
      <c r="AR347" s="0"/>
      <c r="AS347" s="0"/>
      <c r="AT347" s="0"/>
      <c r="AU347" s="0"/>
      <c r="AV347" s="0"/>
      <c r="AW347" s="0"/>
      <c r="AX347" s="0"/>
      <c r="AY347" s="0"/>
      <c r="AZ347" s="0"/>
      <c r="BA347" s="0"/>
      <c r="BB347" s="0"/>
      <c r="BC347" s="0"/>
      <c r="BD347" s="0"/>
      <c r="BE347" s="0"/>
      <c r="BF347" s="0"/>
      <c r="BG347" s="0"/>
      <c r="BH347" s="0"/>
      <c r="BI347" s="0"/>
      <c r="BJ347" s="0"/>
      <c r="BK347" s="0"/>
      <c r="BL347" s="0"/>
      <c r="BM347" s="0"/>
      <c r="BN347" s="0"/>
      <c r="BO347" s="0"/>
      <c r="BP347" s="0"/>
      <c r="BQ347" s="0"/>
      <c r="BR347" s="0"/>
      <c r="BS347" s="0"/>
      <c r="BT347" s="0"/>
      <c r="BU347" s="0"/>
      <c r="BV347" s="0"/>
      <c r="BW347" s="0"/>
      <c r="BX347" s="0"/>
      <c r="BY347" s="0"/>
      <c r="BZ347" s="0"/>
      <c r="CA347" s="0"/>
      <c r="CB347" s="0"/>
      <c r="CC347" s="0"/>
      <c r="CD347" s="0"/>
      <c r="CE347" s="0"/>
      <c r="CF347" s="0"/>
      <c r="CG347" s="0"/>
      <c r="CH347" s="0"/>
      <c r="CI347" s="0"/>
      <c r="CJ347" s="0"/>
      <c r="CK347" s="0"/>
      <c r="CL347" s="0"/>
      <c r="CM347" s="0"/>
      <c r="CN347" s="0"/>
      <c r="CO347" s="0"/>
      <c r="CP347" s="0"/>
      <c r="CQ347" s="0"/>
      <c r="CR347" s="0"/>
      <c r="CS347" s="0"/>
      <c r="CT347" s="0"/>
      <c r="CU347" s="0"/>
      <c r="CV347" s="0"/>
      <c r="CW347" s="0"/>
      <c r="CX347" s="0"/>
      <c r="CY347" s="0"/>
      <c r="CZ347" s="0"/>
      <c r="DA347" s="0"/>
      <c r="DB347" s="0"/>
      <c r="DC347" s="0"/>
      <c r="DD347" s="0"/>
      <c r="DE347" s="0"/>
      <c r="DF347" s="0"/>
      <c r="DG347" s="0"/>
      <c r="DH347" s="0"/>
      <c r="DI347" s="0"/>
      <c r="DJ347" s="0"/>
      <c r="DK347" s="0"/>
      <c r="DL347" s="0"/>
      <c r="DM347" s="0"/>
      <c r="DN347" s="0"/>
      <c r="DO347" s="0"/>
      <c r="DP347" s="0"/>
      <c r="DQ347" s="0"/>
      <c r="DR347" s="0"/>
      <c r="DS347" s="0"/>
      <c r="DT347" s="0"/>
      <c r="DU347" s="0"/>
      <c r="DV347" s="0"/>
      <c r="DW347" s="0"/>
      <c r="DX347" s="0"/>
      <c r="DY347" s="0"/>
      <c r="DZ347" s="0"/>
      <c r="EA347" s="0"/>
      <c r="EB347" s="0"/>
      <c r="EC347" s="0"/>
      <c r="ED347" s="0"/>
      <c r="EE347" s="0"/>
      <c r="EF347" s="0"/>
      <c r="EG347" s="0"/>
      <c r="EH347" s="0"/>
      <c r="EI347" s="0"/>
      <c r="EJ347" s="0"/>
      <c r="EK347" s="0"/>
      <c r="EL347" s="0"/>
      <c r="EM347" s="0"/>
      <c r="EN347" s="0"/>
      <c r="EO347" s="0"/>
      <c r="EP347" s="0"/>
      <c r="EQ347" s="0"/>
      <c r="ER347" s="0"/>
      <c r="ES347" s="0"/>
      <c r="ET347" s="0"/>
      <c r="EU347" s="0"/>
      <c r="EV347" s="0"/>
      <c r="EW347" s="0"/>
      <c r="EX347" s="0"/>
      <c r="EY347" s="0"/>
      <c r="EZ347" s="0"/>
      <c r="FA347" s="0"/>
      <c r="FB347" s="0"/>
      <c r="FC347" s="0"/>
      <c r="FD347" s="0"/>
      <c r="FE347" s="0"/>
      <c r="FF347" s="0"/>
      <c r="FG347" s="0"/>
      <c r="FH347" s="0"/>
      <c r="FI347" s="0"/>
      <c r="FJ347" s="0"/>
      <c r="FK347" s="0"/>
      <c r="FL347" s="0"/>
      <c r="FM347" s="0"/>
      <c r="FN347" s="0"/>
      <c r="FO347" s="0"/>
      <c r="FP347" s="0"/>
      <c r="FQ347" s="0"/>
      <c r="FR347" s="0"/>
      <c r="FS347" s="0"/>
      <c r="FT347" s="0"/>
      <c r="FU347" s="0"/>
      <c r="FV347" s="0"/>
      <c r="FW347" s="0"/>
      <c r="FX347" s="0"/>
      <c r="FY347" s="0"/>
      <c r="FZ347" s="0"/>
      <c r="GA347" s="0"/>
      <c r="GB347" s="0"/>
      <c r="GC347" s="0"/>
      <c r="GD347" s="0"/>
      <c r="GE347" s="0"/>
      <c r="GF347" s="0"/>
      <c r="GG347" s="0"/>
      <c r="GH347" s="0"/>
      <c r="GI347" s="0"/>
      <c r="GJ347" s="0"/>
      <c r="GK347" s="0"/>
      <c r="GL347" s="0"/>
      <c r="GM347" s="0"/>
      <c r="GN347" s="0"/>
      <c r="GO347" s="0"/>
      <c r="GP347" s="0"/>
      <c r="GQ347" s="0"/>
      <c r="GR347" s="0"/>
      <c r="GS347" s="0"/>
      <c r="GT347" s="0"/>
      <c r="GU347" s="0"/>
      <c r="GV347" s="0"/>
      <c r="GW347" s="0"/>
      <c r="GX347" s="0"/>
      <c r="GY347" s="0"/>
      <c r="GZ347" s="0"/>
      <c r="HA347" s="0"/>
      <c r="HB347" s="0"/>
      <c r="HC347" s="0"/>
      <c r="HD347" s="0"/>
      <c r="HE347" s="0"/>
      <c r="HF347" s="0"/>
      <c r="HG347" s="0"/>
      <c r="HH347" s="0"/>
      <c r="HI347" s="0"/>
      <c r="HJ347" s="0"/>
      <c r="HK347" s="0"/>
      <c r="HL347" s="0"/>
      <c r="HM347" s="0"/>
      <c r="HN347" s="0"/>
      <c r="HO347" s="0"/>
      <c r="HP347" s="0"/>
      <c r="HQ347" s="0"/>
      <c r="HR347" s="0"/>
      <c r="HS347" s="0"/>
      <c r="HT347" s="0"/>
      <c r="HU347" s="0"/>
      <c r="HV347" s="0"/>
      <c r="HW347" s="0"/>
      <c r="HX347" s="0"/>
      <c r="HY347" s="0"/>
      <c r="HZ347" s="0"/>
      <c r="IA347" s="0"/>
      <c r="IB347" s="0"/>
      <c r="IC347" s="0"/>
      <c r="ID347" s="0"/>
      <c r="IE347" s="0"/>
      <c r="IF347" s="0"/>
      <c r="IG347" s="0"/>
      <c r="IH347" s="0"/>
      <c r="II347" s="0"/>
      <c r="IJ347" s="0"/>
      <c r="IK347" s="0"/>
      <c r="IL347" s="0"/>
      <c r="IM347" s="0"/>
      <c r="IN347" s="0"/>
      <c r="IO347" s="0"/>
      <c r="IP347" s="0"/>
      <c r="IQ347" s="0"/>
      <c r="IR347" s="0"/>
      <c r="IS347" s="0"/>
      <c r="IT347" s="0"/>
      <c r="IU347" s="0"/>
      <c r="IV347" s="0"/>
      <c r="IW347" s="0"/>
    </row>
    <row r="348" customFormat="false" ht="12.75" hidden="false" customHeight="false" outlineLevel="0" collapsed="false">
      <c r="A348" s="0"/>
      <c r="B348" s="0"/>
      <c r="C348" s="0"/>
      <c r="D348" s="0"/>
      <c r="E348" s="0"/>
      <c r="F348" s="0"/>
      <c r="G348" s="0"/>
      <c r="H348" s="0"/>
      <c r="I348" s="0"/>
      <c r="J348" s="0"/>
      <c r="K348" s="0"/>
      <c r="L348" s="0"/>
      <c r="M348" s="0"/>
      <c r="N348" s="0"/>
      <c r="O348" s="0"/>
      <c r="P348" s="0"/>
      <c r="Q348" s="0"/>
      <c r="R348" s="0"/>
      <c r="S348" s="0"/>
      <c r="T348" s="0"/>
      <c r="U348" s="0"/>
      <c r="V348" s="0"/>
      <c r="W348" s="0"/>
      <c r="X348" s="0"/>
      <c r="Y348" s="0"/>
      <c r="Z348" s="0"/>
      <c r="AA348" s="0"/>
      <c r="AB348" s="0"/>
      <c r="AC348" s="0"/>
      <c r="AD348" s="0"/>
      <c r="AE348" s="0"/>
      <c r="AF348" s="0"/>
      <c r="AG348" s="0"/>
      <c r="AH348" s="0"/>
      <c r="AI348" s="0"/>
      <c r="AJ348" s="0"/>
      <c r="AK348" s="0"/>
      <c r="AL348" s="0"/>
      <c r="AM348" s="0"/>
      <c r="AN348" s="0"/>
      <c r="AO348" s="0"/>
      <c r="AP348" s="0"/>
      <c r="AQ348" s="0"/>
      <c r="AR348" s="0"/>
      <c r="AS348" s="0"/>
      <c r="AT348" s="0"/>
      <c r="AU348" s="0"/>
      <c r="AV348" s="0"/>
      <c r="AW348" s="0"/>
      <c r="AX348" s="0"/>
      <c r="AY348" s="0"/>
      <c r="AZ348" s="0"/>
      <c r="BA348" s="0"/>
      <c r="BB348" s="0"/>
      <c r="BC348" s="0"/>
      <c r="BD348" s="0"/>
      <c r="BE348" s="0"/>
      <c r="BF348" s="0"/>
      <c r="BG348" s="0"/>
      <c r="BH348" s="0"/>
      <c r="BI348" s="0"/>
      <c r="BJ348" s="0"/>
      <c r="BK348" s="0"/>
      <c r="BL348" s="0"/>
      <c r="BM348" s="0"/>
      <c r="BN348" s="0"/>
      <c r="BO348" s="0"/>
      <c r="BP348" s="0"/>
      <c r="BQ348" s="0"/>
      <c r="BR348" s="0"/>
      <c r="BS348" s="0"/>
      <c r="BT348" s="0"/>
      <c r="BU348" s="0"/>
      <c r="BV348" s="0"/>
      <c r="BW348" s="0"/>
      <c r="BX348" s="0"/>
      <c r="BY348" s="0"/>
      <c r="BZ348" s="0"/>
      <c r="CA348" s="0"/>
      <c r="CB348" s="0"/>
      <c r="CC348" s="0"/>
      <c r="CD348" s="0"/>
      <c r="CE348" s="0"/>
      <c r="CF348" s="0"/>
      <c r="CG348" s="0"/>
      <c r="CH348" s="0"/>
      <c r="CI348" s="0"/>
      <c r="CJ348" s="0"/>
      <c r="CK348" s="0"/>
      <c r="CL348" s="0"/>
      <c r="CM348" s="0"/>
      <c r="CN348" s="0"/>
      <c r="CO348" s="0"/>
      <c r="CP348" s="0"/>
      <c r="CQ348" s="0"/>
      <c r="CR348" s="0"/>
      <c r="CS348" s="0"/>
      <c r="CT348" s="0"/>
      <c r="CU348" s="0"/>
      <c r="CV348" s="0"/>
      <c r="CW348" s="0"/>
      <c r="CX348" s="0"/>
      <c r="CY348" s="0"/>
      <c r="CZ348" s="0"/>
      <c r="DA348" s="0"/>
      <c r="DB348" s="0"/>
      <c r="DC348" s="0"/>
      <c r="DD348" s="0"/>
      <c r="DE348" s="0"/>
      <c r="DF348" s="0"/>
      <c r="DG348" s="0"/>
      <c r="DH348" s="0"/>
      <c r="DI348" s="0"/>
      <c r="DJ348" s="0"/>
      <c r="DK348" s="0"/>
      <c r="DL348" s="0"/>
      <c r="DM348" s="0"/>
      <c r="DN348" s="0"/>
      <c r="DO348" s="0"/>
      <c r="DP348" s="0"/>
      <c r="DQ348" s="0"/>
      <c r="DR348" s="0"/>
      <c r="DS348" s="0"/>
      <c r="DT348" s="0"/>
      <c r="DU348" s="0"/>
      <c r="DV348" s="0"/>
      <c r="DW348" s="0"/>
      <c r="DX348" s="0"/>
      <c r="DY348" s="0"/>
      <c r="DZ348" s="0"/>
      <c r="EA348" s="0"/>
      <c r="EB348" s="0"/>
      <c r="EC348" s="0"/>
      <c r="ED348" s="0"/>
      <c r="EE348" s="0"/>
      <c r="EF348" s="0"/>
      <c r="EG348" s="0"/>
      <c r="EH348" s="0"/>
      <c r="EI348" s="0"/>
      <c r="EJ348" s="0"/>
      <c r="EK348" s="0"/>
      <c r="EL348" s="0"/>
      <c r="EM348" s="0"/>
      <c r="EN348" s="0"/>
      <c r="EO348" s="0"/>
      <c r="EP348" s="0"/>
      <c r="EQ348" s="0"/>
      <c r="ER348" s="0"/>
      <c r="ES348" s="0"/>
      <c r="ET348" s="0"/>
      <c r="EU348" s="0"/>
      <c r="EV348" s="0"/>
      <c r="EW348" s="0"/>
      <c r="EX348" s="0"/>
      <c r="EY348" s="0"/>
      <c r="EZ348" s="0"/>
      <c r="FA348" s="0"/>
      <c r="FB348" s="0"/>
      <c r="FC348" s="0"/>
      <c r="FD348" s="0"/>
      <c r="FE348" s="0"/>
      <c r="FF348" s="0"/>
      <c r="FG348" s="0"/>
      <c r="FH348" s="0"/>
      <c r="FI348" s="0"/>
      <c r="FJ348" s="0"/>
      <c r="FK348" s="0"/>
      <c r="FL348" s="0"/>
      <c r="FM348" s="0"/>
      <c r="FN348" s="0"/>
      <c r="FO348" s="0"/>
      <c r="FP348" s="0"/>
      <c r="FQ348" s="0"/>
      <c r="FR348" s="0"/>
      <c r="FS348" s="0"/>
      <c r="FT348" s="0"/>
      <c r="FU348" s="0"/>
      <c r="FV348" s="0"/>
      <c r="FW348" s="0"/>
      <c r="FX348" s="0"/>
      <c r="FY348" s="0"/>
      <c r="FZ348" s="0"/>
      <c r="GA348" s="0"/>
      <c r="GB348" s="0"/>
      <c r="GC348" s="0"/>
      <c r="GD348" s="0"/>
      <c r="GE348" s="0"/>
      <c r="GF348" s="0"/>
      <c r="GG348" s="0"/>
      <c r="GH348" s="0"/>
      <c r="GI348" s="0"/>
      <c r="GJ348" s="0"/>
      <c r="GK348" s="0"/>
      <c r="GL348" s="0"/>
      <c r="GM348" s="0"/>
      <c r="GN348" s="0"/>
      <c r="GO348" s="0"/>
      <c r="GP348" s="0"/>
      <c r="GQ348" s="0"/>
      <c r="GR348" s="0"/>
      <c r="GS348" s="0"/>
      <c r="GT348" s="0"/>
      <c r="GU348" s="0"/>
      <c r="GV348" s="0"/>
      <c r="GW348" s="0"/>
      <c r="GX348" s="0"/>
      <c r="GY348" s="0"/>
      <c r="GZ348" s="0"/>
      <c r="HA348" s="0"/>
      <c r="HB348" s="0"/>
      <c r="HC348" s="0"/>
      <c r="HD348" s="0"/>
      <c r="HE348" s="0"/>
      <c r="HF348" s="0"/>
      <c r="HG348" s="0"/>
      <c r="HH348" s="0"/>
      <c r="HI348" s="0"/>
      <c r="HJ348" s="0"/>
      <c r="HK348" s="0"/>
      <c r="HL348" s="0"/>
      <c r="HM348" s="0"/>
      <c r="HN348" s="0"/>
      <c r="HO348" s="0"/>
      <c r="HP348" s="0"/>
      <c r="HQ348" s="0"/>
      <c r="HR348" s="0"/>
      <c r="HS348" s="0"/>
      <c r="HT348" s="0"/>
      <c r="HU348" s="0"/>
      <c r="HV348" s="0"/>
      <c r="HW348" s="0"/>
      <c r="HX348" s="0"/>
      <c r="HY348" s="0"/>
      <c r="HZ348" s="0"/>
      <c r="IA348" s="0"/>
      <c r="IB348" s="0"/>
      <c r="IC348" s="0"/>
      <c r="ID348" s="0"/>
      <c r="IE348" s="0"/>
      <c r="IF348" s="0"/>
      <c r="IG348" s="0"/>
      <c r="IH348" s="0"/>
      <c r="II348" s="0"/>
      <c r="IJ348" s="0"/>
      <c r="IK348" s="0"/>
      <c r="IL348" s="0"/>
      <c r="IM348" s="0"/>
      <c r="IN348" s="0"/>
      <c r="IO348" s="0"/>
      <c r="IP348" s="0"/>
      <c r="IQ348" s="0"/>
      <c r="IR348" s="0"/>
      <c r="IS348" s="0"/>
      <c r="IT348" s="0"/>
      <c r="IU348" s="0"/>
      <c r="IV348" s="0"/>
      <c r="IW348" s="0"/>
    </row>
    <row r="349" customFormat="false" ht="12.75" hidden="false" customHeight="false" outlineLevel="0" collapsed="false">
      <c r="A349" s="0"/>
      <c r="B349" s="0"/>
      <c r="C349" s="0"/>
      <c r="D349" s="0"/>
      <c r="E349" s="0"/>
      <c r="F349" s="0"/>
      <c r="G349" s="0"/>
      <c r="H349" s="0"/>
      <c r="I349" s="0"/>
      <c r="J349" s="0"/>
      <c r="K349" s="0"/>
      <c r="L349" s="0"/>
      <c r="M349" s="0"/>
      <c r="N349" s="0"/>
      <c r="O349" s="0"/>
      <c r="P349" s="0"/>
      <c r="Q349" s="0"/>
      <c r="R349" s="0"/>
      <c r="S349" s="0"/>
      <c r="T349" s="0"/>
      <c r="U349" s="0"/>
      <c r="V349" s="0"/>
      <c r="W349" s="0"/>
      <c r="X349" s="0"/>
      <c r="Y349" s="0"/>
      <c r="Z349" s="0"/>
      <c r="AA349" s="0"/>
      <c r="AB349" s="0"/>
      <c r="AC349" s="0"/>
      <c r="AD349" s="0"/>
      <c r="AE349" s="0"/>
      <c r="AF349" s="0"/>
      <c r="AG349" s="0"/>
      <c r="AH349" s="0"/>
      <c r="AI349" s="0"/>
      <c r="AJ349" s="0"/>
      <c r="AK349" s="0"/>
      <c r="AL349" s="0"/>
      <c r="AM349" s="0"/>
      <c r="AN349" s="0"/>
      <c r="AO349" s="0"/>
      <c r="AP349" s="0"/>
      <c r="AQ349" s="0"/>
      <c r="AR349" s="0"/>
      <c r="AS349" s="0"/>
      <c r="AT349" s="0"/>
      <c r="AU349" s="0"/>
      <c r="AV349" s="0"/>
      <c r="AW349" s="0"/>
      <c r="AX349" s="0"/>
      <c r="AY349" s="0"/>
      <c r="AZ349" s="0"/>
      <c r="BA349" s="0"/>
      <c r="BB349" s="0"/>
      <c r="BC349" s="0"/>
      <c r="BD349" s="0"/>
      <c r="BE349" s="0"/>
      <c r="BF349" s="0"/>
      <c r="BG349" s="0"/>
      <c r="BH349" s="0"/>
      <c r="BI349" s="0"/>
      <c r="BJ349" s="0"/>
      <c r="BK349" s="0"/>
      <c r="BL349" s="0"/>
      <c r="BM349" s="0"/>
      <c r="BN349" s="0"/>
      <c r="BO349" s="0"/>
      <c r="BP349" s="0"/>
      <c r="BQ349" s="0"/>
      <c r="BR349" s="0"/>
      <c r="BS349" s="0"/>
      <c r="BT349" s="0"/>
      <c r="BU349" s="0"/>
      <c r="BV349" s="0"/>
      <c r="BW349" s="0"/>
      <c r="BX349" s="0"/>
      <c r="BY349" s="0"/>
      <c r="BZ349" s="0"/>
      <c r="CA349" s="0"/>
      <c r="CB349" s="0"/>
      <c r="CC349" s="0"/>
      <c r="CD349" s="0"/>
      <c r="CE349" s="0"/>
      <c r="CF349" s="0"/>
      <c r="CG349" s="0"/>
      <c r="CH349" s="0"/>
      <c r="CI349" s="0"/>
      <c r="CJ349" s="0"/>
      <c r="CK349" s="0"/>
      <c r="CL349" s="0"/>
      <c r="CM349" s="0"/>
      <c r="CN349" s="0"/>
      <c r="CO349" s="0"/>
      <c r="CP349" s="0"/>
      <c r="CQ349" s="0"/>
      <c r="CR349" s="0"/>
      <c r="CS349" s="0"/>
      <c r="CT349" s="0"/>
      <c r="CU349" s="0"/>
      <c r="CV349" s="0"/>
      <c r="CW349" s="0"/>
      <c r="CX349" s="0"/>
      <c r="CY349" s="0"/>
      <c r="CZ349" s="0"/>
      <c r="DA349" s="0"/>
      <c r="DB349" s="0"/>
      <c r="DC349" s="0"/>
      <c r="DD349" s="0"/>
      <c r="DE349" s="0"/>
      <c r="DF349" s="0"/>
      <c r="DG349" s="0"/>
      <c r="DH349" s="0"/>
      <c r="DI349" s="0"/>
      <c r="DJ349" s="0"/>
      <c r="DK349" s="0"/>
      <c r="DL349" s="0"/>
      <c r="DM349" s="0"/>
      <c r="DN349" s="0"/>
      <c r="DO349" s="0"/>
      <c r="DP349" s="0"/>
      <c r="DQ349" s="0"/>
      <c r="DR349" s="0"/>
      <c r="DS349" s="0"/>
      <c r="DT349" s="0"/>
      <c r="DU349" s="0"/>
      <c r="DV349" s="0"/>
      <c r="DW349" s="0"/>
      <c r="DX349" s="0"/>
      <c r="DY349" s="0"/>
      <c r="DZ349" s="0"/>
      <c r="EA349" s="0"/>
      <c r="EB349" s="0"/>
      <c r="EC349" s="0"/>
      <c r="ED349" s="0"/>
      <c r="EE349" s="0"/>
      <c r="EF349" s="0"/>
      <c r="EG349" s="0"/>
      <c r="EH349" s="0"/>
      <c r="EI349" s="0"/>
      <c r="EJ349" s="0"/>
      <c r="EK349" s="0"/>
      <c r="EL349" s="0"/>
      <c r="EM349" s="0"/>
      <c r="EN349" s="0"/>
      <c r="EO349" s="0"/>
      <c r="EP349" s="0"/>
      <c r="EQ349" s="0"/>
      <c r="ER349" s="0"/>
      <c r="ES349" s="0"/>
      <c r="ET349" s="0"/>
      <c r="EU349" s="0"/>
      <c r="EV349" s="0"/>
      <c r="EW349" s="0"/>
      <c r="EX349" s="0"/>
      <c r="EY349" s="0"/>
      <c r="EZ349" s="0"/>
      <c r="FA349" s="0"/>
      <c r="FB349" s="0"/>
      <c r="FC349" s="0"/>
      <c r="FD349" s="0"/>
      <c r="FE349" s="0"/>
      <c r="FF349" s="0"/>
      <c r="FG349" s="0"/>
      <c r="FH349" s="0"/>
      <c r="FI349" s="0"/>
      <c r="FJ349" s="0"/>
      <c r="FK349" s="0"/>
      <c r="FL349" s="0"/>
      <c r="FM349" s="0"/>
      <c r="FN349" s="0"/>
      <c r="FO349" s="0"/>
      <c r="FP349" s="0"/>
      <c r="FQ349" s="0"/>
      <c r="FR349" s="0"/>
      <c r="FS349" s="0"/>
      <c r="FT349" s="0"/>
      <c r="FU349" s="0"/>
      <c r="FV349" s="0"/>
      <c r="FW349" s="0"/>
      <c r="FX349" s="0"/>
      <c r="FY349" s="0"/>
      <c r="FZ349" s="0"/>
      <c r="GA349" s="0"/>
      <c r="GB349" s="0"/>
      <c r="GC349" s="0"/>
      <c r="GD349" s="0"/>
      <c r="GE349" s="0"/>
      <c r="GF349" s="0"/>
      <c r="GG349" s="0"/>
      <c r="GH349" s="0"/>
      <c r="GI349" s="0"/>
      <c r="GJ349" s="0"/>
      <c r="GK349" s="0"/>
      <c r="GL349" s="0"/>
      <c r="GM349" s="0"/>
      <c r="GN349" s="0"/>
      <c r="GO349" s="0"/>
      <c r="GP349" s="0"/>
      <c r="GQ349" s="0"/>
      <c r="GR349" s="0"/>
      <c r="GS349" s="0"/>
      <c r="GT349" s="0"/>
      <c r="GU349" s="0"/>
      <c r="GV349" s="0"/>
      <c r="GW349" s="0"/>
      <c r="GX349" s="0"/>
      <c r="GY349" s="0"/>
      <c r="GZ349" s="0"/>
      <c r="HA349" s="0"/>
      <c r="HB349" s="0"/>
      <c r="HC349" s="0"/>
      <c r="HD349" s="0"/>
      <c r="HE349" s="0"/>
      <c r="HF349" s="0"/>
      <c r="HG349" s="0"/>
      <c r="HH349" s="0"/>
      <c r="HI349" s="0"/>
      <c r="HJ349" s="0"/>
      <c r="HK349" s="0"/>
      <c r="HL349" s="0"/>
      <c r="HM349" s="0"/>
      <c r="HN349" s="0"/>
      <c r="HO349" s="0"/>
      <c r="HP349" s="0"/>
      <c r="HQ349" s="0"/>
      <c r="HR349" s="0"/>
      <c r="HS349" s="0"/>
      <c r="HT349" s="0"/>
      <c r="HU349" s="0"/>
      <c r="HV349" s="0"/>
      <c r="HW349" s="0"/>
      <c r="HX349" s="0"/>
      <c r="HY349" s="0"/>
      <c r="HZ349" s="0"/>
      <c r="IA349" s="0"/>
      <c r="IB349" s="0"/>
      <c r="IC349" s="0"/>
      <c r="ID349" s="0"/>
      <c r="IE349" s="0"/>
      <c r="IF349" s="0"/>
      <c r="IG349" s="0"/>
      <c r="IH349" s="0"/>
      <c r="II349" s="0"/>
      <c r="IJ349" s="0"/>
      <c r="IK349" s="0"/>
      <c r="IL349" s="0"/>
      <c r="IM349" s="0"/>
      <c r="IN349" s="0"/>
      <c r="IO349" s="0"/>
      <c r="IP349" s="0"/>
      <c r="IQ349" s="0"/>
      <c r="IR349" s="0"/>
      <c r="IS349" s="0"/>
      <c r="IT349" s="0"/>
      <c r="IU349" s="0"/>
      <c r="IV349" s="0"/>
      <c r="IW349" s="0"/>
    </row>
    <row r="350" customFormat="false" ht="12.75" hidden="false" customHeight="false" outlineLevel="0" collapsed="false">
      <c r="A350" s="0"/>
      <c r="B350" s="0"/>
      <c r="C350" s="0"/>
      <c r="D350" s="0"/>
      <c r="E350" s="0"/>
      <c r="F350" s="0"/>
      <c r="G350" s="0"/>
      <c r="H350" s="0"/>
      <c r="I350" s="0"/>
      <c r="J350" s="0"/>
      <c r="K350" s="0"/>
      <c r="L350" s="0"/>
      <c r="M350" s="0"/>
      <c r="N350" s="0"/>
      <c r="O350" s="0"/>
      <c r="P350" s="0"/>
      <c r="Q350" s="0"/>
      <c r="R350" s="0"/>
      <c r="S350" s="0"/>
      <c r="T350" s="0"/>
      <c r="U350" s="0"/>
      <c r="V350" s="0"/>
      <c r="W350" s="0"/>
      <c r="X350" s="0"/>
      <c r="Y350" s="0"/>
      <c r="Z350" s="0"/>
      <c r="AA350" s="0"/>
      <c r="AB350" s="0"/>
      <c r="AC350" s="0"/>
      <c r="AD350" s="0"/>
      <c r="AE350" s="0"/>
      <c r="AF350" s="0"/>
      <c r="AG350" s="0"/>
      <c r="AH350" s="0"/>
      <c r="AI350" s="0"/>
      <c r="AJ350" s="0"/>
      <c r="AK350" s="0"/>
      <c r="AL350" s="0"/>
      <c r="AM350" s="0"/>
      <c r="AN350" s="0"/>
      <c r="AO350" s="0"/>
      <c r="AP350" s="0"/>
      <c r="AQ350" s="0"/>
      <c r="AR350" s="0"/>
      <c r="AS350" s="0"/>
      <c r="AT350" s="0"/>
      <c r="AU350" s="0"/>
      <c r="AV350" s="0"/>
      <c r="AW350" s="0"/>
      <c r="AX350" s="0"/>
      <c r="AY350" s="0"/>
      <c r="AZ350" s="0"/>
      <c r="BA350" s="0"/>
      <c r="BB350" s="0"/>
      <c r="BC350" s="0"/>
      <c r="BD350" s="0"/>
      <c r="BE350" s="0"/>
      <c r="BF350" s="0"/>
      <c r="BG350" s="0"/>
      <c r="BH350" s="0"/>
      <c r="BI350" s="0"/>
      <c r="BJ350" s="0"/>
      <c r="BK350" s="0"/>
      <c r="BL350" s="0"/>
      <c r="BM350" s="0"/>
      <c r="BN350" s="0"/>
      <c r="BO350" s="0"/>
      <c r="BP350" s="0"/>
      <c r="BQ350" s="0"/>
      <c r="BR350" s="0"/>
      <c r="BS350" s="0"/>
      <c r="BT350" s="0"/>
      <c r="BU350" s="0"/>
      <c r="BV350" s="0"/>
      <c r="BW350" s="0"/>
      <c r="BX350" s="0"/>
      <c r="BY350" s="0"/>
      <c r="BZ350" s="0"/>
      <c r="CA350" s="0"/>
      <c r="CB350" s="0"/>
      <c r="CC350" s="0"/>
      <c r="CD350" s="0"/>
      <c r="CE350" s="0"/>
      <c r="CF350" s="0"/>
      <c r="CG350" s="0"/>
      <c r="CH350" s="0"/>
      <c r="CI350" s="0"/>
      <c r="CJ350" s="0"/>
      <c r="CK350" s="0"/>
      <c r="CL350" s="0"/>
      <c r="CM350" s="0"/>
      <c r="CN350" s="0"/>
      <c r="CO350" s="0"/>
      <c r="CP350" s="0"/>
      <c r="CQ350" s="0"/>
      <c r="CR350" s="0"/>
      <c r="CS350" s="0"/>
      <c r="CT350" s="0"/>
      <c r="CU350" s="0"/>
      <c r="CV350" s="0"/>
      <c r="CW350" s="0"/>
      <c r="CX350" s="0"/>
      <c r="CY350" s="0"/>
      <c r="CZ350" s="0"/>
      <c r="DA350" s="0"/>
      <c r="DB350" s="0"/>
      <c r="DC350" s="0"/>
      <c r="DD350" s="0"/>
      <c r="DE350" s="0"/>
      <c r="DF350" s="0"/>
      <c r="DG350" s="0"/>
      <c r="DH350" s="0"/>
      <c r="DI350" s="0"/>
      <c r="DJ350" s="0"/>
      <c r="DK350" s="0"/>
      <c r="DL350" s="0"/>
      <c r="DM350" s="0"/>
      <c r="DN350" s="0"/>
      <c r="DO350" s="0"/>
      <c r="DP350" s="0"/>
      <c r="DQ350" s="0"/>
      <c r="DR350" s="0"/>
      <c r="DS350" s="0"/>
      <c r="DT350" s="0"/>
      <c r="DU350" s="0"/>
      <c r="DV350" s="0"/>
      <c r="DW350" s="0"/>
      <c r="DX350" s="0"/>
      <c r="DY350" s="0"/>
      <c r="DZ350" s="0"/>
      <c r="EA350" s="0"/>
      <c r="EB350" s="0"/>
      <c r="EC350" s="0"/>
      <c r="ED350" s="0"/>
      <c r="EE350" s="0"/>
      <c r="EF350" s="0"/>
      <c r="EG350" s="0"/>
      <c r="EH350" s="0"/>
      <c r="EI350" s="0"/>
      <c r="EJ350" s="0"/>
      <c r="EK350" s="0"/>
      <c r="EL350" s="0"/>
      <c r="EM350" s="0"/>
      <c r="EN350" s="0"/>
      <c r="EO350" s="0"/>
      <c r="EP350" s="0"/>
      <c r="EQ350" s="0"/>
      <c r="ER350" s="0"/>
      <c r="ES350" s="0"/>
      <c r="ET350" s="0"/>
      <c r="EU350" s="0"/>
      <c r="EV350" s="0"/>
      <c r="EW350" s="0"/>
      <c r="EX350" s="0"/>
      <c r="EY350" s="0"/>
      <c r="EZ350" s="0"/>
      <c r="FA350" s="0"/>
      <c r="FB350" s="0"/>
      <c r="FC350" s="0"/>
      <c r="FD350" s="0"/>
      <c r="FE350" s="0"/>
      <c r="FF350" s="0"/>
      <c r="FG350" s="0"/>
      <c r="FH350" s="0"/>
      <c r="FI350" s="0"/>
      <c r="FJ350" s="0"/>
      <c r="FK350" s="0"/>
      <c r="FL350" s="0"/>
      <c r="FM350" s="0"/>
      <c r="FN350" s="0"/>
      <c r="FO350" s="0"/>
      <c r="FP350" s="0"/>
      <c r="FQ350" s="0"/>
      <c r="FR350" s="0"/>
      <c r="FS350" s="0"/>
      <c r="FT350" s="0"/>
      <c r="FU350" s="0"/>
      <c r="FV350" s="0"/>
      <c r="FW350" s="0"/>
      <c r="FX350" s="0"/>
      <c r="FY350" s="0"/>
      <c r="FZ350" s="0"/>
      <c r="GA350" s="0"/>
      <c r="GB350" s="0"/>
      <c r="GC350" s="0"/>
      <c r="GD350" s="0"/>
      <c r="GE350" s="0"/>
      <c r="GF350" s="0"/>
      <c r="GG350" s="0"/>
      <c r="GH350" s="0"/>
      <c r="GI350" s="0"/>
      <c r="GJ350" s="0"/>
      <c r="GK350" s="0"/>
      <c r="GL350" s="0"/>
      <c r="GM350" s="0"/>
      <c r="GN350" s="0"/>
      <c r="GO350" s="0"/>
      <c r="GP350" s="0"/>
      <c r="GQ350" s="0"/>
      <c r="GR350" s="0"/>
      <c r="GS350" s="0"/>
      <c r="GT350" s="0"/>
      <c r="GU350" s="0"/>
      <c r="GV350" s="0"/>
      <c r="GW350" s="0"/>
      <c r="GX350" s="0"/>
      <c r="GY350" s="0"/>
      <c r="GZ350" s="0"/>
      <c r="HA350" s="0"/>
      <c r="HB350" s="0"/>
      <c r="HC350" s="0"/>
      <c r="HD350" s="0"/>
      <c r="HE350" s="0"/>
      <c r="HF350" s="0"/>
      <c r="HG350" s="0"/>
      <c r="HH350" s="0"/>
      <c r="HI350" s="0"/>
      <c r="HJ350" s="0"/>
      <c r="HK350" s="0"/>
      <c r="HL350" s="0"/>
      <c r="HM350" s="0"/>
      <c r="HN350" s="0"/>
      <c r="HO350" s="0"/>
      <c r="HP350" s="0"/>
      <c r="HQ350" s="0"/>
      <c r="HR350" s="0"/>
      <c r="HS350" s="0"/>
      <c r="HT350" s="0"/>
      <c r="HU350" s="0"/>
      <c r="HV350" s="0"/>
      <c r="HW350" s="0"/>
      <c r="HX350" s="0"/>
      <c r="HY350" s="0"/>
      <c r="HZ350" s="0"/>
      <c r="IA350" s="0"/>
      <c r="IB350" s="0"/>
      <c r="IC350" s="0"/>
      <c r="ID350" s="0"/>
      <c r="IE350" s="0"/>
      <c r="IF350" s="0"/>
      <c r="IG350" s="0"/>
      <c r="IH350" s="0"/>
      <c r="II350" s="0"/>
      <c r="IJ350" s="0"/>
      <c r="IK350" s="0"/>
      <c r="IL350" s="0"/>
      <c r="IM350" s="0"/>
      <c r="IN350" s="0"/>
      <c r="IO350" s="0"/>
      <c r="IP350" s="0"/>
      <c r="IQ350" s="0"/>
      <c r="IR350" s="0"/>
      <c r="IS350" s="0"/>
      <c r="IT350" s="0"/>
      <c r="IU350" s="0"/>
      <c r="IV350" s="0"/>
      <c r="IW350" s="0"/>
    </row>
    <row r="351" customFormat="false" ht="12.75" hidden="false" customHeight="false" outlineLevel="0" collapsed="false">
      <c r="A351" s="0"/>
      <c r="B351" s="0"/>
      <c r="C351" s="0"/>
      <c r="D351" s="0"/>
      <c r="E351" s="0"/>
      <c r="F351" s="0"/>
      <c r="G351" s="0"/>
      <c r="H351" s="0"/>
      <c r="I351" s="0"/>
      <c r="J351" s="0"/>
      <c r="K351" s="0"/>
      <c r="L351" s="0"/>
      <c r="M351" s="0"/>
      <c r="N351" s="0"/>
      <c r="O351" s="0"/>
      <c r="P351" s="0"/>
      <c r="Q351" s="0"/>
      <c r="R351" s="0"/>
      <c r="S351" s="0"/>
      <c r="T351" s="0"/>
      <c r="U351" s="0"/>
      <c r="V351" s="0"/>
      <c r="W351" s="0"/>
      <c r="X351" s="0"/>
      <c r="Y351" s="0"/>
      <c r="Z351" s="0"/>
      <c r="AA351" s="0"/>
      <c r="AB351" s="0"/>
      <c r="AC351" s="0"/>
      <c r="AD351" s="0"/>
      <c r="AE351" s="0"/>
      <c r="AF351" s="0"/>
      <c r="AG351" s="0"/>
      <c r="AH351" s="0"/>
      <c r="AI351" s="0"/>
      <c r="AJ351" s="0"/>
      <c r="AK351" s="0"/>
      <c r="AL351" s="0"/>
      <c r="AM351" s="0"/>
      <c r="AN351" s="0"/>
      <c r="AO351" s="0"/>
      <c r="AP351" s="0"/>
      <c r="AQ351" s="0"/>
      <c r="AR351" s="0"/>
      <c r="AS351" s="0"/>
      <c r="AT351" s="0"/>
      <c r="AU351" s="0"/>
      <c r="AV351" s="0"/>
      <c r="AW351" s="0"/>
      <c r="AX351" s="0"/>
      <c r="AY351" s="0"/>
      <c r="AZ351" s="0"/>
      <c r="BA351" s="0"/>
      <c r="BB351" s="0"/>
      <c r="BC351" s="0"/>
      <c r="BD351" s="0"/>
      <c r="BE351" s="0"/>
      <c r="BF351" s="0"/>
      <c r="BG351" s="0"/>
      <c r="BH351" s="0"/>
      <c r="BI351" s="0"/>
      <c r="BJ351" s="0"/>
      <c r="BK351" s="0"/>
      <c r="BL351" s="0"/>
      <c r="BM351" s="0"/>
      <c r="BN351" s="0"/>
      <c r="BO351" s="0"/>
      <c r="BP351" s="0"/>
      <c r="BQ351" s="0"/>
      <c r="BR351" s="0"/>
      <c r="BS351" s="0"/>
      <c r="BT351" s="0"/>
      <c r="BU351" s="0"/>
      <c r="BV351" s="0"/>
      <c r="BW351" s="0"/>
      <c r="BX351" s="0"/>
      <c r="BY351" s="0"/>
      <c r="BZ351" s="0"/>
      <c r="CA351" s="0"/>
      <c r="CB351" s="0"/>
      <c r="CC351" s="0"/>
      <c r="CD351" s="0"/>
      <c r="CE351" s="0"/>
      <c r="CF351" s="0"/>
      <c r="CG351" s="0"/>
      <c r="CH351" s="0"/>
      <c r="CI351" s="0"/>
      <c r="CJ351" s="0"/>
      <c r="CK351" s="0"/>
      <c r="CL351" s="0"/>
      <c r="CM351" s="0"/>
      <c r="CN351" s="0"/>
      <c r="CO351" s="0"/>
      <c r="CP351" s="0"/>
      <c r="CQ351" s="0"/>
      <c r="CR351" s="0"/>
      <c r="CS351" s="0"/>
      <c r="CT351" s="0"/>
      <c r="CU351" s="0"/>
      <c r="CV351" s="0"/>
      <c r="CW351" s="0"/>
      <c r="CX351" s="0"/>
      <c r="CY351" s="0"/>
      <c r="CZ351" s="0"/>
      <c r="DA351" s="0"/>
      <c r="DB351" s="0"/>
      <c r="DC351" s="0"/>
      <c r="DD351" s="0"/>
      <c r="DE351" s="0"/>
      <c r="DF351" s="0"/>
      <c r="DG351" s="0"/>
      <c r="DH351" s="0"/>
      <c r="DI351" s="0"/>
      <c r="DJ351" s="0"/>
      <c r="DK351" s="0"/>
      <c r="DL351" s="0"/>
      <c r="DM351" s="0"/>
      <c r="DN351" s="0"/>
      <c r="DO351" s="0"/>
      <c r="DP351" s="0"/>
      <c r="DQ351" s="0"/>
      <c r="DR351" s="0"/>
      <c r="DS351" s="0"/>
      <c r="DT351" s="0"/>
      <c r="DU351" s="0"/>
      <c r="DV351" s="0"/>
      <c r="DW351" s="0"/>
      <c r="DX351" s="0"/>
      <c r="DY351" s="0"/>
      <c r="DZ351" s="0"/>
      <c r="EA351" s="0"/>
      <c r="EB351" s="0"/>
      <c r="EC351" s="0"/>
      <c r="ED351" s="0"/>
      <c r="EE351" s="0"/>
      <c r="EF351" s="0"/>
      <c r="EG351" s="0"/>
      <c r="EH351" s="0"/>
      <c r="EI351" s="0"/>
      <c r="EJ351" s="0"/>
      <c r="EK351" s="0"/>
      <c r="EL351" s="0"/>
      <c r="EM351" s="0"/>
      <c r="EN351" s="0"/>
      <c r="EO351" s="0"/>
      <c r="EP351" s="0"/>
      <c r="EQ351" s="0"/>
      <c r="ER351" s="0"/>
      <c r="ES351" s="0"/>
      <c r="ET351" s="0"/>
      <c r="EU351" s="0"/>
      <c r="EV351" s="0"/>
      <c r="EW351" s="0"/>
      <c r="EX351" s="0"/>
      <c r="EY351" s="0"/>
      <c r="EZ351" s="0"/>
      <c r="FA351" s="0"/>
      <c r="FB351" s="0"/>
      <c r="FC351" s="0"/>
      <c r="FD351" s="0"/>
      <c r="FE351" s="0"/>
      <c r="FF351" s="0"/>
      <c r="FG351" s="0"/>
      <c r="FH351" s="0"/>
      <c r="FI351" s="0"/>
      <c r="FJ351" s="0"/>
      <c r="FK351" s="0"/>
      <c r="FL351" s="0"/>
      <c r="FM351" s="0"/>
      <c r="FN351" s="0"/>
      <c r="FO351" s="0"/>
      <c r="FP351" s="0"/>
      <c r="FQ351" s="0"/>
      <c r="FR351" s="0"/>
      <c r="FS351" s="0"/>
      <c r="FT351" s="0"/>
      <c r="FU351" s="0"/>
      <c r="FV351" s="0"/>
      <c r="FW351" s="0"/>
      <c r="FX351" s="0"/>
      <c r="FY351" s="0"/>
      <c r="FZ351" s="0"/>
      <c r="GA351" s="0"/>
      <c r="GB351" s="0"/>
      <c r="GC351" s="0"/>
      <c r="GD351" s="0"/>
      <c r="GE351" s="0"/>
      <c r="GF351" s="0"/>
      <c r="GG351" s="0"/>
      <c r="GH351" s="0"/>
      <c r="GI351" s="0"/>
      <c r="GJ351" s="0"/>
      <c r="GK351" s="0"/>
      <c r="GL351" s="0"/>
      <c r="GM351" s="0"/>
      <c r="GN351" s="0"/>
      <c r="GO351" s="0"/>
      <c r="GP351" s="0"/>
      <c r="GQ351" s="0"/>
      <c r="GR351" s="0"/>
      <c r="GS351" s="0"/>
      <c r="GT351" s="0"/>
      <c r="GU351" s="0"/>
      <c r="GV351" s="0"/>
      <c r="GW351" s="0"/>
      <c r="GX351" s="0"/>
      <c r="GY351" s="0"/>
      <c r="GZ351" s="0"/>
      <c r="HA351" s="0"/>
      <c r="HB351" s="0"/>
      <c r="HC351" s="0"/>
      <c r="HD351" s="0"/>
      <c r="HE351" s="0"/>
      <c r="HF351" s="0"/>
      <c r="HG351" s="0"/>
      <c r="HH351" s="0"/>
      <c r="HI351" s="0"/>
      <c r="HJ351" s="0"/>
      <c r="HK351" s="0"/>
      <c r="HL351" s="0"/>
      <c r="HM351" s="0"/>
      <c r="HN351" s="0"/>
      <c r="HO351" s="0"/>
      <c r="HP351" s="0"/>
      <c r="HQ351" s="0"/>
      <c r="HR351" s="0"/>
      <c r="HS351" s="0"/>
      <c r="HT351" s="0"/>
      <c r="HU351" s="0"/>
      <c r="HV351" s="0"/>
      <c r="HW351" s="0"/>
      <c r="HX351" s="0"/>
      <c r="HY351" s="0"/>
      <c r="HZ351" s="0"/>
      <c r="IA351" s="0"/>
      <c r="IB351" s="0"/>
      <c r="IC351" s="0"/>
      <c r="ID351" s="0"/>
      <c r="IE351" s="0"/>
      <c r="IF351" s="0"/>
      <c r="IG351" s="0"/>
      <c r="IH351" s="0"/>
      <c r="II351" s="0"/>
      <c r="IJ351" s="0"/>
      <c r="IK351" s="0"/>
      <c r="IL351" s="0"/>
      <c r="IM351" s="0"/>
      <c r="IN351" s="0"/>
      <c r="IO351" s="0"/>
      <c r="IP351" s="0"/>
      <c r="IQ351" s="0"/>
      <c r="IR351" s="0"/>
      <c r="IS351" s="0"/>
      <c r="IT351" s="0"/>
      <c r="IU351" s="0"/>
      <c r="IV351" s="0"/>
      <c r="IW351" s="0"/>
    </row>
    <row r="352" customFormat="false" ht="12.75" hidden="false" customHeight="false" outlineLevel="0" collapsed="false">
      <c r="A352" s="0"/>
      <c r="B352" s="0"/>
      <c r="C352" s="0"/>
      <c r="D352" s="0"/>
      <c r="E352" s="0"/>
      <c r="F352" s="0"/>
      <c r="G352" s="0"/>
      <c r="H352" s="0"/>
      <c r="I352" s="0"/>
      <c r="J352" s="0"/>
      <c r="K352" s="0"/>
      <c r="L352" s="0"/>
      <c r="M352" s="0"/>
      <c r="N352" s="0"/>
      <c r="O352" s="0"/>
      <c r="P352" s="0"/>
      <c r="Q352" s="0"/>
      <c r="R352" s="0"/>
      <c r="S352" s="0"/>
      <c r="T352" s="0"/>
      <c r="U352" s="0"/>
      <c r="V352" s="0"/>
      <c r="W352" s="0"/>
      <c r="X352" s="0"/>
      <c r="Y352" s="0"/>
      <c r="Z352" s="0"/>
      <c r="AA352" s="0"/>
      <c r="AB352" s="0"/>
      <c r="AC352" s="0"/>
      <c r="AD352" s="0"/>
      <c r="AE352" s="0"/>
      <c r="AF352" s="0"/>
      <c r="AG352" s="0"/>
      <c r="AH352" s="0"/>
      <c r="AI352" s="0"/>
      <c r="AJ352" s="0"/>
      <c r="AK352" s="0"/>
      <c r="AL352" s="0"/>
      <c r="AM352" s="0"/>
      <c r="AN352" s="0"/>
      <c r="AO352" s="0"/>
      <c r="AP352" s="0"/>
      <c r="AQ352" s="0"/>
      <c r="AR352" s="0"/>
      <c r="AS352" s="0"/>
      <c r="AT352" s="0"/>
      <c r="AU352" s="0"/>
      <c r="AV352" s="0"/>
      <c r="AW352" s="0"/>
      <c r="AX352" s="0"/>
      <c r="AY352" s="0"/>
      <c r="AZ352" s="0"/>
      <c r="BA352" s="0"/>
      <c r="BB352" s="0"/>
      <c r="BC352" s="0"/>
      <c r="BD352" s="0"/>
      <c r="BE352" s="0"/>
      <c r="BF352" s="0"/>
      <c r="BG352" s="0"/>
      <c r="BH352" s="0"/>
      <c r="BI352" s="0"/>
      <c r="BJ352" s="0"/>
      <c r="BK352" s="0"/>
      <c r="BL352" s="0"/>
      <c r="BM352" s="0"/>
      <c r="BN352" s="0"/>
      <c r="BO352" s="0"/>
      <c r="BP352" s="0"/>
      <c r="BQ352" s="0"/>
      <c r="BR352" s="0"/>
      <c r="BS352" s="0"/>
      <c r="BT352" s="0"/>
      <c r="BU352" s="0"/>
      <c r="BV352" s="0"/>
      <c r="BW352" s="0"/>
      <c r="BX352" s="0"/>
      <c r="BY352" s="0"/>
      <c r="BZ352" s="0"/>
      <c r="CA352" s="0"/>
      <c r="CB352" s="0"/>
      <c r="CC352" s="0"/>
      <c r="CD352" s="0"/>
      <c r="CE352" s="0"/>
      <c r="CF352" s="0"/>
      <c r="CG352" s="0"/>
      <c r="CH352" s="0"/>
      <c r="CI352" s="0"/>
      <c r="CJ352" s="0"/>
      <c r="CK352" s="0"/>
      <c r="CL352" s="0"/>
      <c r="CM352" s="0"/>
      <c r="CN352" s="0"/>
      <c r="CO352" s="0"/>
      <c r="CP352" s="0"/>
      <c r="CQ352" s="0"/>
      <c r="CR352" s="0"/>
      <c r="CS352" s="0"/>
      <c r="CT352" s="0"/>
      <c r="CU352" s="0"/>
      <c r="CV352" s="0"/>
      <c r="CW352" s="0"/>
      <c r="CX352" s="0"/>
      <c r="CY352" s="0"/>
      <c r="CZ352" s="0"/>
      <c r="DA352" s="0"/>
      <c r="DB352" s="0"/>
      <c r="DC352" s="0"/>
      <c r="DD352" s="0"/>
      <c r="DE352" s="0"/>
      <c r="DF352" s="0"/>
      <c r="DG352" s="0"/>
      <c r="DH352" s="0"/>
      <c r="DI352" s="0"/>
      <c r="DJ352" s="0"/>
      <c r="DK352" s="0"/>
      <c r="DL352" s="0"/>
      <c r="DM352" s="0"/>
      <c r="DN352" s="0"/>
      <c r="DO352" s="0"/>
      <c r="DP352" s="0"/>
      <c r="DQ352" s="0"/>
      <c r="DR352" s="0"/>
      <c r="DS352" s="0"/>
      <c r="DT352" s="0"/>
      <c r="DU352" s="0"/>
      <c r="DV352" s="0"/>
      <c r="DW352" s="0"/>
      <c r="DX352" s="0"/>
      <c r="DY352" s="0"/>
      <c r="DZ352" s="0"/>
      <c r="EA352" s="0"/>
      <c r="EB352" s="0"/>
      <c r="EC352" s="0"/>
      <c r="ED352" s="0"/>
      <c r="EE352" s="0"/>
      <c r="EF352" s="0"/>
      <c r="EG352" s="0"/>
      <c r="EH352" s="0"/>
      <c r="EI352" s="0"/>
      <c r="EJ352" s="0"/>
      <c r="EK352" s="0"/>
      <c r="EL352" s="0"/>
      <c r="EM352" s="0"/>
      <c r="EN352" s="0"/>
      <c r="EO352" s="0"/>
      <c r="EP352" s="0"/>
      <c r="EQ352" s="0"/>
      <c r="ER352" s="0"/>
      <c r="ES352" s="0"/>
      <c r="ET352" s="0"/>
      <c r="EU352" s="0"/>
      <c r="EV352" s="0"/>
      <c r="EW352" s="0"/>
      <c r="EX352" s="0"/>
      <c r="EY352" s="0"/>
      <c r="EZ352" s="0"/>
      <c r="FA352" s="0"/>
      <c r="FB352" s="0"/>
      <c r="FC352" s="0"/>
      <c r="FD352" s="0"/>
      <c r="FE352" s="0"/>
      <c r="FF352" s="0"/>
      <c r="FG352" s="0"/>
      <c r="FH352" s="0"/>
      <c r="FI352" s="0"/>
      <c r="FJ352" s="0"/>
      <c r="FK352" s="0"/>
      <c r="FL352" s="0"/>
      <c r="FM352" s="0"/>
      <c r="FN352" s="0"/>
      <c r="FO352" s="0"/>
      <c r="FP352" s="0"/>
      <c r="FQ352" s="0"/>
      <c r="FR352" s="0"/>
      <c r="FS352" s="0"/>
      <c r="FT352" s="0"/>
      <c r="FU352" s="0"/>
      <c r="FV352" s="0"/>
      <c r="FW352" s="0"/>
      <c r="FX352" s="0"/>
      <c r="FY352" s="0"/>
      <c r="FZ352" s="0"/>
      <c r="GA352" s="0"/>
      <c r="GB352" s="0"/>
      <c r="GC352" s="0"/>
      <c r="GD352" s="0"/>
      <c r="GE352" s="0"/>
      <c r="GF352" s="0"/>
      <c r="GG352" s="0"/>
      <c r="GH352" s="0"/>
      <c r="GI352" s="0"/>
      <c r="GJ352" s="0"/>
      <c r="GK352" s="0"/>
      <c r="GL352" s="0"/>
      <c r="GM352" s="0"/>
      <c r="GN352" s="0"/>
      <c r="GO352" s="0"/>
      <c r="GP352" s="0"/>
      <c r="GQ352" s="0"/>
      <c r="GR352" s="0"/>
      <c r="GS352" s="0"/>
      <c r="GT352" s="0"/>
      <c r="GU352" s="0"/>
      <c r="GV352" s="0"/>
      <c r="GW352" s="0"/>
      <c r="GX352" s="0"/>
      <c r="GY352" s="0"/>
      <c r="GZ352" s="0"/>
      <c r="HA352" s="0"/>
      <c r="HB352" s="0"/>
      <c r="HC352" s="0"/>
      <c r="HD352" s="0"/>
      <c r="HE352" s="0"/>
      <c r="HF352" s="0"/>
      <c r="HG352" s="0"/>
      <c r="HH352" s="0"/>
      <c r="HI352" s="0"/>
      <c r="HJ352" s="0"/>
      <c r="HK352" s="0"/>
      <c r="HL352" s="0"/>
      <c r="HM352" s="0"/>
      <c r="HN352" s="0"/>
      <c r="HO352" s="0"/>
      <c r="HP352" s="0"/>
      <c r="HQ352" s="0"/>
      <c r="HR352" s="0"/>
      <c r="HS352" s="0"/>
      <c r="HT352" s="0"/>
      <c r="HU352" s="0"/>
      <c r="HV352" s="0"/>
      <c r="HW352" s="0"/>
      <c r="HX352" s="0"/>
      <c r="HY352" s="0"/>
      <c r="HZ352" s="0"/>
      <c r="IA352" s="0"/>
      <c r="IB352" s="0"/>
      <c r="IC352" s="0"/>
      <c r="ID352" s="0"/>
      <c r="IE352" s="0"/>
      <c r="IF352" s="0"/>
      <c r="IG352" s="0"/>
      <c r="IH352" s="0"/>
      <c r="II352" s="0"/>
      <c r="IJ352" s="0"/>
      <c r="IK352" s="0"/>
      <c r="IL352" s="0"/>
      <c r="IM352" s="0"/>
      <c r="IN352" s="0"/>
      <c r="IO352" s="0"/>
      <c r="IP352" s="0"/>
      <c r="IQ352" s="0"/>
      <c r="IR352" s="0"/>
      <c r="IS352" s="0"/>
      <c r="IT352" s="0"/>
      <c r="IU352" s="0"/>
      <c r="IV352" s="0"/>
      <c r="IW352" s="0"/>
    </row>
    <row r="353" customFormat="false" ht="12.75" hidden="false" customHeight="false" outlineLevel="0" collapsed="false">
      <c r="A353" s="0"/>
      <c r="B353" s="0"/>
      <c r="C353" s="0"/>
      <c r="D353" s="0"/>
      <c r="E353" s="0"/>
      <c r="F353" s="0"/>
      <c r="G353" s="0"/>
      <c r="H353" s="0"/>
      <c r="I353" s="0"/>
      <c r="J353" s="0"/>
      <c r="K353" s="0"/>
      <c r="L353" s="0"/>
      <c r="M353" s="0"/>
      <c r="N353" s="0"/>
      <c r="O353" s="0"/>
      <c r="P353" s="0"/>
      <c r="Q353" s="0"/>
      <c r="R353" s="0"/>
      <c r="S353" s="0"/>
      <c r="T353" s="0"/>
      <c r="U353" s="0"/>
      <c r="V353" s="0"/>
      <c r="W353" s="0"/>
      <c r="X353" s="0"/>
      <c r="Y353" s="0"/>
      <c r="Z353" s="0"/>
      <c r="AA353" s="0"/>
      <c r="AB353" s="0"/>
      <c r="AC353" s="0"/>
      <c r="AD353" s="0"/>
      <c r="AE353" s="0"/>
      <c r="AF353" s="0"/>
      <c r="AG353" s="0"/>
      <c r="AH353" s="0"/>
      <c r="AI353" s="0"/>
      <c r="AJ353" s="0"/>
      <c r="AK353" s="0"/>
      <c r="AL353" s="0"/>
      <c r="AM353" s="0"/>
      <c r="AN353" s="0"/>
      <c r="AO353" s="0"/>
      <c r="AP353" s="0"/>
      <c r="AQ353" s="0"/>
      <c r="AR353" s="0"/>
      <c r="AS353" s="0"/>
      <c r="AT353" s="0"/>
      <c r="AU353" s="0"/>
      <c r="AV353" s="0"/>
      <c r="AW353" s="0"/>
      <c r="AX353" s="0"/>
      <c r="AY353" s="0"/>
      <c r="AZ353" s="0"/>
      <c r="BA353" s="0"/>
      <c r="BB353" s="0"/>
      <c r="BC353" s="0"/>
      <c r="BD353" s="0"/>
      <c r="BE353" s="0"/>
      <c r="BF353" s="0"/>
      <c r="BG353" s="0"/>
      <c r="BH353" s="0"/>
      <c r="BI353" s="0"/>
      <c r="BJ353" s="0"/>
      <c r="BK353" s="0"/>
      <c r="BL353" s="0"/>
      <c r="BM353" s="0"/>
      <c r="BN353" s="0"/>
      <c r="BO353" s="0"/>
      <c r="BP353" s="0"/>
      <c r="BQ353" s="0"/>
      <c r="BR353" s="0"/>
      <c r="BS353" s="0"/>
      <c r="BT353" s="0"/>
      <c r="BU353" s="0"/>
      <c r="BV353" s="0"/>
      <c r="BW353" s="0"/>
      <c r="BX353" s="0"/>
      <c r="BY353" s="0"/>
      <c r="BZ353" s="0"/>
      <c r="CA353" s="0"/>
      <c r="CB353" s="0"/>
      <c r="CC353" s="0"/>
      <c r="CD353" s="0"/>
      <c r="CE353" s="0"/>
      <c r="CF353" s="0"/>
      <c r="CG353" s="0"/>
      <c r="CH353" s="0"/>
      <c r="CI353" s="0"/>
      <c r="CJ353" s="0"/>
      <c r="CK353" s="0"/>
      <c r="CL353" s="0"/>
      <c r="CM353" s="0"/>
      <c r="CN353" s="0"/>
      <c r="CO353" s="0"/>
      <c r="CP353" s="0"/>
      <c r="CQ353" s="0"/>
      <c r="CR353" s="0"/>
      <c r="CS353" s="0"/>
      <c r="CT353" s="0"/>
      <c r="CU353" s="0"/>
      <c r="CV353" s="0"/>
      <c r="CW353" s="0"/>
      <c r="CX353" s="0"/>
      <c r="CY353" s="0"/>
      <c r="CZ353" s="0"/>
      <c r="DA353" s="0"/>
      <c r="DB353" s="0"/>
      <c r="DC353" s="0"/>
      <c r="DD353" s="0"/>
      <c r="DE353" s="0"/>
      <c r="DF353" s="0"/>
      <c r="DG353" s="0"/>
      <c r="DH353" s="0"/>
      <c r="DI353" s="0"/>
      <c r="DJ353" s="0"/>
      <c r="DK353" s="0"/>
      <c r="DL353" s="0"/>
      <c r="DM353" s="0"/>
      <c r="DN353" s="0"/>
      <c r="DO353" s="0"/>
      <c r="DP353" s="0"/>
      <c r="DQ353" s="0"/>
      <c r="DR353" s="0"/>
      <c r="DS353" s="0"/>
      <c r="DT353" s="0"/>
      <c r="DU353" s="0"/>
      <c r="DV353" s="0"/>
      <c r="DW353" s="0"/>
      <c r="DX353" s="0"/>
      <c r="DY353" s="0"/>
      <c r="DZ353" s="0"/>
      <c r="EA353" s="0"/>
      <c r="EB353" s="0"/>
      <c r="EC353" s="0"/>
      <c r="ED353" s="0"/>
      <c r="EE353" s="0"/>
      <c r="EF353" s="0"/>
      <c r="EG353" s="0"/>
      <c r="EH353" s="0"/>
      <c r="EI353" s="0"/>
      <c r="EJ353" s="0"/>
      <c r="EK353" s="0"/>
      <c r="EL353" s="0"/>
      <c r="EM353" s="0"/>
      <c r="EN353" s="0"/>
      <c r="EO353" s="0"/>
      <c r="EP353" s="0"/>
      <c r="EQ353" s="0"/>
      <c r="ER353" s="0"/>
      <c r="ES353" s="0"/>
      <c r="ET353" s="0"/>
      <c r="EU353" s="0"/>
      <c r="EV353" s="0"/>
      <c r="EW353" s="0"/>
      <c r="EX353" s="0"/>
      <c r="EY353" s="0"/>
      <c r="EZ353" s="0"/>
      <c r="FA353" s="0"/>
      <c r="FB353" s="0"/>
      <c r="FC353" s="0"/>
      <c r="FD353" s="0"/>
      <c r="FE353" s="0"/>
      <c r="FF353" s="0"/>
      <c r="FG353" s="0"/>
      <c r="FH353" s="0"/>
      <c r="FI353" s="0"/>
      <c r="FJ353" s="0"/>
      <c r="FK353" s="0"/>
      <c r="FL353" s="0"/>
      <c r="FM353" s="0"/>
      <c r="FN353" s="0"/>
      <c r="FO353" s="0"/>
      <c r="FP353" s="0"/>
      <c r="FQ353" s="0"/>
      <c r="FR353" s="0"/>
      <c r="FS353" s="0"/>
      <c r="FT353" s="0"/>
      <c r="FU353" s="0"/>
      <c r="FV353" s="0"/>
      <c r="FW353" s="0"/>
      <c r="FX353" s="0"/>
      <c r="FY353" s="0"/>
      <c r="FZ353" s="0"/>
      <c r="GA353" s="0"/>
      <c r="GB353" s="0"/>
      <c r="GC353" s="0"/>
      <c r="GD353" s="0"/>
      <c r="GE353" s="0"/>
      <c r="GF353" s="0"/>
      <c r="GG353" s="0"/>
      <c r="GH353" s="0"/>
      <c r="GI353" s="0"/>
      <c r="GJ353" s="0"/>
      <c r="GK353" s="0"/>
      <c r="GL353" s="0"/>
      <c r="GM353" s="0"/>
      <c r="GN353" s="0"/>
      <c r="GO353" s="0"/>
      <c r="GP353" s="0"/>
      <c r="GQ353" s="0"/>
      <c r="GR353" s="0"/>
      <c r="GS353" s="0"/>
      <c r="GT353" s="0"/>
      <c r="GU353" s="0"/>
      <c r="GV353" s="0"/>
      <c r="GW353" s="0"/>
      <c r="GX353" s="0"/>
      <c r="GY353" s="0"/>
      <c r="GZ353" s="0"/>
      <c r="HA353" s="0"/>
      <c r="HB353" s="0"/>
      <c r="HC353" s="0"/>
      <c r="HD353" s="0"/>
      <c r="HE353" s="0"/>
      <c r="HF353" s="0"/>
      <c r="HG353" s="0"/>
      <c r="HH353" s="0"/>
      <c r="HI353" s="0"/>
      <c r="HJ353" s="0"/>
      <c r="HK353" s="0"/>
      <c r="HL353" s="0"/>
      <c r="HM353" s="0"/>
      <c r="HN353" s="0"/>
      <c r="HO353" s="0"/>
      <c r="HP353" s="0"/>
      <c r="HQ353" s="0"/>
      <c r="HR353" s="0"/>
      <c r="HS353" s="0"/>
      <c r="HT353" s="0"/>
      <c r="HU353" s="0"/>
      <c r="HV353" s="0"/>
      <c r="HW353" s="0"/>
      <c r="HX353" s="0"/>
      <c r="HY353" s="0"/>
      <c r="HZ353" s="0"/>
      <c r="IA353" s="0"/>
      <c r="IB353" s="0"/>
      <c r="IC353" s="0"/>
      <c r="ID353" s="0"/>
      <c r="IE353" s="0"/>
      <c r="IF353" s="0"/>
      <c r="IG353" s="0"/>
      <c r="IH353" s="0"/>
      <c r="II353" s="0"/>
      <c r="IJ353" s="0"/>
      <c r="IK353" s="0"/>
      <c r="IL353" s="0"/>
      <c r="IM353" s="0"/>
      <c r="IN353" s="0"/>
      <c r="IO353" s="0"/>
      <c r="IP353" s="0"/>
      <c r="IQ353" s="0"/>
      <c r="IR353" s="0"/>
      <c r="IS353" s="0"/>
      <c r="IT353" s="0"/>
      <c r="IU353" s="0"/>
      <c r="IV353" s="0"/>
      <c r="IW353" s="0"/>
    </row>
    <row r="354" customFormat="false" ht="12.75" hidden="false" customHeight="false" outlineLevel="0" collapsed="false">
      <c r="A354" s="0"/>
      <c r="B354" s="0"/>
      <c r="C354" s="0"/>
      <c r="D354" s="0"/>
      <c r="E354" s="0"/>
      <c r="F354" s="0"/>
      <c r="G354" s="0"/>
      <c r="H354" s="0"/>
      <c r="I354" s="0"/>
      <c r="J354" s="0"/>
      <c r="K354" s="0"/>
      <c r="L354" s="0"/>
      <c r="M354" s="0"/>
      <c r="N354" s="0"/>
      <c r="O354" s="0"/>
      <c r="P354" s="0"/>
      <c r="Q354" s="0"/>
      <c r="R354" s="0"/>
      <c r="S354" s="0"/>
      <c r="T354" s="0"/>
      <c r="U354" s="0"/>
      <c r="V354" s="0"/>
      <c r="W354" s="0"/>
      <c r="X354" s="0"/>
      <c r="Y354" s="0"/>
      <c r="Z354" s="0"/>
      <c r="AA354" s="0"/>
      <c r="AB354" s="0"/>
      <c r="AC354" s="0"/>
      <c r="AD354" s="0"/>
      <c r="AE354" s="0"/>
      <c r="AF354" s="0"/>
      <c r="AG354" s="0"/>
      <c r="AH354" s="0"/>
      <c r="AI354" s="0"/>
      <c r="AJ354" s="0"/>
      <c r="AK354" s="0"/>
      <c r="AL354" s="0"/>
      <c r="AM354" s="0"/>
      <c r="AN354" s="0"/>
      <c r="AO354" s="0"/>
      <c r="AP354" s="0"/>
      <c r="AQ354" s="0"/>
      <c r="AR354" s="0"/>
      <c r="AS354" s="0"/>
      <c r="AT354" s="0"/>
      <c r="AU354" s="0"/>
      <c r="AV354" s="0"/>
      <c r="AW354" s="0"/>
      <c r="AX354" s="0"/>
      <c r="AY354" s="0"/>
      <c r="AZ354" s="0"/>
      <c r="BA354" s="0"/>
      <c r="BB354" s="0"/>
      <c r="BC354" s="0"/>
      <c r="BD354" s="0"/>
      <c r="BE354" s="0"/>
      <c r="BF354" s="0"/>
      <c r="BG354" s="0"/>
      <c r="BH354" s="0"/>
      <c r="BI354" s="0"/>
      <c r="BJ354" s="0"/>
      <c r="BK354" s="0"/>
      <c r="BL354" s="0"/>
      <c r="BM354" s="0"/>
      <c r="BN354" s="0"/>
      <c r="BO354" s="0"/>
      <c r="BP354" s="0"/>
      <c r="BQ354" s="0"/>
      <c r="BR354" s="0"/>
      <c r="BS354" s="0"/>
      <c r="BT354" s="0"/>
      <c r="BU354" s="0"/>
      <c r="BV354" s="0"/>
      <c r="BW354" s="0"/>
      <c r="BX354" s="0"/>
      <c r="BY354" s="0"/>
      <c r="BZ354" s="0"/>
      <c r="CA354" s="0"/>
      <c r="CB354" s="0"/>
      <c r="CC354" s="0"/>
      <c r="CD354" s="0"/>
      <c r="CE354" s="0"/>
      <c r="CF354" s="0"/>
      <c r="CG354" s="0"/>
      <c r="CH354" s="0"/>
      <c r="CI354" s="0"/>
      <c r="CJ354" s="0"/>
      <c r="CK354" s="0"/>
      <c r="CL354" s="0"/>
      <c r="CM354" s="0"/>
      <c r="CN354" s="0"/>
      <c r="CO354" s="0"/>
      <c r="CP354" s="0"/>
      <c r="CQ354" s="0"/>
      <c r="CR354" s="0"/>
      <c r="CS354" s="0"/>
      <c r="CT354" s="0"/>
      <c r="CU354" s="0"/>
      <c r="CV354" s="0"/>
      <c r="CW354" s="0"/>
      <c r="CX354" s="0"/>
      <c r="CY354" s="0"/>
      <c r="CZ354" s="0"/>
      <c r="DA354" s="0"/>
      <c r="DB354" s="0"/>
      <c r="DC354" s="0"/>
      <c r="DD354" s="0"/>
      <c r="DE354" s="0"/>
      <c r="DF354" s="0"/>
      <c r="DG354" s="0"/>
      <c r="DH354" s="0"/>
      <c r="DI354" s="0"/>
      <c r="DJ354" s="0"/>
      <c r="DK354" s="0"/>
      <c r="DL354" s="0"/>
      <c r="DM354" s="0"/>
      <c r="DN354" s="0"/>
      <c r="DO354" s="0"/>
      <c r="DP354" s="0"/>
      <c r="DQ354" s="0"/>
      <c r="DR354" s="0"/>
      <c r="DS354" s="0"/>
      <c r="DT354" s="0"/>
      <c r="DU354" s="0"/>
      <c r="DV354" s="0"/>
      <c r="DW354" s="0"/>
      <c r="DX354" s="0"/>
      <c r="DY354" s="0"/>
      <c r="DZ354" s="0"/>
      <c r="EA354" s="0"/>
      <c r="EB354" s="0"/>
      <c r="EC354" s="0"/>
      <c r="ED354" s="0"/>
      <c r="EE354" s="0"/>
      <c r="EF354" s="0"/>
      <c r="EG354" s="0"/>
      <c r="EH354" s="0"/>
      <c r="EI354" s="0"/>
      <c r="EJ354" s="0"/>
      <c r="EK354" s="0"/>
      <c r="EL354" s="0"/>
      <c r="EM354" s="0"/>
      <c r="EN354" s="0"/>
      <c r="EO354" s="0"/>
      <c r="EP354" s="0"/>
      <c r="EQ354" s="0"/>
      <c r="ER354" s="0"/>
      <c r="ES354" s="0"/>
      <c r="ET354" s="0"/>
      <c r="EU354" s="0"/>
      <c r="EV354" s="0"/>
      <c r="EW354" s="0"/>
      <c r="EX354" s="0"/>
      <c r="EY354" s="0"/>
      <c r="EZ354" s="0"/>
      <c r="FA354" s="0"/>
      <c r="FB354" s="0"/>
      <c r="FC354" s="0"/>
      <c r="FD354" s="0"/>
      <c r="FE354" s="0"/>
      <c r="FF354" s="0"/>
      <c r="FG354" s="0"/>
      <c r="FH354" s="0"/>
      <c r="FI354" s="0"/>
      <c r="FJ354" s="0"/>
      <c r="FK354" s="0"/>
      <c r="FL354" s="0"/>
      <c r="FM354" s="0"/>
      <c r="FN354" s="0"/>
      <c r="FO354" s="0"/>
      <c r="FP354" s="0"/>
      <c r="FQ354" s="0"/>
      <c r="FR354" s="0"/>
      <c r="FS354" s="0"/>
      <c r="FT354" s="0"/>
      <c r="FU354" s="0"/>
      <c r="FV354" s="0"/>
      <c r="FW354" s="0"/>
      <c r="FX354" s="0"/>
      <c r="FY354" s="0"/>
      <c r="FZ354" s="0"/>
      <c r="GA354" s="0"/>
      <c r="GB354" s="0"/>
      <c r="GC354" s="0"/>
      <c r="GD354" s="0"/>
      <c r="GE354" s="0"/>
      <c r="GF354" s="0"/>
      <c r="GG354" s="0"/>
      <c r="GH354" s="0"/>
      <c r="GI354" s="0"/>
      <c r="GJ354" s="0"/>
      <c r="GK354" s="0"/>
      <c r="GL354" s="0"/>
      <c r="GM354" s="0"/>
      <c r="GN354" s="0"/>
      <c r="GO354" s="0"/>
      <c r="GP354" s="0"/>
      <c r="GQ354" s="0"/>
      <c r="GR354" s="0"/>
      <c r="GS354" s="0"/>
      <c r="GT354" s="0"/>
      <c r="GU354" s="0"/>
      <c r="GV354" s="0"/>
      <c r="GW354" s="0"/>
      <c r="GX354" s="0"/>
      <c r="GY354" s="0"/>
      <c r="GZ354" s="0"/>
      <c r="HA354" s="0"/>
      <c r="HB354" s="0"/>
      <c r="HC354" s="0"/>
      <c r="HD354" s="0"/>
      <c r="HE354" s="0"/>
      <c r="HF354" s="0"/>
      <c r="HG354" s="0"/>
      <c r="HH354" s="0"/>
      <c r="HI354" s="0"/>
      <c r="HJ354" s="0"/>
      <c r="HK354" s="0"/>
      <c r="HL354" s="0"/>
      <c r="HM354" s="0"/>
      <c r="HN354" s="0"/>
      <c r="HO354" s="0"/>
      <c r="HP354" s="0"/>
      <c r="HQ354" s="0"/>
      <c r="HR354" s="0"/>
      <c r="HS354" s="0"/>
      <c r="HT354" s="0"/>
      <c r="HU354" s="0"/>
      <c r="HV354" s="0"/>
      <c r="HW354" s="0"/>
      <c r="HX354" s="0"/>
      <c r="HY354" s="0"/>
      <c r="HZ354" s="0"/>
      <c r="IA354" s="0"/>
      <c r="IB354" s="0"/>
      <c r="IC354" s="0"/>
      <c r="ID354" s="0"/>
      <c r="IE354" s="0"/>
      <c r="IF354" s="0"/>
      <c r="IG354" s="0"/>
      <c r="IH354" s="0"/>
      <c r="II354" s="0"/>
      <c r="IJ354" s="0"/>
      <c r="IK354" s="0"/>
      <c r="IL354" s="0"/>
      <c r="IM354" s="0"/>
      <c r="IN354" s="0"/>
      <c r="IO354" s="0"/>
      <c r="IP354" s="0"/>
      <c r="IQ354" s="0"/>
      <c r="IR354" s="0"/>
      <c r="IS354" s="0"/>
      <c r="IT354" s="0"/>
      <c r="IU354" s="0"/>
      <c r="IV354" s="0"/>
      <c r="IW354" s="0"/>
    </row>
    <row r="355" customFormat="false" ht="12.75" hidden="false" customHeight="false" outlineLevel="0" collapsed="false">
      <c r="A355" s="0"/>
      <c r="B355" s="0"/>
      <c r="C355" s="0"/>
      <c r="D355" s="0"/>
      <c r="E355" s="0"/>
      <c r="F355" s="0"/>
      <c r="G355" s="0"/>
      <c r="H355" s="0"/>
      <c r="I355" s="0"/>
      <c r="J355" s="0"/>
      <c r="K355" s="0"/>
      <c r="L355" s="0"/>
      <c r="M355" s="0"/>
      <c r="N355" s="0"/>
      <c r="O355" s="0"/>
      <c r="P355" s="0"/>
      <c r="Q355" s="0"/>
      <c r="R355" s="0"/>
      <c r="S355" s="0"/>
      <c r="T355" s="0"/>
      <c r="U355" s="0"/>
      <c r="V355" s="0"/>
      <c r="W355" s="0"/>
      <c r="X355" s="0"/>
      <c r="Y355" s="0"/>
      <c r="Z355" s="0"/>
      <c r="AA355" s="0"/>
      <c r="AB355" s="0"/>
      <c r="AC355" s="0"/>
      <c r="AD355" s="0"/>
      <c r="AE355" s="0"/>
      <c r="AF355" s="0"/>
      <c r="AG355" s="0"/>
      <c r="AH355" s="0"/>
      <c r="AI355" s="0"/>
      <c r="AJ355" s="0"/>
      <c r="AK355" s="0"/>
      <c r="AL355" s="0"/>
      <c r="AM355" s="0"/>
      <c r="AN355" s="0"/>
      <c r="AO355" s="0"/>
      <c r="AP355" s="0"/>
      <c r="AQ355" s="0"/>
      <c r="AR355" s="0"/>
      <c r="AS355" s="0"/>
      <c r="AT355" s="0"/>
      <c r="AU355" s="0"/>
      <c r="AV355" s="0"/>
      <c r="AW355" s="0"/>
      <c r="AX355" s="0"/>
      <c r="AY355" s="0"/>
      <c r="AZ355" s="0"/>
      <c r="BA355" s="0"/>
      <c r="BB355" s="0"/>
      <c r="BC355" s="0"/>
      <c r="BD355" s="0"/>
      <c r="BE355" s="0"/>
      <c r="BF355" s="0"/>
      <c r="BG355" s="0"/>
      <c r="BH355" s="0"/>
      <c r="BI355" s="0"/>
      <c r="BJ355" s="0"/>
      <c r="BK355" s="0"/>
      <c r="BL355" s="0"/>
      <c r="BM355" s="0"/>
      <c r="BN355" s="0"/>
      <c r="BO355" s="0"/>
      <c r="BP355" s="0"/>
      <c r="BQ355" s="0"/>
      <c r="BR355" s="0"/>
      <c r="BS355" s="0"/>
      <c r="BT355" s="0"/>
      <c r="BU355" s="0"/>
      <c r="BV355" s="0"/>
      <c r="BW355" s="0"/>
      <c r="BX355" s="0"/>
      <c r="BY355" s="0"/>
      <c r="BZ355" s="0"/>
      <c r="CA355" s="0"/>
      <c r="CB355" s="0"/>
      <c r="CC355" s="0"/>
      <c r="CD355" s="0"/>
      <c r="CE355" s="0"/>
      <c r="CF355" s="0"/>
      <c r="CG355" s="0"/>
      <c r="CH355" s="0"/>
      <c r="CI355" s="0"/>
      <c r="CJ355" s="0"/>
      <c r="CK355" s="0"/>
      <c r="CL355" s="0"/>
      <c r="CM355" s="0"/>
      <c r="CN355" s="0"/>
      <c r="CO355" s="0"/>
      <c r="CP355" s="0"/>
      <c r="CQ355" s="0"/>
      <c r="CR355" s="0"/>
      <c r="CS355" s="0"/>
      <c r="CT355" s="0"/>
      <c r="CU355" s="0"/>
      <c r="CV355" s="0"/>
      <c r="CW355" s="0"/>
      <c r="CX355" s="0"/>
      <c r="CY355" s="0"/>
      <c r="CZ355" s="0"/>
      <c r="DA355" s="0"/>
      <c r="DB355" s="0"/>
      <c r="DC355" s="0"/>
      <c r="DD355" s="0"/>
      <c r="DE355" s="0"/>
      <c r="DF355" s="0"/>
      <c r="DG355" s="0"/>
      <c r="DH355" s="0"/>
      <c r="DI355" s="0"/>
      <c r="DJ355" s="0"/>
      <c r="DK355" s="0"/>
      <c r="DL355" s="0"/>
      <c r="DM355" s="0"/>
      <c r="DN355" s="0"/>
      <c r="DO355" s="0"/>
      <c r="DP355" s="0"/>
      <c r="DQ355" s="0"/>
      <c r="DR355" s="0"/>
      <c r="DS355" s="0"/>
      <c r="DT355" s="0"/>
      <c r="DU355" s="0"/>
      <c r="DV355" s="0"/>
      <c r="DW355" s="0"/>
      <c r="DX355" s="0"/>
      <c r="DY355" s="0"/>
      <c r="DZ355" s="0"/>
      <c r="EA355" s="0"/>
      <c r="EB355" s="0"/>
      <c r="EC355" s="0"/>
      <c r="ED355" s="0"/>
      <c r="EE355" s="0"/>
      <c r="EF355" s="0"/>
      <c r="EG355" s="0"/>
      <c r="EH355" s="0"/>
      <c r="EI355" s="0"/>
      <c r="EJ355" s="0"/>
      <c r="EK355" s="0"/>
      <c r="EL355" s="0"/>
      <c r="EM355" s="0"/>
      <c r="EN355" s="0"/>
      <c r="EO355" s="0"/>
      <c r="EP355" s="0"/>
      <c r="EQ355" s="0"/>
      <c r="ER355" s="0"/>
      <c r="ES355" s="0"/>
      <c r="ET355" s="0"/>
      <c r="EU355" s="0"/>
      <c r="EV355" s="0"/>
      <c r="EW355" s="0"/>
      <c r="EX355" s="0"/>
      <c r="EY355" s="0"/>
      <c r="EZ355" s="0"/>
      <c r="FA355" s="0"/>
      <c r="FB355" s="0"/>
      <c r="FC355" s="0"/>
      <c r="FD355" s="0"/>
      <c r="FE355" s="0"/>
      <c r="FF355" s="0"/>
      <c r="FG355" s="0"/>
      <c r="FH355" s="0"/>
      <c r="FI355" s="0"/>
      <c r="FJ355" s="0"/>
      <c r="FK355" s="0"/>
      <c r="FL355" s="0"/>
      <c r="FM355" s="0"/>
      <c r="FN355" s="0"/>
      <c r="FO355" s="0"/>
      <c r="FP355" s="0"/>
      <c r="FQ355" s="0"/>
      <c r="FR355" s="0"/>
      <c r="FS355" s="0"/>
      <c r="FT355" s="0"/>
      <c r="FU355" s="0"/>
      <c r="FV355" s="0"/>
      <c r="FW355" s="0"/>
      <c r="FX355" s="0"/>
      <c r="FY355" s="0"/>
      <c r="FZ355" s="0"/>
      <c r="GA355" s="0"/>
      <c r="GB355" s="0"/>
      <c r="GC355" s="0"/>
      <c r="GD355" s="0"/>
      <c r="GE355" s="0"/>
      <c r="GF355" s="0"/>
      <c r="GG355" s="0"/>
      <c r="GH355" s="0"/>
      <c r="GI355" s="0"/>
      <c r="GJ355" s="0"/>
      <c r="GK355" s="0"/>
      <c r="GL355" s="0"/>
      <c r="GM355" s="0"/>
      <c r="GN355" s="0"/>
      <c r="GO355" s="0"/>
      <c r="GP355" s="0"/>
      <c r="GQ355" s="0"/>
      <c r="GR355" s="0"/>
      <c r="GS355" s="0"/>
      <c r="GT355" s="0"/>
      <c r="GU355" s="0"/>
      <c r="GV355" s="0"/>
      <c r="GW355" s="0"/>
      <c r="GX355" s="0"/>
      <c r="GY355" s="0"/>
      <c r="GZ355" s="0"/>
      <c r="HA355" s="0"/>
      <c r="HB355" s="0"/>
      <c r="HC355" s="0"/>
      <c r="HD355" s="0"/>
      <c r="HE355" s="0"/>
      <c r="HF355" s="0"/>
      <c r="HG355" s="0"/>
      <c r="HH355" s="0"/>
      <c r="HI355" s="0"/>
      <c r="HJ355" s="0"/>
      <c r="HK355" s="0"/>
      <c r="HL355" s="0"/>
      <c r="HM355" s="0"/>
      <c r="HN355" s="0"/>
      <c r="HO355" s="0"/>
      <c r="HP355" s="0"/>
      <c r="HQ355" s="0"/>
      <c r="HR355" s="0"/>
      <c r="HS355" s="0"/>
      <c r="HT355" s="0"/>
      <c r="HU355" s="0"/>
      <c r="HV355" s="0"/>
      <c r="HW355" s="0"/>
      <c r="HX355" s="0"/>
      <c r="HY355" s="0"/>
      <c r="HZ355" s="0"/>
      <c r="IA355" s="0"/>
      <c r="IB355" s="0"/>
      <c r="IC355" s="0"/>
      <c r="ID355" s="0"/>
      <c r="IE355" s="0"/>
      <c r="IF355" s="0"/>
      <c r="IG355" s="0"/>
      <c r="IH355" s="0"/>
      <c r="II355" s="0"/>
      <c r="IJ355" s="0"/>
      <c r="IK355" s="0"/>
      <c r="IL355" s="0"/>
      <c r="IM355" s="0"/>
      <c r="IN355" s="0"/>
      <c r="IO355" s="0"/>
      <c r="IP355" s="0"/>
      <c r="IQ355" s="0"/>
      <c r="IR355" s="0"/>
      <c r="IS355" s="0"/>
      <c r="IT355" s="0"/>
      <c r="IU355" s="0"/>
      <c r="IV355" s="0"/>
      <c r="IW355" s="0"/>
    </row>
    <row r="356" customFormat="false" ht="12.75" hidden="false" customHeight="false" outlineLevel="0" collapsed="false">
      <c r="A356" s="0"/>
      <c r="B356" s="0"/>
      <c r="C356" s="0"/>
      <c r="D356" s="0"/>
      <c r="E356" s="0"/>
      <c r="F356" s="0"/>
      <c r="G356" s="0"/>
      <c r="H356" s="0"/>
      <c r="I356" s="0"/>
      <c r="J356" s="0"/>
      <c r="K356" s="0"/>
      <c r="L356" s="0"/>
      <c r="M356" s="0"/>
      <c r="N356" s="0"/>
      <c r="O356" s="0"/>
      <c r="P356" s="0"/>
      <c r="Q356" s="0"/>
      <c r="R356" s="0"/>
      <c r="S356" s="0"/>
      <c r="T356" s="0"/>
      <c r="U356" s="0"/>
      <c r="V356" s="0"/>
      <c r="W356" s="0"/>
      <c r="X356" s="0"/>
      <c r="Y356" s="0"/>
      <c r="Z356" s="0"/>
      <c r="AA356" s="0"/>
      <c r="AB356" s="0"/>
      <c r="AC356" s="0"/>
      <c r="AD356" s="0"/>
      <c r="AE356" s="0"/>
      <c r="AF356" s="0"/>
      <c r="AG356" s="0"/>
      <c r="AH356" s="0"/>
      <c r="AI356" s="0"/>
      <c r="AJ356" s="0"/>
      <c r="AK356" s="0"/>
      <c r="AL356" s="0"/>
      <c r="AM356" s="0"/>
      <c r="AN356" s="0"/>
      <c r="AO356" s="0"/>
      <c r="AP356" s="0"/>
      <c r="AQ356" s="0"/>
      <c r="AR356" s="0"/>
      <c r="AS356" s="0"/>
      <c r="AT356" s="0"/>
      <c r="AU356" s="0"/>
      <c r="AV356" s="0"/>
      <c r="AW356" s="0"/>
      <c r="AX356" s="0"/>
      <c r="AY356" s="0"/>
      <c r="AZ356" s="0"/>
      <c r="BA356" s="0"/>
      <c r="BB356" s="0"/>
      <c r="BC356" s="0"/>
      <c r="BD356" s="0"/>
      <c r="BE356" s="0"/>
      <c r="BF356" s="0"/>
      <c r="BG356" s="0"/>
      <c r="BH356" s="0"/>
      <c r="BI356" s="0"/>
      <c r="BJ356" s="0"/>
      <c r="BK356" s="0"/>
      <c r="BL356" s="0"/>
      <c r="BM356" s="0"/>
      <c r="BN356" s="0"/>
      <c r="BO356" s="0"/>
      <c r="BP356" s="0"/>
      <c r="BQ356" s="0"/>
      <c r="BR356" s="0"/>
      <c r="BS356" s="0"/>
      <c r="BT356" s="0"/>
      <c r="BU356" s="0"/>
      <c r="BV356" s="0"/>
      <c r="BW356" s="0"/>
      <c r="BX356" s="0"/>
      <c r="BY356" s="0"/>
      <c r="BZ356" s="0"/>
      <c r="CA356" s="0"/>
      <c r="CB356" s="0"/>
      <c r="CC356" s="0"/>
      <c r="CD356" s="0"/>
      <c r="CE356" s="0"/>
      <c r="CF356" s="0"/>
      <c r="CG356" s="0"/>
      <c r="CH356" s="0"/>
      <c r="CI356" s="0"/>
      <c r="CJ356" s="0"/>
      <c r="CK356" s="0"/>
      <c r="CL356" s="0"/>
      <c r="CM356" s="0"/>
      <c r="CN356" s="0"/>
      <c r="CO356" s="0"/>
      <c r="CP356" s="0"/>
      <c r="CQ356" s="0"/>
      <c r="CR356" s="0"/>
      <c r="CS356" s="0"/>
      <c r="CT356" s="0"/>
      <c r="CU356" s="0"/>
      <c r="CV356" s="0"/>
      <c r="CW356" s="0"/>
      <c r="CX356" s="0"/>
      <c r="CY356" s="0"/>
      <c r="CZ356" s="0"/>
      <c r="DA356" s="0"/>
      <c r="DB356" s="0"/>
      <c r="DC356" s="0"/>
      <c r="DD356" s="0"/>
      <c r="DE356" s="0"/>
      <c r="DF356" s="0"/>
      <c r="DG356" s="0"/>
      <c r="DH356" s="0"/>
      <c r="DI356" s="0"/>
      <c r="DJ356" s="0"/>
      <c r="DK356" s="0"/>
      <c r="DL356" s="0"/>
      <c r="DM356" s="0"/>
      <c r="DN356" s="0"/>
      <c r="DO356" s="0"/>
      <c r="DP356" s="0"/>
      <c r="DQ356" s="0"/>
      <c r="DR356" s="0"/>
      <c r="DS356" s="0"/>
      <c r="DT356" s="0"/>
      <c r="DU356" s="0"/>
      <c r="DV356" s="0"/>
      <c r="DW356" s="0"/>
      <c r="DX356" s="0"/>
      <c r="DY356" s="0"/>
      <c r="DZ356" s="0"/>
      <c r="EA356" s="0"/>
      <c r="EB356" s="0"/>
      <c r="EC356" s="0"/>
      <c r="ED356" s="0"/>
      <c r="EE356" s="0"/>
      <c r="EF356" s="0"/>
      <c r="EG356" s="0"/>
      <c r="EH356" s="0"/>
      <c r="EI356" s="0"/>
      <c r="EJ356" s="0"/>
      <c r="EK356" s="0"/>
      <c r="EL356" s="0"/>
      <c r="EM356" s="0"/>
      <c r="EN356" s="0"/>
      <c r="EO356" s="0"/>
      <c r="EP356" s="0"/>
      <c r="EQ356" s="0"/>
      <c r="ER356" s="0"/>
      <c r="ES356" s="0"/>
      <c r="ET356" s="0"/>
      <c r="EU356" s="0"/>
      <c r="EV356" s="0"/>
      <c r="EW356" s="0"/>
      <c r="EX356" s="0"/>
      <c r="EY356" s="0"/>
      <c r="EZ356" s="0"/>
      <c r="FA356" s="0"/>
      <c r="FB356" s="0"/>
      <c r="FC356" s="0"/>
      <c r="FD356" s="0"/>
      <c r="FE356" s="0"/>
      <c r="FF356" s="0"/>
      <c r="FG356" s="0"/>
      <c r="FH356" s="0"/>
      <c r="FI356" s="0"/>
      <c r="FJ356" s="0"/>
      <c r="FK356" s="0"/>
      <c r="FL356" s="0"/>
      <c r="FM356" s="0"/>
      <c r="FN356" s="0"/>
      <c r="FO356" s="0"/>
      <c r="FP356" s="0"/>
      <c r="FQ356" s="0"/>
      <c r="FR356" s="0"/>
      <c r="FS356" s="0"/>
      <c r="FT356" s="0"/>
      <c r="FU356" s="0"/>
      <c r="FV356" s="0"/>
      <c r="FW356" s="0"/>
      <c r="FX356" s="0"/>
      <c r="FY356" s="0"/>
      <c r="FZ356" s="0"/>
      <c r="GA356" s="0"/>
      <c r="GB356" s="0"/>
      <c r="GC356" s="0"/>
      <c r="GD356" s="0"/>
      <c r="GE356" s="0"/>
      <c r="GF356" s="0"/>
      <c r="GG356" s="0"/>
      <c r="GH356" s="0"/>
      <c r="GI356" s="0"/>
      <c r="GJ356" s="0"/>
      <c r="GK356" s="0"/>
      <c r="GL356" s="0"/>
      <c r="GM356" s="0"/>
      <c r="GN356" s="0"/>
      <c r="GO356" s="0"/>
      <c r="GP356" s="0"/>
      <c r="GQ356" s="0"/>
      <c r="GR356" s="0"/>
      <c r="GS356" s="0"/>
      <c r="GT356" s="0"/>
      <c r="GU356" s="0"/>
      <c r="GV356" s="0"/>
      <c r="GW356" s="0"/>
      <c r="GX356" s="0"/>
      <c r="GY356" s="0"/>
      <c r="GZ356" s="0"/>
      <c r="HA356" s="0"/>
      <c r="HB356" s="0"/>
      <c r="HC356" s="0"/>
      <c r="HD356" s="0"/>
      <c r="HE356" s="0"/>
      <c r="HF356" s="0"/>
      <c r="HG356" s="0"/>
      <c r="HH356" s="0"/>
      <c r="HI356" s="0"/>
      <c r="HJ356" s="0"/>
      <c r="HK356" s="0"/>
      <c r="HL356" s="0"/>
      <c r="HM356" s="0"/>
      <c r="HN356" s="0"/>
      <c r="HO356" s="0"/>
      <c r="HP356" s="0"/>
      <c r="HQ356" s="0"/>
      <c r="HR356" s="0"/>
      <c r="HS356" s="0"/>
      <c r="HT356" s="0"/>
      <c r="HU356" s="0"/>
      <c r="HV356" s="0"/>
      <c r="HW356" s="0"/>
      <c r="HX356" s="0"/>
      <c r="HY356" s="0"/>
      <c r="HZ356" s="0"/>
      <c r="IA356" s="0"/>
      <c r="IB356" s="0"/>
      <c r="IC356" s="0"/>
      <c r="ID356" s="0"/>
      <c r="IE356" s="0"/>
      <c r="IF356" s="0"/>
      <c r="IG356" s="0"/>
      <c r="IH356" s="0"/>
      <c r="II356" s="0"/>
      <c r="IJ356" s="0"/>
      <c r="IK356" s="0"/>
      <c r="IL356" s="0"/>
      <c r="IM356" s="0"/>
      <c r="IN356" s="0"/>
      <c r="IO356" s="0"/>
      <c r="IP356" s="0"/>
      <c r="IQ356" s="0"/>
      <c r="IR356" s="0"/>
      <c r="IS356" s="0"/>
      <c r="IT356" s="0"/>
      <c r="IU356" s="0"/>
      <c r="IV356" s="0"/>
      <c r="IW356" s="0"/>
    </row>
    <row r="357" customFormat="false" ht="12.75" hidden="false" customHeight="false" outlineLevel="0" collapsed="false">
      <c r="A357" s="0"/>
      <c r="B357" s="0"/>
      <c r="C357" s="0"/>
      <c r="D357" s="0"/>
      <c r="E357" s="0"/>
      <c r="F357" s="0"/>
      <c r="G357" s="0"/>
      <c r="H357" s="0"/>
      <c r="I357" s="0"/>
      <c r="J357" s="0"/>
      <c r="K357" s="0"/>
      <c r="L357" s="0"/>
      <c r="M357" s="0"/>
      <c r="N357" s="0"/>
      <c r="O357" s="0"/>
      <c r="P357" s="0"/>
      <c r="Q357" s="0"/>
      <c r="R357" s="0"/>
      <c r="S357" s="0"/>
      <c r="T357" s="0"/>
      <c r="U357" s="0"/>
      <c r="V357" s="0"/>
      <c r="W357" s="0"/>
      <c r="X357" s="0"/>
      <c r="Y357" s="0"/>
      <c r="Z357" s="0"/>
      <c r="AA357" s="0"/>
      <c r="AB357" s="0"/>
      <c r="AC357" s="0"/>
      <c r="AD357" s="0"/>
      <c r="AE357" s="0"/>
      <c r="AF357" s="0"/>
      <c r="AG357" s="0"/>
      <c r="AH357" s="0"/>
      <c r="AI357" s="0"/>
      <c r="AJ357" s="0"/>
      <c r="AK357" s="0"/>
      <c r="AL357" s="0"/>
      <c r="AM357" s="0"/>
      <c r="AN357" s="0"/>
      <c r="AO357" s="0"/>
      <c r="AP357" s="0"/>
      <c r="AQ357" s="0"/>
      <c r="AR357" s="0"/>
      <c r="AS357" s="0"/>
      <c r="AT357" s="0"/>
      <c r="AU357" s="0"/>
      <c r="AV357" s="0"/>
      <c r="AW357" s="0"/>
      <c r="AX357" s="0"/>
      <c r="AY357" s="0"/>
      <c r="AZ357" s="0"/>
      <c r="BA357" s="0"/>
      <c r="BB357" s="0"/>
      <c r="BC357" s="0"/>
      <c r="BD357" s="0"/>
      <c r="BE357" s="0"/>
      <c r="BF357" s="0"/>
      <c r="BG357" s="0"/>
      <c r="BH357" s="0"/>
      <c r="BI357" s="0"/>
      <c r="BJ357" s="0"/>
      <c r="BK357" s="0"/>
      <c r="BL357" s="0"/>
      <c r="BM357" s="0"/>
      <c r="BN357" s="0"/>
      <c r="BO357" s="0"/>
      <c r="BP357" s="0"/>
      <c r="BQ357" s="0"/>
      <c r="BR357" s="0"/>
      <c r="BS357" s="0"/>
      <c r="BT357" s="0"/>
      <c r="BU357" s="0"/>
      <c r="BV357" s="0"/>
      <c r="BW357" s="0"/>
      <c r="BX357" s="0"/>
      <c r="BY357" s="0"/>
      <c r="BZ357" s="0"/>
      <c r="CA357" s="0"/>
      <c r="CB357" s="0"/>
      <c r="CC357" s="0"/>
      <c r="CD357" s="0"/>
      <c r="CE357" s="0"/>
      <c r="CF357" s="0"/>
      <c r="CG357" s="0"/>
      <c r="CH357" s="0"/>
      <c r="CI357" s="0"/>
      <c r="CJ357" s="0"/>
      <c r="CK357" s="0"/>
      <c r="CL357" s="0"/>
      <c r="CM357" s="0"/>
      <c r="CN357" s="0"/>
      <c r="CO357" s="0"/>
      <c r="CP357" s="0"/>
      <c r="CQ357" s="0"/>
      <c r="CR357" s="0"/>
      <c r="CS357" s="0"/>
      <c r="CT357" s="0"/>
      <c r="CU357" s="0"/>
      <c r="CV357" s="0"/>
      <c r="CW357" s="0"/>
      <c r="CX357" s="0"/>
      <c r="CY357" s="0"/>
      <c r="CZ357" s="0"/>
      <c r="DA357" s="0"/>
      <c r="DB357" s="0"/>
      <c r="DC357" s="0"/>
      <c r="DD357" s="0"/>
      <c r="DE357" s="0"/>
      <c r="DF357" s="0"/>
      <c r="DG357" s="0"/>
      <c r="DH357" s="0"/>
      <c r="DI357" s="0"/>
      <c r="DJ357" s="0"/>
      <c r="DK357" s="0"/>
      <c r="DL357" s="0"/>
      <c r="DM357" s="0"/>
      <c r="DN357" s="0"/>
      <c r="DO357" s="0"/>
      <c r="DP357" s="0"/>
      <c r="DQ357" s="0"/>
      <c r="DR357" s="0"/>
      <c r="DS357" s="0"/>
      <c r="DT357" s="0"/>
      <c r="DU357" s="0"/>
      <c r="DV357" s="0"/>
      <c r="DW357" s="0"/>
      <c r="DX357" s="0"/>
      <c r="DY357" s="0"/>
      <c r="DZ357" s="0"/>
      <c r="EA357" s="0"/>
      <c r="EB357" s="0"/>
      <c r="EC357" s="0"/>
      <c r="ED357" s="0"/>
      <c r="EE357" s="0"/>
      <c r="EF357" s="0"/>
      <c r="EG357" s="0"/>
      <c r="EH357" s="0"/>
      <c r="EI357" s="0"/>
      <c r="EJ357" s="0"/>
      <c r="EK357" s="0"/>
      <c r="EL357" s="0"/>
      <c r="EM357" s="0"/>
      <c r="EN357" s="0"/>
      <c r="EO357" s="0"/>
      <c r="EP357" s="0"/>
      <c r="EQ357" s="0"/>
      <c r="ER357" s="0"/>
      <c r="ES357" s="0"/>
      <c r="ET357" s="0"/>
      <c r="EU357" s="0"/>
      <c r="EV357" s="0"/>
      <c r="EW357" s="0"/>
      <c r="EX357" s="0"/>
      <c r="EY357" s="0"/>
      <c r="EZ357" s="0"/>
      <c r="FA357" s="0"/>
      <c r="FB357" s="0"/>
      <c r="FC357" s="0"/>
      <c r="FD357" s="0"/>
      <c r="FE357" s="0"/>
      <c r="FF357" s="0"/>
      <c r="FG357" s="0"/>
      <c r="FH357" s="0"/>
      <c r="FI357" s="0"/>
      <c r="FJ357" s="0"/>
      <c r="FK357" s="0"/>
      <c r="FL357" s="0"/>
      <c r="FM357" s="0"/>
      <c r="FN357" s="0"/>
      <c r="FO357" s="0"/>
      <c r="FP357" s="0"/>
      <c r="FQ357" s="0"/>
      <c r="FR357" s="0"/>
      <c r="FS357" s="0"/>
      <c r="FT357" s="0"/>
      <c r="FU357" s="0"/>
      <c r="FV357" s="0"/>
      <c r="FW357" s="0"/>
      <c r="FX357" s="0"/>
      <c r="FY357" s="0"/>
      <c r="FZ357" s="0"/>
      <c r="GA357" s="0"/>
      <c r="GB357" s="0"/>
      <c r="GC357" s="0"/>
      <c r="GD357" s="0"/>
      <c r="GE357" s="0"/>
      <c r="GF357" s="0"/>
      <c r="GG357" s="0"/>
      <c r="GH357" s="0"/>
      <c r="GI357" s="0"/>
      <c r="GJ357" s="0"/>
      <c r="GK357" s="0"/>
      <c r="GL357" s="0"/>
      <c r="GM357" s="0"/>
      <c r="GN357" s="0"/>
      <c r="GO357" s="0"/>
      <c r="GP357" s="0"/>
      <c r="GQ357" s="0"/>
      <c r="GR357" s="0"/>
      <c r="GS357" s="0"/>
      <c r="GT357" s="0"/>
      <c r="GU357" s="0"/>
      <c r="GV357" s="0"/>
      <c r="GW357" s="0"/>
      <c r="GX357" s="0"/>
      <c r="GY357" s="0"/>
      <c r="GZ357" s="0"/>
      <c r="HA357" s="0"/>
      <c r="HB357" s="0"/>
      <c r="HC357" s="0"/>
      <c r="HD357" s="0"/>
      <c r="HE357" s="0"/>
      <c r="HF357" s="0"/>
      <c r="HG357" s="0"/>
      <c r="HH357" s="0"/>
      <c r="HI357" s="0"/>
      <c r="HJ357" s="0"/>
      <c r="HK357" s="0"/>
      <c r="HL357" s="0"/>
      <c r="HM357" s="0"/>
      <c r="HN357" s="0"/>
      <c r="HO357" s="0"/>
      <c r="HP357" s="0"/>
      <c r="HQ357" s="0"/>
      <c r="HR357" s="0"/>
      <c r="HS357" s="0"/>
      <c r="HT357" s="0"/>
      <c r="HU357" s="0"/>
      <c r="HV357" s="0"/>
      <c r="HW357" s="0"/>
      <c r="HX357" s="0"/>
      <c r="HY357" s="0"/>
      <c r="HZ357" s="0"/>
      <c r="IA357" s="0"/>
      <c r="IB357" s="0"/>
      <c r="IC357" s="0"/>
      <c r="ID357" s="0"/>
      <c r="IE357" s="0"/>
      <c r="IF357" s="0"/>
      <c r="IG357" s="0"/>
      <c r="IH357" s="0"/>
      <c r="II357" s="0"/>
      <c r="IJ357" s="0"/>
      <c r="IK357" s="0"/>
      <c r="IL357" s="0"/>
      <c r="IM357" s="0"/>
      <c r="IN357" s="0"/>
      <c r="IO357" s="0"/>
      <c r="IP357" s="0"/>
      <c r="IQ357" s="0"/>
      <c r="IR357" s="0"/>
      <c r="IS357" s="0"/>
      <c r="IT357" s="0"/>
      <c r="IU357" s="0"/>
      <c r="IV357" s="0"/>
      <c r="IW357" s="0"/>
    </row>
    <row r="358" customFormat="false" ht="12.75" hidden="false" customHeight="false" outlineLevel="0" collapsed="false">
      <c r="A358" s="0"/>
      <c r="B358" s="0"/>
      <c r="C358" s="0"/>
      <c r="D358" s="0"/>
      <c r="E358" s="0"/>
      <c r="F358" s="0"/>
      <c r="G358" s="0"/>
      <c r="H358" s="0"/>
      <c r="I358" s="0"/>
      <c r="J358" s="0"/>
      <c r="K358" s="0"/>
      <c r="L358" s="0"/>
      <c r="M358" s="0"/>
      <c r="N358" s="0"/>
      <c r="O358" s="0"/>
      <c r="P358" s="0"/>
      <c r="Q358" s="0"/>
      <c r="R358" s="0"/>
      <c r="S358" s="0"/>
      <c r="T358" s="0"/>
      <c r="U358" s="0"/>
      <c r="V358" s="0"/>
      <c r="W358" s="0"/>
      <c r="X358" s="0"/>
      <c r="Y358" s="0"/>
      <c r="Z358" s="0"/>
      <c r="AA358" s="0"/>
      <c r="AB358" s="0"/>
      <c r="AC358" s="0"/>
      <c r="AD358" s="0"/>
      <c r="AE358" s="0"/>
      <c r="AF358" s="0"/>
      <c r="AG358" s="0"/>
      <c r="AH358" s="0"/>
      <c r="AI358" s="0"/>
      <c r="AJ358" s="0"/>
      <c r="AK358" s="0"/>
      <c r="AL358" s="0"/>
      <c r="AM358" s="0"/>
      <c r="AN358" s="0"/>
      <c r="AO358" s="0"/>
      <c r="AP358" s="0"/>
      <c r="AQ358" s="0"/>
      <c r="AR358" s="0"/>
      <c r="AS358" s="0"/>
      <c r="AT358" s="0"/>
      <c r="AU358" s="0"/>
      <c r="AV358" s="0"/>
      <c r="AW358" s="0"/>
      <c r="AX358" s="0"/>
      <c r="AY358" s="0"/>
      <c r="AZ358" s="0"/>
      <c r="BA358" s="0"/>
      <c r="BB358" s="0"/>
      <c r="BC358" s="0"/>
      <c r="BD358" s="0"/>
      <c r="BE358" s="0"/>
      <c r="BF358" s="0"/>
      <c r="BG358" s="0"/>
      <c r="BH358" s="0"/>
      <c r="BI358" s="0"/>
      <c r="BJ358" s="0"/>
      <c r="BK358" s="0"/>
      <c r="BL358" s="0"/>
      <c r="BM358" s="0"/>
      <c r="BN358" s="0"/>
      <c r="BO358" s="0"/>
      <c r="BP358" s="0"/>
      <c r="BQ358" s="0"/>
      <c r="BR358" s="0"/>
      <c r="BS358" s="0"/>
      <c r="BT358" s="0"/>
      <c r="BU358" s="0"/>
      <c r="BV358" s="0"/>
      <c r="BW358" s="0"/>
      <c r="BX358" s="0"/>
      <c r="BY358" s="0"/>
      <c r="BZ358" s="0"/>
      <c r="CA358" s="0"/>
      <c r="CB358" s="0"/>
      <c r="CC358" s="0"/>
      <c r="CD358" s="0"/>
      <c r="CE358" s="0"/>
      <c r="CF358" s="0"/>
      <c r="CG358" s="0"/>
      <c r="CH358" s="0"/>
      <c r="CI358" s="0"/>
      <c r="CJ358" s="0"/>
      <c r="CK358" s="0"/>
      <c r="CL358" s="0"/>
      <c r="CM358" s="0"/>
      <c r="CN358" s="0"/>
      <c r="CO358" s="0"/>
      <c r="CP358" s="0"/>
      <c r="CQ358" s="0"/>
      <c r="CR358" s="0"/>
      <c r="CS358" s="0"/>
      <c r="CT358" s="0"/>
      <c r="CU358" s="0"/>
      <c r="CV358" s="0"/>
      <c r="CW358" s="0"/>
      <c r="CX358" s="0"/>
      <c r="CY358" s="0"/>
      <c r="CZ358" s="0"/>
      <c r="DA358" s="0"/>
      <c r="DB358" s="0"/>
      <c r="DC358" s="0"/>
      <c r="DD358" s="0"/>
      <c r="DE358" s="0"/>
      <c r="DF358" s="0"/>
      <c r="DG358" s="0"/>
      <c r="DH358" s="0"/>
      <c r="DI358" s="0"/>
      <c r="DJ358" s="0"/>
      <c r="DK358" s="0"/>
      <c r="DL358" s="0"/>
      <c r="DM358" s="0"/>
      <c r="DN358" s="0"/>
      <c r="DO358" s="0"/>
      <c r="DP358" s="0"/>
      <c r="DQ358" s="0"/>
      <c r="DR358" s="0"/>
      <c r="DS358" s="0"/>
      <c r="DT358" s="0"/>
      <c r="DU358" s="0"/>
      <c r="DV358" s="0"/>
      <c r="DW358" s="0"/>
      <c r="DX358" s="0"/>
      <c r="DY358" s="0"/>
      <c r="DZ358" s="0"/>
      <c r="EA358" s="0"/>
      <c r="EB358" s="0"/>
      <c r="EC358" s="0"/>
      <c r="ED358" s="0"/>
      <c r="EE358" s="0"/>
      <c r="EF358" s="0"/>
      <c r="EG358" s="0"/>
      <c r="EH358" s="0"/>
      <c r="EI358" s="0"/>
      <c r="EJ358" s="0"/>
      <c r="EK358" s="0"/>
      <c r="EL358" s="0"/>
      <c r="EM358" s="0"/>
      <c r="EN358" s="0"/>
      <c r="EO358" s="0"/>
      <c r="EP358" s="0"/>
      <c r="EQ358" s="0"/>
      <c r="ER358" s="0"/>
      <c r="ES358" s="0"/>
      <c r="ET358" s="0"/>
      <c r="EU358" s="0"/>
      <c r="EV358" s="0"/>
      <c r="EW358" s="0"/>
      <c r="EX358" s="0"/>
      <c r="EY358" s="0"/>
      <c r="EZ358" s="0"/>
      <c r="FA358" s="0"/>
      <c r="FB358" s="0"/>
      <c r="FC358" s="0"/>
      <c r="FD358" s="0"/>
      <c r="FE358" s="0"/>
      <c r="FF358" s="0"/>
      <c r="FG358" s="0"/>
      <c r="FH358" s="0"/>
      <c r="FI358" s="0"/>
      <c r="FJ358" s="0"/>
      <c r="FK358" s="0"/>
      <c r="FL358" s="0"/>
      <c r="FM358" s="0"/>
      <c r="FN358" s="0"/>
      <c r="FO358" s="0"/>
      <c r="FP358" s="0"/>
      <c r="FQ358" s="0"/>
      <c r="FR358" s="0"/>
      <c r="FS358" s="0"/>
      <c r="FT358" s="0"/>
      <c r="FU358" s="0"/>
      <c r="FV358" s="0"/>
      <c r="FW358" s="0"/>
      <c r="FX358" s="0"/>
      <c r="FY358" s="0"/>
      <c r="FZ358" s="0"/>
      <c r="GA358" s="0"/>
      <c r="GB358" s="0"/>
      <c r="GC358" s="0"/>
      <c r="GD358" s="0"/>
      <c r="GE358" s="0"/>
      <c r="GF358" s="0"/>
      <c r="GG358" s="0"/>
      <c r="GH358" s="0"/>
      <c r="GI358" s="0"/>
      <c r="GJ358" s="0"/>
      <c r="GK358" s="0"/>
      <c r="GL358" s="0"/>
      <c r="GM358" s="0"/>
      <c r="GN358" s="0"/>
      <c r="GO358" s="0"/>
      <c r="GP358" s="0"/>
      <c r="GQ358" s="0"/>
      <c r="GR358" s="0"/>
      <c r="GS358" s="0"/>
      <c r="GT358" s="0"/>
      <c r="GU358" s="0"/>
      <c r="GV358" s="0"/>
      <c r="GW358" s="0"/>
      <c r="GX358" s="0"/>
      <c r="GY358" s="0"/>
      <c r="GZ358" s="0"/>
      <c r="HA358" s="0"/>
      <c r="HB358" s="0"/>
      <c r="HC358" s="0"/>
      <c r="HD358" s="0"/>
      <c r="HE358" s="0"/>
      <c r="HF358" s="0"/>
      <c r="HG358" s="0"/>
      <c r="HH358" s="0"/>
      <c r="HI358" s="0"/>
      <c r="HJ358" s="0"/>
      <c r="HK358" s="0"/>
      <c r="HL358" s="0"/>
      <c r="HM358" s="0"/>
      <c r="HN358" s="0"/>
      <c r="HO358" s="0"/>
      <c r="HP358" s="0"/>
      <c r="HQ358" s="0"/>
      <c r="HR358" s="0"/>
      <c r="HS358" s="0"/>
      <c r="HT358" s="0"/>
      <c r="HU358" s="0"/>
      <c r="HV358" s="0"/>
      <c r="HW358" s="0"/>
      <c r="HX358" s="0"/>
      <c r="HY358" s="0"/>
      <c r="HZ358" s="0"/>
      <c r="IA358" s="0"/>
      <c r="IB358" s="0"/>
      <c r="IC358" s="0"/>
      <c r="ID358" s="0"/>
      <c r="IE358" s="0"/>
      <c r="IF358" s="0"/>
      <c r="IG358" s="0"/>
      <c r="IH358" s="0"/>
      <c r="II358" s="0"/>
      <c r="IJ358" s="0"/>
      <c r="IK358" s="0"/>
      <c r="IL358" s="0"/>
      <c r="IM358" s="0"/>
      <c r="IN358" s="0"/>
      <c r="IO358" s="0"/>
      <c r="IP358" s="0"/>
      <c r="IQ358" s="0"/>
      <c r="IR358" s="0"/>
      <c r="IS358" s="0"/>
      <c r="IT358" s="0"/>
      <c r="IU358" s="0"/>
      <c r="IV358" s="0"/>
      <c r="IW358" s="0"/>
    </row>
    <row r="359" customFormat="false" ht="12.75" hidden="false" customHeight="false" outlineLevel="0" collapsed="false">
      <c r="A359" s="0"/>
      <c r="B359" s="0"/>
      <c r="C359" s="0"/>
      <c r="D359" s="0"/>
      <c r="E359" s="0"/>
      <c r="F359" s="0"/>
      <c r="G359" s="0"/>
      <c r="H359" s="0"/>
      <c r="I359" s="0"/>
      <c r="J359" s="0"/>
      <c r="K359" s="0"/>
      <c r="L359" s="0"/>
      <c r="M359" s="0"/>
      <c r="N359" s="0"/>
      <c r="O359" s="0"/>
      <c r="P359" s="0"/>
      <c r="Q359" s="0"/>
      <c r="R359" s="0"/>
      <c r="S359" s="0"/>
      <c r="T359" s="0"/>
      <c r="U359" s="0"/>
      <c r="V359" s="0"/>
      <c r="W359" s="0"/>
      <c r="X359" s="0"/>
      <c r="Y359" s="0"/>
      <c r="Z359" s="0"/>
      <c r="AA359" s="0"/>
      <c r="AB359" s="0"/>
      <c r="AC359" s="0"/>
      <c r="AD359" s="0"/>
      <c r="AE359" s="0"/>
      <c r="AF359" s="0"/>
      <c r="AG359" s="0"/>
      <c r="AH359" s="0"/>
      <c r="AI359" s="0"/>
      <c r="AJ359" s="0"/>
      <c r="AK359" s="0"/>
      <c r="AL359" s="0"/>
      <c r="AM359" s="0"/>
      <c r="AN359" s="0"/>
      <c r="AO359" s="0"/>
      <c r="AP359" s="0"/>
      <c r="AQ359" s="0"/>
      <c r="AR359" s="0"/>
      <c r="AS359" s="0"/>
      <c r="AT359" s="0"/>
      <c r="AU359" s="0"/>
      <c r="AV359" s="0"/>
      <c r="AW359" s="0"/>
      <c r="AX359" s="0"/>
      <c r="AY359" s="0"/>
      <c r="AZ359" s="0"/>
      <c r="BA359" s="0"/>
      <c r="BB359" s="0"/>
      <c r="BC359" s="0"/>
      <c r="BD359" s="0"/>
      <c r="BE359" s="0"/>
      <c r="BF359" s="0"/>
      <c r="BG359" s="0"/>
      <c r="BH359" s="0"/>
      <c r="BI359" s="0"/>
      <c r="BJ359" s="0"/>
      <c r="BK359" s="0"/>
      <c r="BL359" s="0"/>
      <c r="BM359" s="0"/>
      <c r="BN359" s="0"/>
      <c r="BO359" s="0"/>
      <c r="BP359" s="0"/>
      <c r="BQ359" s="0"/>
      <c r="BR359" s="0"/>
      <c r="BS359" s="0"/>
      <c r="BT359" s="0"/>
      <c r="BU359" s="0"/>
      <c r="BV359" s="0"/>
      <c r="BW359" s="0"/>
      <c r="BX359" s="0"/>
      <c r="BY359" s="0"/>
      <c r="BZ359" s="0"/>
      <c r="CA359" s="0"/>
      <c r="CB359" s="0"/>
      <c r="CC359" s="0"/>
      <c r="CD359" s="0"/>
      <c r="CE359" s="0"/>
      <c r="CF359" s="0"/>
      <c r="CG359" s="0"/>
      <c r="CH359" s="0"/>
      <c r="CI359" s="0"/>
      <c r="CJ359" s="0"/>
      <c r="CK359" s="0"/>
      <c r="CL359" s="0"/>
      <c r="CM359" s="0"/>
      <c r="CN359" s="0"/>
      <c r="CO359" s="0"/>
      <c r="CP359" s="0"/>
      <c r="CQ359" s="0"/>
      <c r="CR359" s="0"/>
      <c r="CS359" s="0"/>
      <c r="CT359" s="0"/>
      <c r="CU359" s="0"/>
      <c r="CV359" s="0"/>
      <c r="CW359" s="0"/>
      <c r="CX359" s="0"/>
      <c r="CY359" s="0"/>
      <c r="CZ359" s="0"/>
      <c r="DA359" s="0"/>
      <c r="DB359" s="0"/>
      <c r="DC359" s="0"/>
      <c r="DD359" s="0"/>
      <c r="DE359" s="0"/>
      <c r="DF359" s="0"/>
      <c r="DG359" s="0"/>
      <c r="DH359" s="0"/>
      <c r="DI359" s="0"/>
      <c r="DJ359" s="0"/>
      <c r="DK359" s="0"/>
      <c r="DL359" s="0"/>
      <c r="DM359" s="0"/>
      <c r="DN359" s="0"/>
      <c r="DO359" s="0"/>
      <c r="DP359" s="0"/>
      <c r="DQ359" s="0"/>
      <c r="DR359" s="0"/>
      <c r="DS359" s="0"/>
      <c r="DT359" s="0"/>
      <c r="DU359" s="0"/>
      <c r="DV359" s="0"/>
      <c r="DW359" s="0"/>
      <c r="DX359" s="0"/>
      <c r="DY359" s="0"/>
      <c r="DZ359" s="0"/>
      <c r="EA359" s="0"/>
      <c r="EB359" s="0"/>
      <c r="EC359" s="0"/>
      <c r="ED359" s="0"/>
      <c r="EE359" s="0"/>
      <c r="EF359" s="0"/>
      <c r="EG359" s="0"/>
      <c r="EH359" s="0"/>
      <c r="EI359" s="0"/>
      <c r="EJ359" s="0"/>
      <c r="EK359" s="0"/>
      <c r="EL359" s="0"/>
      <c r="EM359" s="0"/>
      <c r="EN359" s="0"/>
      <c r="EO359" s="0"/>
      <c r="EP359" s="0"/>
      <c r="EQ359" s="0"/>
      <c r="ER359" s="0"/>
      <c r="ES359" s="0"/>
      <c r="ET359" s="0"/>
      <c r="EU359" s="0"/>
      <c r="EV359" s="0"/>
      <c r="EW359" s="0"/>
      <c r="EX359" s="0"/>
      <c r="EY359" s="0"/>
      <c r="EZ359" s="0"/>
      <c r="FA359" s="0"/>
      <c r="FB359" s="0"/>
      <c r="FC359" s="0"/>
      <c r="FD359" s="0"/>
      <c r="FE359" s="0"/>
      <c r="FF359" s="0"/>
      <c r="FG359" s="0"/>
      <c r="FH359" s="0"/>
      <c r="FI359" s="0"/>
      <c r="FJ359" s="0"/>
      <c r="FK359" s="0"/>
      <c r="FL359" s="0"/>
      <c r="FM359" s="0"/>
      <c r="FN359" s="0"/>
      <c r="FO359" s="0"/>
      <c r="FP359" s="0"/>
      <c r="FQ359" s="0"/>
      <c r="FR359" s="0"/>
      <c r="FS359" s="0"/>
      <c r="FT359" s="0"/>
      <c r="FU359" s="0"/>
      <c r="FV359" s="0"/>
      <c r="FW359" s="0"/>
      <c r="FX359" s="0"/>
      <c r="FY359" s="0"/>
      <c r="FZ359" s="0"/>
      <c r="GA359" s="0"/>
      <c r="GB359" s="0"/>
      <c r="GC359" s="0"/>
      <c r="GD359" s="0"/>
      <c r="GE359" s="0"/>
      <c r="GF359" s="0"/>
      <c r="GG359" s="0"/>
      <c r="GH359" s="0"/>
      <c r="GI359" s="0"/>
      <c r="GJ359" s="0"/>
      <c r="GK359" s="0"/>
      <c r="GL359" s="0"/>
      <c r="GM359" s="0"/>
      <c r="GN359" s="0"/>
      <c r="GO359" s="0"/>
      <c r="GP359" s="0"/>
      <c r="GQ359" s="0"/>
      <c r="GR359" s="0"/>
      <c r="GS359" s="0"/>
      <c r="GT359" s="0"/>
      <c r="GU359" s="0"/>
      <c r="GV359" s="0"/>
      <c r="GW359" s="0"/>
      <c r="GX359" s="0"/>
      <c r="GY359" s="0"/>
      <c r="GZ359" s="0"/>
      <c r="HA359" s="0"/>
      <c r="HB359" s="0"/>
      <c r="HC359" s="0"/>
      <c r="HD359" s="0"/>
      <c r="HE359" s="0"/>
      <c r="HF359" s="0"/>
      <c r="HG359" s="0"/>
      <c r="HH359" s="0"/>
      <c r="HI359" s="0"/>
      <c r="HJ359" s="0"/>
      <c r="HK359" s="0"/>
      <c r="HL359" s="0"/>
      <c r="HM359" s="0"/>
      <c r="HN359" s="0"/>
      <c r="HO359" s="0"/>
      <c r="HP359" s="0"/>
      <c r="HQ359" s="0"/>
      <c r="HR359" s="0"/>
      <c r="HS359" s="0"/>
      <c r="HT359" s="0"/>
      <c r="HU359" s="0"/>
      <c r="HV359" s="0"/>
      <c r="HW359" s="0"/>
      <c r="HX359" s="0"/>
      <c r="HY359" s="0"/>
      <c r="HZ359" s="0"/>
      <c r="IA359" s="0"/>
      <c r="IB359" s="0"/>
      <c r="IC359" s="0"/>
      <c r="ID359" s="0"/>
      <c r="IE359" s="0"/>
      <c r="IF359" s="0"/>
      <c r="IG359" s="0"/>
      <c r="IH359" s="0"/>
      <c r="II359" s="0"/>
      <c r="IJ359" s="0"/>
      <c r="IK359" s="0"/>
      <c r="IL359" s="0"/>
      <c r="IM359" s="0"/>
      <c r="IN359" s="0"/>
      <c r="IO359" s="0"/>
      <c r="IP359" s="0"/>
      <c r="IQ359" s="0"/>
      <c r="IR359" s="0"/>
      <c r="IS359" s="0"/>
      <c r="IT359" s="0"/>
      <c r="IU359" s="0"/>
      <c r="IV359" s="0"/>
      <c r="IW359" s="0"/>
    </row>
    <row r="360" customFormat="false" ht="12.75" hidden="false" customHeight="false" outlineLevel="0" collapsed="false">
      <c r="A360" s="0"/>
      <c r="B360" s="0"/>
      <c r="C360" s="0"/>
      <c r="D360" s="0"/>
      <c r="E360" s="0"/>
      <c r="F360" s="0"/>
      <c r="G360" s="0"/>
      <c r="H360" s="0"/>
      <c r="I360" s="0"/>
      <c r="J360" s="0"/>
      <c r="K360" s="0"/>
      <c r="L360" s="0"/>
      <c r="M360" s="0"/>
      <c r="N360" s="0"/>
      <c r="O360" s="0"/>
      <c r="P360" s="0"/>
      <c r="Q360" s="0"/>
      <c r="R360" s="0"/>
      <c r="S360" s="0"/>
      <c r="T360" s="0"/>
      <c r="U360" s="0"/>
      <c r="V360" s="0"/>
      <c r="W360" s="0"/>
      <c r="X360" s="0"/>
      <c r="Y360" s="0"/>
      <c r="Z360" s="0"/>
      <c r="AA360" s="0"/>
      <c r="AB360" s="0"/>
      <c r="AC360" s="0"/>
      <c r="AD360" s="0"/>
      <c r="AE360" s="0"/>
      <c r="AF360" s="0"/>
      <c r="AG360" s="0"/>
      <c r="AH360" s="0"/>
      <c r="AI360" s="0"/>
      <c r="AJ360" s="0"/>
      <c r="AK360" s="0"/>
      <c r="AL360" s="0"/>
      <c r="AM360" s="0"/>
      <c r="AN360" s="0"/>
      <c r="AO360" s="0"/>
      <c r="AP360" s="0"/>
      <c r="AQ360" s="0"/>
      <c r="AR360" s="0"/>
      <c r="AS360" s="0"/>
      <c r="AT360" s="0"/>
      <c r="AU360" s="0"/>
      <c r="AV360" s="0"/>
      <c r="AW360" s="0"/>
      <c r="AX360" s="0"/>
      <c r="AY360" s="0"/>
      <c r="AZ360" s="0"/>
      <c r="BA360" s="0"/>
      <c r="BB360" s="0"/>
      <c r="BC360" s="0"/>
      <c r="BD360" s="0"/>
      <c r="BE360" s="0"/>
      <c r="BF360" s="0"/>
      <c r="BG360" s="0"/>
      <c r="BH360" s="0"/>
      <c r="BI360" s="0"/>
      <c r="BJ360" s="0"/>
      <c r="BK360" s="0"/>
      <c r="BL360" s="0"/>
      <c r="BM360" s="0"/>
      <c r="BN360" s="0"/>
      <c r="BO360" s="0"/>
      <c r="BP360" s="0"/>
      <c r="BQ360" s="0"/>
      <c r="BR360" s="0"/>
      <c r="BS360" s="0"/>
      <c r="BT360" s="0"/>
      <c r="BU360" s="0"/>
      <c r="BV360" s="0"/>
      <c r="BW360" s="0"/>
      <c r="BX360" s="0"/>
      <c r="BY360" s="0"/>
      <c r="BZ360" s="0"/>
      <c r="CA360" s="0"/>
      <c r="CB360" s="0"/>
      <c r="CC360" s="0"/>
      <c r="CD360" s="0"/>
      <c r="CE360" s="0"/>
      <c r="CF360" s="0"/>
      <c r="CG360" s="0"/>
      <c r="CH360" s="0"/>
      <c r="CI360" s="0"/>
      <c r="CJ360" s="0"/>
      <c r="CK360" s="0"/>
      <c r="CL360" s="0"/>
      <c r="CM360" s="0"/>
      <c r="CN360" s="0"/>
      <c r="CO360" s="0"/>
      <c r="CP360" s="0"/>
      <c r="CQ360" s="0"/>
      <c r="CR360" s="0"/>
      <c r="CS360" s="0"/>
      <c r="CT360" s="0"/>
      <c r="CU360" s="0"/>
      <c r="CV360" s="0"/>
      <c r="CW360" s="0"/>
      <c r="CX360" s="0"/>
      <c r="CY360" s="0"/>
      <c r="CZ360" s="0"/>
      <c r="DA360" s="0"/>
      <c r="DB360" s="0"/>
      <c r="DC360" s="0"/>
      <c r="DD360" s="0"/>
      <c r="DE360" s="0"/>
      <c r="DF360" s="0"/>
      <c r="DG360" s="0"/>
      <c r="DH360" s="0"/>
      <c r="DI360" s="0"/>
      <c r="DJ360" s="0"/>
      <c r="DK360" s="0"/>
      <c r="DL360" s="0"/>
      <c r="DM360" s="0"/>
      <c r="DN360" s="0"/>
      <c r="DO360" s="0"/>
      <c r="DP360" s="0"/>
      <c r="DQ360" s="0"/>
      <c r="DR360" s="0"/>
      <c r="DS360" s="0"/>
      <c r="DT360" s="0"/>
      <c r="DU360" s="0"/>
      <c r="DV360" s="0"/>
      <c r="DW360" s="0"/>
      <c r="DX360" s="0"/>
      <c r="DY360" s="0"/>
      <c r="DZ360" s="0"/>
      <c r="EA360" s="0"/>
      <c r="EB360" s="0"/>
      <c r="EC360" s="0"/>
      <c r="ED360" s="0"/>
      <c r="EE360" s="0"/>
      <c r="EF360" s="0"/>
      <c r="EG360" s="0"/>
      <c r="EH360" s="0"/>
      <c r="EI360" s="0"/>
      <c r="EJ360" s="0"/>
      <c r="EK360" s="0"/>
      <c r="EL360" s="0"/>
      <c r="EM360" s="0"/>
      <c r="EN360" s="0"/>
      <c r="EO360" s="0"/>
      <c r="EP360" s="0"/>
      <c r="EQ360" s="0"/>
      <c r="ER360" s="0"/>
      <c r="ES360" s="0"/>
      <c r="ET360" s="0"/>
      <c r="EU360" s="0"/>
      <c r="EV360" s="0"/>
      <c r="EW360" s="0"/>
      <c r="EX360" s="0"/>
      <c r="EY360" s="0"/>
      <c r="EZ360" s="0"/>
      <c r="FA360" s="0"/>
      <c r="FB360" s="0"/>
      <c r="FC360" s="0"/>
      <c r="FD360" s="0"/>
      <c r="FE360" s="0"/>
      <c r="FF360" s="0"/>
      <c r="FG360" s="0"/>
      <c r="FH360" s="0"/>
      <c r="FI360" s="0"/>
      <c r="FJ360" s="0"/>
      <c r="FK360" s="0"/>
      <c r="FL360" s="0"/>
      <c r="FM360" s="0"/>
      <c r="FN360" s="0"/>
      <c r="FO360" s="0"/>
      <c r="FP360" s="0"/>
      <c r="FQ360" s="0"/>
      <c r="FR360" s="0"/>
      <c r="FS360" s="0"/>
      <c r="FT360" s="0"/>
      <c r="FU360" s="0"/>
      <c r="FV360" s="0"/>
      <c r="FW360" s="0"/>
      <c r="FX360" s="0"/>
      <c r="FY360" s="0"/>
      <c r="FZ360" s="0"/>
      <c r="GA360" s="0"/>
      <c r="GB360" s="0"/>
      <c r="GC360" s="0"/>
      <c r="GD360" s="0"/>
      <c r="GE360" s="0"/>
      <c r="GF360" s="0"/>
      <c r="GG360" s="0"/>
      <c r="GH360" s="0"/>
      <c r="GI360" s="0"/>
      <c r="GJ360" s="0"/>
      <c r="GK360" s="0"/>
      <c r="GL360" s="0"/>
      <c r="GM360" s="0"/>
      <c r="GN360" s="0"/>
      <c r="GO360" s="0"/>
      <c r="GP360" s="0"/>
      <c r="GQ360" s="0"/>
      <c r="GR360" s="0"/>
      <c r="GS360" s="0"/>
      <c r="GT360" s="0"/>
      <c r="GU360" s="0"/>
      <c r="GV360" s="0"/>
      <c r="GW360" s="0"/>
      <c r="GX360" s="0"/>
      <c r="GY360" s="0"/>
      <c r="GZ360" s="0"/>
      <c r="HA360" s="0"/>
      <c r="HB360" s="0"/>
      <c r="HC360" s="0"/>
      <c r="HD360" s="0"/>
      <c r="HE360" s="0"/>
      <c r="HF360" s="0"/>
      <c r="HG360" s="0"/>
      <c r="HH360" s="0"/>
      <c r="HI360" s="0"/>
      <c r="HJ360" s="0"/>
      <c r="HK360" s="0"/>
      <c r="HL360" s="0"/>
      <c r="HM360" s="0"/>
      <c r="HN360" s="0"/>
      <c r="HO360" s="0"/>
      <c r="HP360" s="0"/>
      <c r="HQ360" s="0"/>
      <c r="HR360" s="0"/>
      <c r="HS360" s="0"/>
      <c r="HT360" s="0"/>
      <c r="HU360" s="0"/>
      <c r="HV360" s="0"/>
      <c r="HW360" s="0"/>
      <c r="HX360" s="0"/>
      <c r="HY360" s="0"/>
      <c r="HZ360" s="0"/>
      <c r="IA360" s="0"/>
      <c r="IB360" s="0"/>
      <c r="IC360" s="0"/>
      <c r="ID360" s="0"/>
      <c r="IE360" s="0"/>
      <c r="IF360" s="0"/>
      <c r="IG360" s="0"/>
      <c r="IH360" s="0"/>
      <c r="II360" s="0"/>
      <c r="IJ360" s="0"/>
      <c r="IK360" s="0"/>
      <c r="IL360" s="0"/>
      <c r="IM360" s="0"/>
      <c r="IN360" s="0"/>
      <c r="IO360" s="0"/>
      <c r="IP360" s="0"/>
      <c r="IQ360" s="0"/>
      <c r="IR360" s="0"/>
      <c r="IS360" s="0"/>
      <c r="IT360" s="0"/>
      <c r="IU360" s="0"/>
      <c r="IV360" s="0"/>
      <c r="IW360" s="0"/>
    </row>
    <row r="361" customFormat="false" ht="12.75" hidden="false" customHeight="false" outlineLevel="0" collapsed="false">
      <c r="A361" s="0"/>
      <c r="B361" s="0"/>
      <c r="C361" s="0"/>
      <c r="D361" s="0"/>
      <c r="E361" s="0"/>
      <c r="F361" s="0"/>
      <c r="G361" s="0"/>
      <c r="H361" s="0"/>
      <c r="I361" s="0"/>
      <c r="J361" s="0"/>
      <c r="K361" s="0"/>
      <c r="L361" s="0"/>
      <c r="M361" s="0"/>
      <c r="N361" s="0"/>
      <c r="O361" s="0"/>
      <c r="P361" s="0"/>
      <c r="Q361" s="0"/>
      <c r="R361" s="0"/>
      <c r="S361" s="0"/>
      <c r="T361" s="0"/>
      <c r="U361" s="0"/>
      <c r="V361" s="0"/>
      <c r="W361" s="0"/>
      <c r="X361" s="0"/>
      <c r="Y361" s="0"/>
      <c r="Z361" s="0"/>
      <c r="AA361" s="0"/>
      <c r="AB361" s="0"/>
      <c r="AC361" s="0"/>
      <c r="AD361" s="0"/>
      <c r="AE361" s="0"/>
      <c r="AF361" s="0"/>
      <c r="AG361" s="0"/>
      <c r="AH361" s="0"/>
      <c r="AI361" s="0"/>
      <c r="AJ361" s="0"/>
      <c r="AK361" s="0"/>
      <c r="AL361" s="0"/>
      <c r="AM361" s="0"/>
      <c r="AN361" s="0"/>
      <c r="AO361" s="0"/>
      <c r="AP361" s="0"/>
      <c r="AQ361" s="0"/>
      <c r="AR361" s="0"/>
      <c r="AS361" s="0"/>
      <c r="AT361" s="0"/>
      <c r="AU361" s="0"/>
      <c r="AV361" s="0"/>
      <c r="AW361" s="0"/>
      <c r="AX361" s="0"/>
      <c r="AY361" s="0"/>
      <c r="AZ361" s="0"/>
      <c r="BA361" s="0"/>
      <c r="BB361" s="0"/>
      <c r="BC361" s="0"/>
      <c r="BD361" s="0"/>
      <c r="BE361" s="0"/>
      <c r="BF361" s="0"/>
      <c r="BG361" s="0"/>
      <c r="BH361" s="0"/>
      <c r="BI361" s="0"/>
      <c r="BJ361" s="0"/>
      <c r="BK361" s="0"/>
      <c r="BL361" s="0"/>
      <c r="BM361" s="0"/>
      <c r="BN361" s="0"/>
      <c r="BO361" s="0"/>
      <c r="BP361" s="0"/>
      <c r="BQ361" s="0"/>
      <c r="BR361" s="0"/>
      <c r="BS361" s="0"/>
      <c r="BT361" s="0"/>
      <c r="BU361" s="0"/>
      <c r="BV361" s="0"/>
      <c r="BW361" s="0"/>
      <c r="BX361" s="0"/>
      <c r="BY361" s="0"/>
      <c r="BZ361" s="0"/>
      <c r="CA361" s="0"/>
      <c r="CB361" s="0"/>
      <c r="CC361" s="0"/>
      <c r="CD361" s="0"/>
      <c r="CE361" s="0"/>
      <c r="CF361" s="0"/>
      <c r="CG361" s="0"/>
      <c r="CH361" s="0"/>
      <c r="CI361" s="0"/>
      <c r="CJ361" s="0"/>
      <c r="CK361" s="0"/>
      <c r="CL361" s="0"/>
      <c r="CM361" s="0"/>
      <c r="CN361" s="0"/>
      <c r="CO361" s="0"/>
      <c r="CP361" s="0"/>
      <c r="CQ361" s="0"/>
      <c r="CR361" s="0"/>
      <c r="CS361" s="0"/>
      <c r="CT361" s="0"/>
      <c r="CU361" s="0"/>
      <c r="CV361" s="0"/>
      <c r="CW361" s="0"/>
      <c r="CX361" s="0"/>
      <c r="CY361" s="0"/>
      <c r="CZ361" s="0"/>
      <c r="DA361" s="0"/>
      <c r="DB361" s="0"/>
      <c r="DC361" s="0"/>
      <c r="DD361" s="0"/>
      <c r="DE361" s="0"/>
      <c r="DF361" s="0"/>
      <c r="DG361" s="0"/>
      <c r="DH361" s="0"/>
      <c r="DI361" s="0"/>
      <c r="DJ361" s="0"/>
      <c r="DK361" s="0"/>
      <c r="DL361" s="0"/>
      <c r="DM361" s="0"/>
      <c r="DN361" s="0"/>
      <c r="DO361" s="0"/>
      <c r="DP361" s="0"/>
      <c r="DQ361" s="0"/>
      <c r="DR361" s="0"/>
      <c r="DS361" s="0"/>
      <c r="DT361" s="0"/>
      <c r="DU361" s="0"/>
      <c r="DV361" s="0"/>
      <c r="DW361" s="0"/>
      <c r="DX361" s="0"/>
      <c r="DY361" s="0"/>
      <c r="DZ361" s="0"/>
      <c r="EA361" s="0"/>
      <c r="EB361" s="0"/>
      <c r="EC361" s="0"/>
      <c r="ED361" s="0"/>
      <c r="EE361" s="0"/>
      <c r="EF361" s="0"/>
      <c r="EG361" s="0"/>
      <c r="EH361" s="0"/>
      <c r="EI361" s="0"/>
      <c r="EJ361" s="0"/>
      <c r="EK361" s="0"/>
      <c r="EL361" s="0"/>
      <c r="EM361" s="0"/>
      <c r="EN361" s="0"/>
      <c r="EO361" s="0"/>
      <c r="EP361" s="0"/>
      <c r="EQ361" s="0"/>
      <c r="ER361" s="0"/>
      <c r="ES361" s="0"/>
      <c r="ET361" s="0"/>
      <c r="EU361" s="0"/>
      <c r="EV361" s="0"/>
      <c r="EW361" s="0"/>
      <c r="EX361" s="0"/>
      <c r="EY361" s="0"/>
      <c r="EZ361" s="0"/>
      <c r="FA361" s="0"/>
      <c r="FB361" s="0"/>
      <c r="FC361" s="0"/>
      <c r="FD361" s="0"/>
      <c r="FE361" s="0"/>
      <c r="FF361" s="0"/>
      <c r="FG361" s="0"/>
      <c r="FH361" s="0"/>
      <c r="FI361" s="0"/>
      <c r="FJ361" s="0"/>
      <c r="FK361" s="0"/>
      <c r="FL361" s="0"/>
      <c r="FM361" s="0"/>
      <c r="FN361" s="0"/>
      <c r="FO361" s="0"/>
      <c r="FP361" s="0"/>
      <c r="FQ361" s="0"/>
      <c r="FR361" s="0"/>
      <c r="FS361" s="0"/>
      <c r="FT361" s="0"/>
      <c r="FU361" s="0"/>
      <c r="FV361" s="0"/>
      <c r="FW361" s="0"/>
      <c r="FX361" s="0"/>
      <c r="FY361" s="0"/>
      <c r="FZ361" s="0"/>
      <c r="GA361" s="0"/>
      <c r="GB361" s="0"/>
      <c r="GC361" s="0"/>
      <c r="GD361" s="0"/>
      <c r="GE361" s="0"/>
      <c r="GF361" s="0"/>
      <c r="GG361" s="0"/>
      <c r="GH361" s="0"/>
      <c r="GI361" s="0"/>
      <c r="GJ361" s="0"/>
      <c r="GK361" s="0"/>
      <c r="GL361" s="0"/>
      <c r="GM361" s="0"/>
      <c r="GN361" s="0"/>
      <c r="GO361" s="0"/>
      <c r="GP361" s="0"/>
      <c r="GQ361" s="0"/>
      <c r="GR361" s="0"/>
      <c r="GS361" s="0"/>
      <c r="GT361" s="0"/>
      <c r="GU361" s="0"/>
      <c r="GV361" s="0"/>
      <c r="GW361" s="0"/>
      <c r="GX361" s="0"/>
      <c r="GY361" s="0"/>
      <c r="GZ361" s="0"/>
      <c r="HA361" s="0"/>
      <c r="HB361" s="0"/>
      <c r="HC361" s="0"/>
      <c r="HD361" s="0"/>
      <c r="HE361" s="0"/>
      <c r="HF361" s="0"/>
      <c r="HG361" s="0"/>
      <c r="HH361" s="0"/>
      <c r="HI361" s="0"/>
      <c r="HJ361" s="0"/>
      <c r="HK361" s="0"/>
      <c r="HL361" s="0"/>
      <c r="HM361" s="0"/>
      <c r="HN361" s="0"/>
      <c r="HO361" s="0"/>
      <c r="HP361" s="0"/>
      <c r="HQ361" s="0"/>
      <c r="HR361" s="0"/>
      <c r="HS361" s="0"/>
      <c r="HT361" s="0"/>
      <c r="HU361" s="0"/>
      <c r="HV361" s="0"/>
      <c r="HW361" s="0"/>
      <c r="HX361" s="0"/>
      <c r="HY361" s="0"/>
      <c r="HZ361" s="0"/>
      <c r="IA361" s="0"/>
      <c r="IB361" s="0"/>
      <c r="IC361" s="0"/>
      <c r="ID361" s="0"/>
      <c r="IE361" s="0"/>
      <c r="IF361" s="0"/>
      <c r="IG361" s="0"/>
      <c r="IH361" s="0"/>
      <c r="II361" s="0"/>
      <c r="IJ361" s="0"/>
      <c r="IK361" s="0"/>
      <c r="IL361" s="0"/>
      <c r="IM361" s="0"/>
      <c r="IN361" s="0"/>
      <c r="IO361" s="0"/>
      <c r="IP361" s="0"/>
      <c r="IQ361" s="0"/>
      <c r="IR361" s="0"/>
      <c r="IS361" s="0"/>
      <c r="IT361" s="0"/>
      <c r="IU361" s="0"/>
      <c r="IV361" s="0"/>
      <c r="IW361" s="0"/>
    </row>
    <row r="362" customFormat="false" ht="12.75" hidden="false" customHeight="false" outlineLevel="0" collapsed="false">
      <c r="A362" s="0"/>
      <c r="B362" s="0"/>
      <c r="C362" s="0"/>
      <c r="D362" s="0"/>
      <c r="E362" s="0"/>
      <c r="F362" s="0"/>
      <c r="G362" s="0"/>
      <c r="H362" s="0"/>
      <c r="I362" s="0"/>
      <c r="J362" s="0"/>
      <c r="K362" s="0"/>
      <c r="L362" s="0"/>
      <c r="M362" s="0"/>
      <c r="N362" s="0"/>
      <c r="O362" s="0"/>
      <c r="P362" s="0"/>
      <c r="Q362" s="0"/>
      <c r="R362" s="0"/>
      <c r="S362" s="0"/>
      <c r="T362" s="0"/>
      <c r="U362" s="0"/>
      <c r="V362" s="0"/>
      <c r="W362" s="0"/>
      <c r="X362" s="0"/>
      <c r="Y362" s="0"/>
      <c r="Z362" s="0"/>
      <c r="AA362" s="0"/>
      <c r="AB362" s="0"/>
      <c r="AC362" s="0"/>
      <c r="AD362" s="0"/>
      <c r="AE362" s="0"/>
      <c r="AF362" s="0"/>
      <c r="AG362" s="0"/>
      <c r="AH362" s="0"/>
      <c r="AI362" s="0"/>
      <c r="AJ362" s="0"/>
      <c r="AK362" s="0"/>
      <c r="AL362" s="0"/>
      <c r="AM362" s="0"/>
      <c r="AN362" s="0"/>
      <c r="AO362" s="0"/>
      <c r="AP362" s="0"/>
      <c r="AQ362" s="0"/>
      <c r="AR362" s="0"/>
      <c r="AS362" s="0"/>
      <c r="AT362" s="0"/>
      <c r="AU362" s="0"/>
      <c r="AV362" s="0"/>
      <c r="AW362" s="0"/>
      <c r="AX362" s="0"/>
      <c r="AY362" s="0"/>
      <c r="AZ362" s="0"/>
      <c r="BA362" s="0"/>
      <c r="BB362" s="0"/>
      <c r="BC362" s="0"/>
      <c r="BD362" s="0"/>
      <c r="BE362" s="0"/>
      <c r="BF362" s="0"/>
      <c r="BG362" s="0"/>
      <c r="BH362" s="0"/>
      <c r="BI362" s="0"/>
      <c r="BJ362" s="0"/>
      <c r="BK362" s="0"/>
      <c r="BL362" s="0"/>
      <c r="BM362" s="0"/>
      <c r="BN362" s="0"/>
      <c r="BO362" s="0"/>
      <c r="BP362" s="0"/>
      <c r="BQ362" s="0"/>
      <c r="BR362" s="0"/>
      <c r="BS362" s="0"/>
      <c r="BT362" s="0"/>
      <c r="BU362" s="0"/>
      <c r="BV362" s="0"/>
      <c r="BW362" s="0"/>
      <c r="BX362" s="0"/>
      <c r="BY362" s="0"/>
      <c r="BZ362" s="0"/>
      <c r="CA362" s="0"/>
      <c r="CB362" s="0"/>
      <c r="CC362" s="0"/>
      <c r="CD362" s="0"/>
      <c r="CE362" s="0"/>
      <c r="CF362" s="0"/>
      <c r="CG362" s="0"/>
      <c r="CH362" s="0"/>
      <c r="CI362" s="0"/>
      <c r="CJ362" s="0"/>
      <c r="CK362" s="0"/>
      <c r="CL362" s="0"/>
      <c r="CM362" s="0"/>
      <c r="CN362" s="0"/>
      <c r="CO362" s="0"/>
      <c r="CP362" s="0"/>
      <c r="CQ362" s="0"/>
      <c r="CR362" s="0"/>
      <c r="CS362" s="0"/>
      <c r="CT362" s="0"/>
      <c r="CU362" s="0"/>
      <c r="CV362" s="0"/>
      <c r="CW362" s="0"/>
      <c r="CX362" s="0"/>
      <c r="CY362" s="0"/>
      <c r="CZ362" s="0"/>
      <c r="DA362" s="0"/>
      <c r="DB362" s="0"/>
      <c r="DC362" s="0"/>
      <c r="DD362" s="0"/>
      <c r="DE362" s="0"/>
      <c r="DF362" s="0"/>
      <c r="DG362" s="0"/>
      <c r="DH362" s="0"/>
      <c r="DI362" s="0"/>
      <c r="DJ362" s="0"/>
      <c r="DK362" s="0"/>
      <c r="DL362" s="0"/>
      <c r="DM362" s="0"/>
      <c r="DN362" s="0"/>
      <c r="DO362" s="0"/>
      <c r="DP362" s="0"/>
      <c r="DQ362" s="0"/>
      <c r="DR362" s="0"/>
      <c r="DS362" s="0"/>
      <c r="DT362" s="0"/>
      <c r="DU362" s="0"/>
      <c r="DV362" s="0"/>
      <c r="DW362" s="0"/>
      <c r="DX362" s="0"/>
      <c r="DY362" s="0"/>
      <c r="DZ362" s="0"/>
      <c r="EA362" s="0"/>
      <c r="EB362" s="0"/>
      <c r="EC362" s="0"/>
      <c r="ED362" s="0"/>
      <c r="EE362" s="0"/>
      <c r="EF362" s="0"/>
      <c r="EG362" s="0"/>
      <c r="EH362" s="0"/>
      <c r="EI362" s="0"/>
      <c r="EJ362" s="0"/>
      <c r="EK362" s="0"/>
      <c r="EL362" s="0"/>
      <c r="EM362" s="0"/>
      <c r="EN362" s="0"/>
      <c r="EO362" s="0"/>
      <c r="EP362" s="0"/>
      <c r="EQ362" s="0"/>
      <c r="ER362" s="0"/>
      <c r="ES362" s="0"/>
      <c r="ET362" s="0"/>
      <c r="EU362" s="0"/>
      <c r="EV362" s="0"/>
      <c r="EW362" s="0"/>
      <c r="EX362" s="0"/>
      <c r="EY362" s="0"/>
      <c r="EZ362" s="0"/>
      <c r="FA362" s="0"/>
      <c r="FB362" s="0"/>
      <c r="FC362" s="0"/>
      <c r="FD362" s="0"/>
      <c r="FE362" s="0"/>
      <c r="FF362" s="0"/>
      <c r="FG362" s="0"/>
      <c r="FH362" s="0"/>
      <c r="FI362" s="0"/>
      <c r="FJ362" s="0"/>
      <c r="FK362" s="0"/>
      <c r="FL362" s="0"/>
      <c r="FM362" s="0"/>
      <c r="FN362" s="0"/>
      <c r="FO362" s="0"/>
      <c r="FP362" s="0"/>
      <c r="FQ362" s="0"/>
      <c r="FR362" s="0"/>
      <c r="FS362" s="0"/>
      <c r="FT362" s="0"/>
      <c r="FU362" s="0"/>
      <c r="FV362" s="0"/>
      <c r="FW362" s="0"/>
      <c r="FX362" s="0"/>
      <c r="FY362" s="0"/>
      <c r="FZ362" s="0"/>
      <c r="GA362" s="0"/>
      <c r="GB362" s="0"/>
      <c r="GC362" s="0"/>
      <c r="GD362" s="0"/>
      <c r="GE362" s="0"/>
      <c r="GF362" s="0"/>
      <c r="GG362" s="0"/>
      <c r="GH362" s="0"/>
      <c r="GI362" s="0"/>
      <c r="GJ362" s="0"/>
      <c r="GK362" s="0"/>
      <c r="GL362" s="0"/>
      <c r="GM362" s="0"/>
      <c r="GN362" s="0"/>
      <c r="GO362" s="0"/>
      <c r="GP362" s="0"/>
      <c r="GQ362" s="0"/>
      <c r="GR362" s="0"/>
      <c r="GS362" s="0"/>
      <c r="GT362" s="0"/>
      <c r="GU362" s="0"/>
      <c r="GV362" s="0"/>
      <c r="GW362" s="0"/>
      <c r="GX362" s="0"/>
      <c r="GY362" s="0"/>
      <c r="GZ362" s="0"/>
      <c r="HA362" s="0"/>
      <c r="HB362" s="0"/>
      <c r="HC362" s="0"/>
      <c r="HD362" s="0"/>
      <c r="HE362" s="0"/>
      <c r="HF362" s="0"/>
      <c r="HG362" s="0"/>
      <c r="HH362" s="0"/>
      <c r="HI362" s="0"/>
      <c r="HJ362" s="0"/>
      <c r="HK362" s="0"/>
      <c r="HL362" s="0"/>
      <c r="HM362" s="0"/>
      <c r="HN362" s="0"/>
      <c r="HO362" s="0"/>
      <c r="HP362" s="0"/>
      <c r="HQ362" s="0"/>
      <c r="HR362" s="0"/>
      <c r="HS362" s="0"/>
      <c r="HT362" s="0"/>
      <c r="HU362" s="0"/>
      <c r="HV362" s="0"/>
      <c r="HW362" s="0"/>
      <c r="HX362" s="0"/>
      <c r="HY362" s="0"/>
      <c r="HZ362" s="0"/>
      <c r="IA362" s="0"/>
      <c r="IB362" s="0"/>
      <c r="IC362" s="0"/>
      <c r="ID362" s="0"/>
      <c r="IE362" s="0"/>
      <c r="IF362" s="0"/>
      <c r="IG362" s="0"/>
      <c r="IH362" s="0"/>
      <c r="II362" s="0"/>
      <c r="IJ362" s="0"/>
      <c r="IK362" s="0"/>
      <c r="IL362" s="0"/>
      <c r="IM362" s="0"/>
      <c r="IN362" s="0"/>
      <c r="IO362" s="0"/>
      <c r="IP362" s="0"/>
      <c r="IQ362" s="0"/>
      <c r="IR362" s="0"/>
      <c r="IS362" s="0"/>
      <c r="IT362" s="0"/>
      <c r="IU362" s="0"/>
      <c r="IV362" s="0"/>
      <c r="IW362" s="0"/>
    </row>
    <row r="363" customFormat="false" ht="12.75" hidden="false" customHeight="false" outlineLevel="0" collapsed="false">
      <c r="A363" s="0"/>
      <c r="B363" s="0"/>
      <c r="C363" s="0"/>
      <c r="D363" s="0"/>
      <c r="E363" s="0"/>
      <c r="F363" s="0"/>
      <c r="G363" s="0"/>
      <c r="H363" s="0"/>
      <c r="I363" s="0"/>
      <c r="J363" s="0"/>
      <c r="K363" s="0"/>
      <c r="L363" s="0"/>
      <c r="M363" s="0"/>
      <c r="N363" s="0"/>
      <c r="O363" s="0"/>
      <c r="P363" s="0"/>
      <c r="Q363" s="0"/>
      <c r="R363" s="0"/>
      <c r="S363" s="0"/>
      <c r="T363" s="0"/>
      <c r="U363" s="0"/>
      <c r="V363" s="0"/>
      <c r="W363" s="0"/>
      <c r="X363" s="0"/>
      <c r="Y363" s="0"/>
      <c r="Z363" s="0"/>
      <c r="AA363" s="0"/>
      <c r="AB363" s="0"/>
      <c r="AC363" s="0"/>
      <c r="AD363" s="0"/>
      <c r="AE363" s="0"/>
      <c r="AF363" s="0"/>
      <c r="AG363" s="0"/>
      <c r="AH363" s="0"/>
      <c r="AI363" s="0"/>
      <c r="AJ363" s="0"/>
      <c r="AK363" s="0"/>
      <c r="AL363" s="0"/>
      <c r="AM363" s="0"/>
      <c r="AN363" s="0"/>
      <c r="AO363" s="0"/>
      <c r="AP363" s="0"/>
      <c r="AQ363" s="0"/>
      <c r="AR363" s="0"/>
      <c r="AS363" s="0"/>
      <c r="AT363" s="0"/>
      <c r="AU363" s="0"/>
      <c r="AV363" s="0"/>
      <c r="AW363" s="0"/>
      <c r="AX363" s="0"/>
      <c r="AY363" s="0"/>
      <c r="AZ363" s="0"/>
      <c r="BA363" s="0"/>
      <c r="BB363" s="0"/>
      <c r="BC363" s="0"/>
      <c r="BD363" s="0"/>
      <c r="BE363" s="0"/>
      <c r="BF363" s="0"/>
      <c r="BG363" s="0"/>
      <c r="BH363" s="0"/>
      <c r="BI363" s="0"/>
      <c r="BJ363" s="0"/>
      <c r="BK363" s="0"/>
      <c r="BL363" s="0"/>
      <c r="BM363" s="0"/>
      <c r="BN363" s="0"/>
      <c r="BO363" s="0"/>
      <c r="BP363" s="0"/>
      <c r="BQ363" s="0"/>
      <c r="BR363" s="0"/>
      <c r="BS363" s="0"/>
      <c r="BT363" s="0"/>
      <c r="BU363" s="0"/>
      <c r="BV363" s="0"/>
      <c r="BW363" s="0"/>
      <c r="BX363" s="0"/>
      <c r="BY363" s="0"/>
      <c r="BZ363" s="0"/>
      <c r="CA363" s="0"/>
      <c r="CB363" s="0"/>
      <c r="CC363" s="0"/>
      <c r="CD363" s="0"/>
      <c r="CE363" s="0"/>
      <c r="CF363" s="0"/>
      <c r="CG363" s="0"/>
      <c r="CH363" s="0"/>
      <c r="CI363" s="0"/>
      <c r="CJ363" s="0"/>
      <c r="CK363" s="0"/>
      <c r="CL363" s="0"/>
      <c r="CM363" s="0"/>
      <c r="CN363" s="0"/>
      <c r="CO363" s="0"/>
      <c r="CP363" s="0"/>
      <c r="CQ363" s="0"/>
      <c r="CR363" s="0"/>
      <c r="CS363" s="0"/>
      <c r="CT363" s="0"/>
      <c r="CU363" s="0"/>
      <c r="CV363" s="0"/>
      <c r="CW363" s="0"/>
      <c r="CX363" s="0"/>
      <c r="CY363" s="0"/>
      <c r="CZ363" s="0"/>
      <c r="DA363" s="0"/>
      <c r="DB363" s="0"/>
      <c r="DC363" s="0"/>
      <c r="DD363" s="0"/>
      <c r="DE363" s="0"/>
      <c r="DF363" s="0"/>
      <c r="DG363" s="0"/>
      <c r="DH363" s="0"/>
      <c r="DI363" s="0"/>
      <c r="DJ363" s="0"/>
      <c r="DK363" s="0"/>
      <c r="DL363" s="0"/>
      <c r="DM363" s="0"/>
      <c r="DN363" s="0"/>
      <c r="DO363" s="0"/>
      <c r="DP363" s="0"/>
      <c r="DQ363" s="0"/>
      <c r="DR363" s="0"/>
      <c r="DS363" s="0"/>
      <c r="DT363" s="0"/>
      <c r="DU363" s="0"/>
      <c r="DV363" s="0"/>
      <c r="DW363" s="0"/>
      <c r="DX363" s="0"/>
      <c r="DY363" s="0"/>
      <c r="DZ363" s="0"/>
      <c r="EA363" s="0"/>
      <c r="EB363" s="0"/>
      <c r="EC363" s="0"/>
      <c r="ED363" s="0"/>
      <c r="EE363" s="0"/>
      <c r="EF363" s="0"/>
      <c r="EG363" s="0"/>
      <c r="EH363" s="0"/>
      <c r="EI363" s="0"/>
      <c r="EJ363" s="0"/>
      <c r="EK363" s="0"/>
      <c r="EL363" s="0"/>
      <c r="EM363" s="0"/>
      <c r="EN363" s="0"/>
      <c r="EO363" s="0"/>
      <c r="EP363" s="0"/>
      <c r="EQ363" s="0"/>
      <c r="ER363" s="0"/>
      <c r="ES363" s="0"/>
      <c r="ET363" s="0"/>
      <c r="EU363" s="0"/>
      <c r="EV363" s="0"/>
      <c r="EW363" s="0"/>
      <c r="EX363" s="0"/>
      <c r="EY363" s="0"/>
      <c r="EZ363" s="0"/>
      <c r="FA363" s="0"/>
      <c r="FB363" s="0"/>
      <c r="FC363" s="0"/>
      <c r="FD363" s="0"/>
      <c r="FE363" s="0"/>
      <c r="FF363" s="0"/>
      <c r="FG363" s="0"/>
      <c r="FH363" s="0"/>
      <c r="FI363" s="0"/>
      <c r="FJ363" s="0"/>
      <c r="FK363" s="0"/>
      <c r="FL363" s="0"/>
      <c r="FM363" s="0"/>
      <c r="FN363" s="0"/>
      <c r="FO363" s="0"/>
      <c r="FP363" s="0"/>
      <c r="FQ363" s="0"/>
      <c r="FR363" s="0"/>
      <c r="FS363" s="0"/>
      <c r="FT363" s="0"/>
      <c r="FU363" s="0"/>
      <c r="FV363" s="0"/>
      <c r="FW363" s="0"/>
      <c r="FX363" s="0"/>
      <c r="FY363" s="0"/>
      <c r="FZ363" s="0"/>
      <c r="GA363" s="0"/>
      <c r="GB363" s="0"/>
      <c r="GC363" s="0"/>
      <c r="GD363" s="0"/>
      <c r="GE363" s="0"/>
      <c r="GF363" s="0"/>
      <c r="GG363" s="0"/>
      <c r="GH363" s="0"/>
      <c r="GI363" s="0"/>
      <c r="GJ363" s="0"/>
      <c r="GK363" s="0"/>
      <c r="GL363" s="0"/>
      <c r="GM363" s="0"/>
      <c r="GN363" s="0"/>
      <c r="GO363" s="0"/>
      <c r="GP363" s="0"/>
      <c r="GQ363" s="0"/>
      <c r="GR363" s="0"/>
      <c r="GS363" s="0"/>
      <c r="GT363" s="0"/>
      <c r="GU363" s="0"/>
      <c r="GV363" s="0"/>
      <c r="GW363" s="0"/>
      <c r="GX363" s="0"/>
      <c r="GY363" s="0"/>
      <c r="GZ363" s="0"/>
      <c r="HA363" s="0"/>
      <c r="HB363" s="0"/>
      <c r="HC363" s="0"/>
      <c r="HD363" s="0"/>
      <c r="HE363" s="0"/>
      <c r="HF363" s="0"/>
      <c r="HG363" s="0"/>
      <c r="HH363" s="0"/>
      <c r="HI363" s="0"/>
      <c r="HJ363" s="0"/>
      <c r="HK363" s="0"/>
      <c r="HL363" s="0"/>
      <c r="HM363" s="0"/>
      <c r="HN363" s="0"/>
      <c r="HO363" s="0"/>
      <c r="HP363" s="0"/>
      <c r="HQ363" s="0"/>
      <c r="HR363" s="0"/>
      <c r="HS363" s="0"/>
      <c r="HT363" s="0"/>
      <c r="HU363" s="0"/>
      <c r="HV363" s="0"/>
      <c r="HW363" s="0"/>
      <c r="HX363" s="0"/>
      <c r="HY363" s="0"/>
      <c r="HZ363" s="0"/>
      <c r="IA363" s="0"/>
      <c r="IB363" s="0"/>
      <c r="IC363" s="0"/>
      <c r="ID363" s="0"/>
      <c r="IE363" s="0"/>
      <c r="IF363" s="0"/>
      <c r="IG363" s="0"/>
      <c r="IH363" s="0"/>
      <c r="II363" s="0"/>
      <c r="IJ363" s="0"/>
      <c r="IK363" s="0"/>
      <c r="IL363" s="0"/>
      <c r="IM363" s="0"/>
      <c r="IN363" s="0"/>
      <c r="IO363" s="0"/>
      <c r="IP363" s="0"/>
      <c r="IQ363" s="0"/>
      <c r="IR363" s="0"/>
      <c r="IS363" s="0"/>
      <c r="IT363" s="0"/>
      <c r="IU363" s="0"/>
      <c r="IV363" s="0"/>
      <c r="IW363" s="0"/>
    </row>
    <row r="364" customFormat="false" ht="12.75" hidden="false" customHeight="false" outlineLevel="0" collapsed="false">
      <c r="A364" s="0"/>
      <c r="B364" s="0"/>
      <c r="C364" s="0"/>
      <c r="D364" s="0"/>
      <c r="E364" s="0"/>
      <c r="F364" s="0"/>
      <c r="G364" s="0"/>
      <c r="H364" s="0"/>
      <c r="I364" s="0"/>
      <c r="J364" s="0"/>
      <c r="K364" s="0"/>
      <c r="L364" s="0"/>
      <c r="M364" s="0"/>
      <c r="N364" s="0"/>
      <c r="O364" s="0"/>
      <c r="P364" s="0"/>
      <c r="Q364" s="0"/>
      <c r="R364" s="0"/>
      <c r="S364" s="0"/>
      <c r="T364" s="0"/>
      <c r="U364" s="0"/>
      <c r="V364" s="0"/>
      <c r="W364" s="0"/>
      <c r="X364" s="0"/>
      <c r="Y364" s="0"/>
      <c r="Z364" s="0"/>
      <c r="AA364" s="0"/>
      <c r="AB364" s="0"/>
      <c r="AC364" s="0"/>
      <c r="AD364" s="0"/>
      <c r="AE364" s="0"/>
      <c r="AF364" s="0"/>
      <c r="AG364" s="0"/>
      <c r="AH364" s="0"/>
      <c r="AI364" s="0"/>
      <c r="AJ364" s="0"/>
      <c r="AK364" s="0"/>
      <c r="AL364" s="0"/>
      <c r="AM364" s="0"/>
      <c r="AN364" s="0"/>
      <c r="AO364" s="0"/>
      <c r="AP364" s="0"/>
      <c r="AQ364" s="0"/>
      <c r="AR364" s="0"/>
      <c r="AS364" s="0"/>
      <c r="AT364" s="0"/>
      <c r="AU364" s="0"/>
      <c r="AV364" s="0"/>
      <c r="AW364" s="0"/>
      <c r="AX364" s="0"/>
      <c r="AY364" s="0"/>
      <c r="AZ364" s="0"/>
      <c r="BA364" s="0"/>
      <c r="BB364" s="0"/>
      <c r="BC364" s="0"/>
      <c r="BD364" s="0"/>
      <c r="BE364" s="0"/>
      <c r="BF364" s="0"/>
      <c r="BG364" s="0"/>
      <c r="BH364" s="0"/>
      <c r="BI364" s="0"/>
      <c r="BJ364" s="0"/>
      <c r="BK364" s="0"/>
      <c r="BL364" s="0"/>
      <c r="BM364" s="0"/>
      <c r="BN364" s="0"/>
      <c r="BO364" s="0"/>
      <c r="BP364" s="0"/>
      <c r="BQ364" s="0"/>
      <c r="BR364" s="0"/>
      <c r="BS364" s="0"/>
      <c r="BT364" s="0"/>
      <c r="BU364" s="0"/>
      <c r="BV364" s="0"/>
      <c r="BW364" s="0"/>
      <c r="BX364" s="0"/>
      <c r="BY364" s="0"/>
      <c r="BZ364" s="0"/>
      <c r="CA364" s="0"/>
      <c r="CB364" s="0"/>
      <c r="CC364" s="0"/>
      <c r="CD364" s="0"/>
      <c r="CE364" s="0"/>
      <c r="CF364" s="0"/>
      <c r="CG364" s="0"/>
      <c r="CH364" s="0"/>
      <c r="CI364" s="0"/>
      <c r="CJ364" s="0"/>
      <c r="CK364" s="0"/>
      <c r="CL364" s="0"/>
      <c r="CM364" s="0"/>
      <c r="CN364" s="0"/>
      <c r="CO364" s="0"/>
      <c r="CP364" s="0"/>
      <c r="CQ364" s="0"/>
      <c r="CR364" s="0"/>
      <c r="CS364" s="0"/>
      <c r="CT364" s="0"/>
      <c r="CU364" s="0"/>
      <c r="CV364" s="0"/>
      <c r="CW364" s="0"/>
      <c r="CX364" s="0"/>
      <c r="CY364" s="0"/>
      <c r="CZ364" s="0"/>
      <c r="DA364" s="0"/>
      <c r="DB364" s="0"/>
      <c r="DC364" s="0"/>
      <c r="DD364" s="0"/>
      <c r="DE364" s="0"/>
      <c r="DF364" s="0"/>
      <c r="DG364" s="0"/>
      <c r="DH364" s="0"/>
      <c r="DI364" s="0"/>
      <c r="DJ364" s="0"/>
      <c r="DK364" s="0"/>
      <c r="DL364" s="0"/>
      <c r="DM364" s="0"/>
      <c r="DN364" s="0"/>
      <c r="DO364" s="0"/>
      <c r="DP364" s="0"/>
      <c r="DQ364" s="0"/>
      <c r="DR364" s="0"/>
      <c r="DS364" s="0"/>
      <c r="DT364" s="0"/>
      <c r="DU364" s="0"/>
      <c r="DV364" s="0"/>
      <c r="DW364" s="0"/>
      <c r="DX364" s="0"/>
      <c r="DY364" s="0"/>
      <c r="DZ364" s="0"/>
      <c r="EA364" s="0"/>
      <c r="EB364" s="0"/>
      <c r="EC364" s="0"/>
      <c r="ED364" s="0"/>
      <c r="EE364" s="0"/>
      <c r="EF364" s="0"/>
      <c r="EG364" s="0"/>
      <c r="EH364" s="0"/>
      <c r="EI364" s="0"/>
      <c r="EJ364" s="0"/>
      <c r="EK364" s="0"/>
      <c r="EL364" s="0"/>
      <c r="EM364" s="0"/>
      <c r="EN364" s="0"/>
      <c r="EO364" s="0"/>
      <c r="EP364" s="0"/>
      <c r="EQ364" s="0"/>
      <c r="ER364" s="0"/>
      <c r="ES364" s="0"/>
      <c r="ET364" s="0"/>
      <c r="EU364" s="0"/>
      <c r="EV364" s="0"/>
      <c r="EW364" s="0"/>
      <c r="EX364" s="0"/>
      <c r="EY364" s="0"/>
      <c r="EZ364" s="0"/>
      <c r="FA364" s="0"/>
      <c r="FB364" s="0"/>
      <c r="FC364" s="0"/>
      <c r="FD364" s="0"/>
      <c r="FE364" s="0"/>
      <c r="FF364" s="0"/>
      <c r="FG364" s="0"/>
      <c r="FH364" s="0"/>
      <c r="FI364" s="0"/>
      <c r="FJ364" s="0"/>
      <c r="FK364" s="0"/>
      <c r="FL364" s="0"/>
      <c r="FM364" s="0"/>
      <c r="FN364" s="0"/>
      <c r="FO364" s="0"/>
      <c r="FP364" s="0"/>
      <c r="FQ364" s="0"/>
      <c r="FR364" s="0"/>
      <c r="FS364" s="0"/>
      <c r="FT364" s="0"/>
      <c r="FU364" s="0"/>
      <c r="FV364" s="0"/>
      <c r="FW364" s="0"/>
      <c r="FX364" s="0"/>
      <c r="FY364" s="0"/>
      <c r="FZ364" s="0"/>
      <c r="GA364" s="0"/>
      <c r="GB364" s="0"/>
      <c r="GC364" s="0"/>
      <c r="GD364" s="0"/>
      <c r="GE364" s="0"/>
      <c r="GF364" s="0"/>
      <c r="GG364" s="0"/>
      <c r="GH364" s="0"/>
      <c r="GI364" s="0"/>
      <c r="GJ364" s="0"/>
      <c r="GK364" s="0"/>
      <c r="GL364" s="0"/>
      <c r="GM364" s="0"/>
      <c r="GN364" s="0"/>
      <c r="GO364" s="0"/>
      <c r="GP364" s="0"/>
      <c r="GQ364" s="0"/>
      <c r="GR364" s="0"/>
      <c r="GS364" s="0"/>
      <c r="GT364" s="0"/>
      <c r="GU364" s="0"/>
      <c r="GV364" s="0"/>
      <c r="GW364" s="0"/>
      <c r="GX364" s="0"/>
      <c r="GY364" s="0"/>
      <c r="GZ364" s="0"/>
      <c r="HA364" s="0"/>
      <c r="HB364" s="0"/>
      <c r="HC364" s="0"/>
      <c r="HD364" s="0"/>
      <c r="HE364" s="0"/>
      <c r="HF364" s="0"/>
      <c r="HG364" s="0"/>
      <c r="HH364" s="0"/>
      <c r="HI364" s="0"/>
      <c r="HJ364" s="0"/>
      <c r="HK364" s="0"/>
      <c r="HL364" s="0"/>
      <c r="HM364" s="0"/>
      <c r="HN364" s="0"/>
      <c r="HO364" s="0"/>
      <c r="HP364" s="0"/>
      <c r="HQ364" s="0"/>
      <c r="HR364" s="0"/>
      <c r="HS364" s="0"/>
      <c r="HT364" s="0"/>
      <c r="HU364" s="0"/>
      <c r="HV364" s="0"/>
      <c r="HW364" s="0"/>
      <c r="HX364" s="0"/>
      <c r="HY364" s="0"/>
      <c r="HZ364" s="0"/>
      <c r="IA364" s="0"/>
      <c r="IB364" s="0"/>
      <c r="IC364" s="0"/>
      <c r="ID364" s="0"/>
      <c r="IE364" s="0"/>
      <c r="IF364" s="0"/>
      <c r="IG364" s="0"/>
      <c r="IH364" s="0"/>
      <c r="II364" s="0"/>
      <c r="IJ364" s="0"/>
      <c r="IK364" s="0"/>
      <c r="IL364" s="0"/>
      <c r="IM364" s="0"/>
      <c r="IN364" s="0"/>
      <c r="IO364" s="0"/>
      <c r="IP364" s="0"/>
      <c r="IQ364" s="0"/>
      <c r="IR364" s="0"/>
      <c r="IS364" s="0"/>
      <c r="IT364" s="0"/>
      <c r="IU364" s="0"/>
      <c r="IV364" s="0"/>
      <c r="IW364" s="0"/>
    </row>
    <row r="365" customFormat="false" ht="12.75" hidden="false" customHeight="false" outlineLevel="0" collapsed="false">
      <c r="A365" s="0"/>
      <c r="B365" s="0"/>
      <c r="C365" s="0"/>
      <c r="D365" s="0"/>
      <c r="E365" s="0"/>
      <c r="F365" s="0"/>
      <c r="G365" s="0"/>
      <c r="H365" s="0"/>
      <c r="I365" s="0"/>
      <c r="J365" s="0"/>
      <c r="K365" s="0"/>
      <c r="L365" s="0"/>
      <c r="M365" s="0"/>
      <c r="N365" s="0"/>
      <c r="O365" s="0"/>
      <c r="P365" s="0"/>
      <c r="Q365" s="0"/>
      <c r="R365" s="0"/>
      <c r="S365" s="0"/>
      <c r="T365" s="0"/>
      <c r="U365" s="0"/>
      <c r="V365" s="0"/>
      <c r="W365" s="0"/>
      <c r="X365" s="0"/>
      <c r="Y365" s="0"/>
      <c r="Z365" s="0"/>
      <c r="AA365" s="0"/>
      <c r="AB365" s="0"/>
      <c r="AC365" s="0"/>
      <c r="AD365" s="0"/>
      <c r="AE365" s="0"/>
      <c r="AF365" s="0"/>
      <c r="AG365" s="0"/>
      <c r="AH365" s="0"/>
      <c r="AI365" s="0"/>
      <c r="AJ365" s="0"/>
      <c r="AK365" s="0"/>
      <c r="AL365" s="0"/>
      <c r="AM365" s="0"/>
      <c r="AN365" s="0"/>
      <c r="AO365" s="0"/>
      <c r="AP365" s="0"/>
      <c r="AQ365" s="0"/>
      <c r="AR365" s="0"/>
      <c r="AS365" s="0"/>
      <c r="AT365" s="0"/>
      <c r="AU365" s="0"/>
      <c r="AV365" s="0"/>
      <c r="AW365" s="0"/>
      <c r="AX365" s="0"/>
      <c r="AY365" s="0"/>
      <c r="AZ365" s="0"/>
      <c r="BA365" s="0"/>
      <c r="BB365" s="0"/>
      <c r="BC365" s="0"/>
      <c r="BD365" s="0"/>
      <c r="BE365" s="0"/>
      <c r="BF365" s="0"/>
      <c r="BG365" s="0"/>
      <c r="BH365" s="0"/>
      <c r="BI365" s="0"/>
      <c r="BJ365" s="0"/>
      <c r="BK365" s="0"/>
      <c r="BL365" s="0"/>
      <c r="BM365" s="0"/>
      <c r="BN365" s="0"/>
      <c r="BO365" s="0"/>
      <c r="BP365" s="0"/>
      <c r="BQ365" s="0"/>
      <c r="BR365" s="0"/>
      <c r="BS365" s="0"/>
      <c r="BT365" s="0"/>
      <c r="BU365" s="0"/>
      <c r="BV365" s="0"/>
      <c r="BW365" s="0"/>
      <c r="BX365" s="0"/>
      <c r="BY365" s="0"/>
      <c r="BZ365" s="0"/>
      <c r="CA365" s="0"/>
      <c r="CB365" s="0"/>
      <c r="CC365" s="0"/>
      <c r="CD365" s="0"/>
      <c r="CE365" s="0"/>
      <c r="CF365" s="0"/>
      <c r="CG365" s="0"/>
      <c r="CH365" s="0"/>
      <c r="CI365" s="0"/>
      <c r="CJ365" s="0"/>
      <c r="CK365" s="0"/>
      <c r="CL365" s="0"/>
      <c r="CM365" s="0"/>
      <c r="CN365" s="0"/>
      <c r="CO365" s="0"/>
      <c r="CP365" s="0"/>
      <c r="CQ365" s="0"/>
      <c r="CR365" s="0"/>
      <c r="CS365" s="0"/>
      <c r="CT365" s="0"/>
      <c r="CU365" s="0"/>
      <c r="CV365" s="0"/>
      <c r="CW365" s="0"/>
      <c r="CX365" s="0"/>
      <c r="CY365" s="0"/>
      <c r="CZ365" s="0"/>
      <c r="DA365" s="0"/>
      <c r="DB365" s="0"/>
      <c r="DC365" s="0"/>
      <c r="DD365" s="0"/>
      <c r="DE365" s="0"/>
      <c r="DF365" s="0"/>
      <c r="DG365" s="0"/>
      <c r="DH365" s="0"/>
      <c r="DI365" s="0"/>
      <c r="DJ365" s="0"/>
      <c r="DK365" s="0"/>
      <c r="DL365" s="0"/>
      <c r="DM365" s="0"/>
      <c r="DN365" s="0"/>
      <c r="DO365" s="0"/>
      <c r="DP365" s="0"/>
      <c r="DQ365" s="0"/>
      <c r="DR365" s="0"/>
      <c r="DS365" s="0"/>
      <c r="DT365" s="0"/>
      <c r="DU365" s="0"/>
      <c r="DV365" s="0"/>
      <c r="DW365" s="0"/>
      <c r="DX365" s="0"/>
      <c r="DY365" s="0"/>
      <c r="DZ365" s="0"/>
      <c r="EA365" s="0"/>
      <c r="EB365" s="0"/>
      <c r="EC365" s="0"/>
      <c r="ED365" s="0"/>
      <c r="EE365" s="0"/>
      <c r="EF365" s="0"/>
      <c r="EG365" s="0"/>
      <c r="EH365" s="0"/>
      <c r="EI365" s="0"/>
      <c r="EJ365" s="0"/>
      <c r="EK365" s="0"/>
      <c r="EL365" s="0"/>
      <c r="EM365" s="0"/>
      <c r="EN365" s="0"/>
      <c r="EO365" s="0"/>
      <c r="EP365" s="0"/>
      <c r="EQ365" s="0"/>
      <c r="ER365" s="0"/>
      <c r="ES365" s="0"/>
      <c r="ET365" s="0"/>
      <c r="EU365" s="0"/>
      <c r="EV365" s="0"/>
      <c r="EW365" s="0"/>
      <c r="EX365" s="0"/>
      <c r="EY365" s="0"/>
      <c r="EZ365" s="0"/>
      <c r="FA365" s="0"/>
      <c r="FB365" s="0"/>
      <c r="FC365" s="0"/>
      <c r="FD365" s="0"/>
      <c r="FE365" s="0"/>
      <c r="FF365" s="0"/>
      <c r="FG365" s="0"/>
      <c r="FH365" s="0"/>
      <c r="FI365" s="0"/>
      <c r="FJ365" s="0"/>
      <c r="FK365" s="0"/>
      <c r="FL365" s="0"/>
      <c r="FM365" s="0"/>
      <c r="FN365" s="0"/>
      <c r="FO365" s="0"/>
      <c r="FP365" s="0"/>
      <c r="FQ365" s="0"/>
      <c r="FR365" s="0"/>
      <c r="FS365" s="0"/>
      <c r="FT365" s="0"/>
      <c r="FU365" s="0"/>
      <c r="FV365" s="0"/>
      <c r="FW365" s="0"/>
      <c r="FX365" s="0"/>
      <c r="FY365" s="0"/>
      <c r="FZ365" s="0"/>
      <c r="GA365" s="0"/>
      <c r="GB365" s="0"/>
      <c r="GC365" s="0"/>
      <c r="GD365" s="0"/>
      <c r="GE365" s="0"/>
      <c r="GF365" s="0"/>
      <c r="GG365" s="0"/>
      <c r="GH365" s="0"/>
      <c r="GI365" s="0"/>
      <c r="GJ365" s="0"/>
      <c r="GK365" s="0"/>
      <c r="GL365" s="0"/>
      <c r="GM365" s="0"/>
      <c r="GN365" s="0"/>
      <c r="GO365" s="0"/>
      <c r="GP365" s="0"/>
      <c r="GQ365" s="0"/>
      <c r="GR365" s="0"/>
      <c r="GS365" s="0"/>
      <c r="GT365" s="0"/>
      <c r="GU365" s="0"/>
      <c r="GV365" s="0"/>
      <c r="GW365" s="0"/>
      <c r="GX365" s="0"/>
      <c r="GY365" s="0"/>
      <c r="GZ365" s="0"/>
      <c r="HA365" s="0"/>
      <c r="HB365" s="0"/>
      <c r="HC365" s="0"/>
      <c r="HD365" s="0"/>
      <c r="HE365" s="0"/>
      <c r="HF365" s="0"/>
      <c r="HG365" s="0"/>
      <c r="HH365" s="0"/>
      <c r="HI365" s="0"/>
      <c r="HJ365" s="0"/>
      <c r="HK365" s="0"/>
      <c r="HL365" s="0"/>
      <c r="HM365" s="0"/>
      <c r="HN365" s="0"/>
      <c r="HO365" s="0"/>
      <c r="HP365" s="0"/>
      <c r="HQ365" s="0"/>
      <c r="HR365" s="0"/>
      <c r="HS365" s="0"/>
      <c r="HT365" s="0"/>
      <c r="HU365" s="0"/>
      <c r="HV365" s="0"/>
      <c r="HW365" s="0"/>
      <c r="HX365" s="0"/>
      <c r="HY365" s="0"/>
      <c r="HZ365" s="0"/>
      <c r="IA365" s="0"/>
      <c r="IB365" s="0"/>
      <c r="IC365" s="0"/>
      <c r="ID365" s="0"/>
      <c r="IE365" s="0"/>
      <c r="IF365" s="0"/>
      <c r="IG365" s="0"/>
      <c r="IH365" s="0"/>
      <c r="II365" s="0"/>
      <c r="IJ365" s="0"/>
      <c r="IK365" s="0"/>
      <c r="IL365" s="0"/>
      <c r="IM365" s="0"/>
      <c r="IN365" s="0"/>
      <c r="IO365" s="0"/>
      <c r="IP365" s="0"/>
      <c r="IQ365" s="0"/>
      <c r="IR365" s="0"/>
      <c r="IS365" s="0"/>
      <c r="IT365" s="0"/>
      <c r="IU365" s="0"/>
      <c r="IV365" s="0"/>
      <c r="IW365" s="0"/>
    </row>
    <row r="366" customFormat="false" ht="12.75" hidden="false" customHeight="false" outlineLevel="0" collapsed="false">
      <c r="A366" s="0"/>
      <c r="B366" s="0"/>
      <c r="C366" s="0"/>
      <c r="D366" s="0"/>
      <c r="E366" s="0"/>
      <c r="F366" s="0"/>
      <c r="G366" s="0"/>
      <c r="H366" s="0"/>
      <c r="I366" s="0"/>
      <c r="J366" s="0"/>
      <c r="K366" s="0"/>
      <c r="L366" s="0"/>
      <c r="M366" s="0"/>
      <c r="N366" s="0"/>
      <c r="O366" s="0"/>
      <c r="P366" s="0"/>
      <c r="Q366" s="0"/>
      <c r="R366" s="0"/>
      <c r="S366" s="0"/>
      <c r="T366" s="0"/>
      <c r="U366" s="0"/>
      <c r="V366" s="0"/>
      <c r="W366" s="0"/>
      <c r="X366" s="0"/>
      <c r="Y366" s="0"/>
      <c r="Z366" s="0"/>
      <c r="AA366" s="0"/>
      <c r="AB366" s="0"/>
      <c r="AC366" s="0"/>
      <c r="AD366" s="0"/>
      <c r="AE366" s="0"/>
      <c r="AF366" s="0"/>
      <c r="AG366" s="0"/>
      <c r="AH366" s="0"/>
      <c r="AI366" s="0"/>
      <c r="AJ366" s="0"/>
      <c r="AK366" s="0"/>
      <c r="AL366" s="0"/>
      <c r="AM366" s="0"/>
      <c r="AN366" s="0"/>
      <c r="AO366" s="0"/>
      <c r="AP366" s="0"/>
      <c r="AQ366" s="0"/>
      <c r="AR366" s="0"/>
      <c r="AS366" s="0"/>
      <c r="AT366" s="0"/>
      <c r="AU366" s="0"/>
      <c r="AV366" s="0"/>
      <c r="AW366" s="0"/>
      <c r="AX366" s="0"/>
      <c r="AY366" s="0"/>
      <c r="AZ366" s="0"/>
      <c r="BA366" s="0"/>
      <c r="BB366" s="0"/>
      <c r="BC366" s="0"/>
      <c r="BD366" s="0"/>
      <c r="BE366" s="0"/>
      <c r="BF366" s="0"/>
      <c r="BG366" s="0"/>
      <c r="BH366" s="0"/>
      <c r="BI366" s="0"/>
      <c r="BJ366" s="0"/>
      <c r="BK366" s="0"/>
      <c r="BL366" s="0"/>
      <c r="BM366" s="0"/>
      <c r="BN366" s="0"/>
      <c r="BO366" s="0"/>
      <c r="BP366" s="0"/>
      <c r="BQ366" s="0"/>
      <c r="BR366" s="0"/>
      <c r="BS366" s="0"/>
      <c r="BT366" s="0"/>
      <c r="BU366" s="0"/>
      <c r="BV366" s="0"/>
      <c r="BW366" s="0"/>
      <c r="BX366" s="0"/>
      <c r="BY366" s="0"/>
      <c r="BZ366" s="0"/>
      <c r="CA366" s="0"/>
      <c r="CB366" s="0"/>
      <c r="CC366" s="0"/>
      <c r="CD366" s="0"/>
      <c r="CE366" s="0"/>
      <c r="CF366" s="0"/>
      <c r="CG366" s="0"/>
      <c r="CH366" s="0"/>
      <c r="CI366" s="0"/>
      <c r="CJ366" s="0"/>
      <c r="CK366" s="0"/>
      <c r="CL366" s="0"/>
      <c r="CM366" s="0"/>
      <c r="CN366" s="0"/>
      <c r="CO366" s="0"/>
      <c r="CP366" s="0"/>
      <c r="CQ366" s="0"/>
      <c r="CR366" s="0"/>
      <c r="CS366" s="0"/>
      <c r="CT366" s="0"/>
      <c r="CU366" s="0"/>
      <c r="CV366" s="0"/>
      <c r="CW366" s="0"/>
      <c r="CX366" s="0"/>
      <c r="CY366" s="0"/>
      <c r="CZ366" s="0"/>
      <c r="DA366" s="0"/>
      <c r="DB366" s="0"/>
      <c r="DC366" s="0"/>
      <c r="DD366" s="0"/>
      <c r="DE366" s="0"/>
      <c r="DF366" s="0"/>
      <c r="DG366" s="0"/>
      <c r="DH366" s="0"/>
      <c r="DI366" s="0"/>
      <c r="DJ366" s="0"/>
      <c r="DK366" s="0"/>
      <c r="DL366" s="0"/>
      <c r="DM366" s="0"/>
      <c r="DN366" s="0"/>
      <c r="DO366" s="0"/>
      <c r="DP366" s="0"/>
      <c r="DQ366" s="0"/>
      <c r="DR366" s="0"/>
      <c r="DS366" s="0"/>
      <c r="DT366" s="0"/>
      <c r="DU366" s="0"/>
      <c r="DV366" s="0"/>
      <c r="DW366" s="0"/>
      <c r="DX366" s="0"/>
      <c r="DY366" s="0"/>
      <c r="DZ366" s="0"/>
      <c r="EA366" s="0"/>
      <c r="EB366" s="0"/>
      <c r="EC366" s="0"/>
      <c r="ED366" s="0"/>
      <c r="EE366" s="0"/>
      <c r="EF366" s="0"/>
      <c r="EG366" s="0"/>
      <c r="EH366" s="0"/>
      <c r="EI366" s="0"/>
      <c r="EJ366" s="0"/>
      <c r="EK366" s="0"/>
      <c r="EL366" s="0"/>
      <c r="EM366" s="0"/>
      <c r="EN366" s="0"/>
      <c r="EO366" s="0"/>
      <c r="EP366" s="0"/>
      <c r="EQ366" s="0"/>
      <c r="ER366" s="0"/>
      <c r="ES366" s="0"/>
      <c r="ET366" s="0"/>
      <c r="EU366" s="0"/>
      <c r="EV366" s="0"/>
      <c r="EW366" s="0"/>
      <c r="EX366" s="0"/>
      <c r="EY366" s="0"/>
      <c r="EZ366" s="0"/>
      <c r="FA366" s="0"/>
      <c r="FB366" s="0"/>
      <c r="FC366" s="0"/>
      <c r="FD366" s="0"/>
      <c r="FE366" s="0"/>
      <c r="FF366" s="0"/>
      <c r="FG366" s="0"/>
      <c r="FH366" s="0"/>
      <c r="FI366" s="0"/>
      <c r="FJ366" s="0"/>
      <c r="FK366" s="0"/>
      <c r="FL366" s="0"/>
      <c r="FM366" s="0"/>
      <c r="FN366" s="0"/>
      <c r="FO366" s="0"/>
      <c r="FP366" s="0"/>
      <c r="FQ366" s="0"/>
      <c r="FR366" s="0"/>
      <c r="FS366" s="0"/>
      <c r="FT366" s="0"/>
      <c r="FU366" s="0"/>
      <c r="FV366" s="0"/>
      <c r="FW366" s="0"/>
      <c r="FX366" s="0"/>
      <c r="FY366" s="0"/>
      <c r="FZ366" s="0"/>
      <c r="GA366" s="0"/>
      <c r="GB366" s="0"/>
      <c r="GC366" s="0"/>
      <c r="GD366" s="0"/>
      <c r="GE366" s="0"/>
      <c r="GF366" s="0"/>
      <c r="GG366" s="0"/>
      <c r="GH366" s="0"/>
      <c r="GI366" s="0"/>
      <c r="GJ366" s="0"/>
      <c r="GK366" s="0"/>
      <c r="GL366" s="0"/>
      <c r="GM366" s="0"/>
      <c r="GN366" s="0"/>
      <c r="GO366" s="0"/>
      <c r="GP366" s="0"/>
      <c r="GQ366" s="0"/>
      <c r="GR366" s="0"/>
      <c r="GS366" s="0"/>
      <c r="GT366" s="0"/>
      <c r="GU366" s="0"/>
      <c r="GV366" s="0"/>
      <c r="GW366" s="0"/>
      <c r="GX366" s="0"/>
      <c r="GY366" s="0"/>
      <c r="GZ366" s="0"/>
      <c r="HA366" s="0"/>
      <c r="HB366" s="0"/>
      <c r="HC366" s="0"/>
      <c r="HD366" s="0"/>
      <c r="HE366" s="0"/>
      <c r="HF366" s="0"/>
      <c r="HG366" s="0"/>
      <c r="HH366" s="0"/>
      <c r="HI366" s="0"/>
      <c r="HJ366" s="0"/>
      <c r="HK366" s="0"/>
      <c r="HL366" s="0"/>
      <c r="HM366" s="0"/>
      <c r="HN366" s="0"/>
      <c r="HO366" s="0"/>
      <c r="HP366" s="0"/>
      <c r="HQ366" s="0"/>
      <c r="HR366" s="0"/>
      <c r="HS366" s="0"/>
      <c r="HT366" s="0"/>
      <c r="HU366" s="0"/>
      <c r="HV366" s="0"/>
      <c r="HW366" s="0"/>
      <c r="HX366" s="0"/>
      <c r="HY366" s="0"/>
      <c r="HZ366" s="0"/>
      <c r="IA366" s="0"/>
      <c r="IB366" s="0"/>
      <c r="IC366" s="0"/>
      <c r="ID366" s="0"/>
      <c r="IE366" s="0"/>
      <c r="IF366" s="0"/>
      <c r="IG366" s="0"/>
      <c r="IH366" s="0"/>
      <c r="II366" s="0"/>
      <c r="IJ366" s="0"/>
      <c r="IK366" s="0"/>
      <c r="IL366" s="0"/>
      <c r="IM366" s="0"/>
      <c r="IN366" s="0"/>
      <c r="IO366" s="0"/>
      <c r="IP366" s="0"/>
      <c r="IQ366" s="0"/>
      <c r="IR366" s="0"/>
      <c r="IS366" s="0"/>
      <c r="IT366" s="0"/>
      <c r="IU366" s="0"/>
      <c r="IV366" s="0"/>
      <c r="IW366" s="0"/>
    </row>
    <row r="367" customFormat="false" ht="12.75" hidden="false" customHeight="false" outlineLevel="0" collapsed="false">
      <c r="A367" s="0"/>
      <c r="B367" s="0"/>
      <c r="C367" s="0"/>
      <c r="D367" s="0"/>
      <c r="E367" s="0"/>
      <c r="F367" s="0"/>
      <c r="G367" s="0"/>
      <c r="H367" s="0"/>
      <c r="I367" s="0"/>
      <c r="J367" s="0"/>
      <c r="K367" s="0"/>
      <c r="L367" s="0"/>
      <c r="M367" s="0"/>
      <c r="N367" s="0"/>
      <c r="O367" s="0"/>
      <c r="P367" s="0"/>
      <c r="Q367" s="0"/>
      <c r="R367" s="0"/>
      <c r="S367" s="0"/>
      <c r="T367" s="0"/>
      <c r="U367" s="0"/>
      <c r="V367" s="0"/>
      <c r="W367" s="0"/>
      <c r="X367" s="0"/>
      <c r="Y367" s="0"/>
      <c r="Z367" s="0"/>
      <c r="AA367" s="0"/>
      <c r="AB367" s="0"/>
      <c r="AC367" s="0"/>
      <c r="AD367" s="0"/>
      <c r="AE367" s="0"/>
      <c r="AF367" s="0"/>
      <c r="AG367" s="0"/>
      <c r="AH367" s="0"/>
      <c r="AI367" s="0"/>
      <c r="AJ367" s="0"/>
      <c r="AK367" s="0"/>
      <c r="AL367" s="0"/>
      <c r="AM367" s="0"/>
      <c r="AN367" s="0"/>
      <c r="AO367" s="0"/>
      <c r="AP367" s="0"/>
      <c r="AQ367" s="0"/>
      <c r="AR367" s="0"/>
      <c r="AS367" s="0"/>
      <c r="AT367" s="0"/>
      <c r="AU367" s="0"/>
      <c r="AV367" s="0"/>
      <c r="AW367" s="0"/>
      <c r="AX367" s="0"/>
      <c r="AY367" s="0"/>
      <c r="AZ367" s="0"/>
      <c r="BA367" s="0"/>
      <c r="BB367" s="0"/>
      <c r="BC367" s="0"/>
      <c r="BD367" s="0"/>
      <c r="BE367" s="0"/>
      <c r="BF367" s="0"/>
      <c r="BG367" s="0"/>
      <c r="BH367" s="0"/>
      <c r="BI367" s="0"/>
      <c r="BJ367" s="0"/>
      <c r="BK367" s="0"/>
      <c r="BL367" s="0"/>
      <c r="BM367" s="0"/>
      <c r="BN367" s="0"/>
      <c r="BO367" s="0"/>
      <c r="BP367" s="0"/>
      <c r="BQ367" s="0"/>
      <c r="BR367" s="0"/>
      <c r="BS367" s="0"/>
      <c r="BT367" s="0"/>
      <c r="BU367" s="0"/>
      <c r="BV367" s="0"/>
      <c r="BW367" s="0"/>
      <c r="BX367" s="0"/>
      <c r="BY367" s="0"/>
      <c r="BZ367" s="0"/>
      <c r="CA367" s="0"/>
      <c r="CB367" s="0"/>
      <c r="CC367" s="0"/>
      <c r="CD367" s="0"/>
      <c r="CE367" s="0"/>
      <c r="CF367" s="0"/>
      <c r="CG367" s="0"/>
      <c r="CH367" s="0"/>
      <c r="CI367" s="0"/>
      <c r="CJ367" s="0"/>
      <c r="CK367" s="0"/>
      <c r="CL367" s="0"/>
      <c r="CM367" s="0"/>
      <c r="CN367" s="0"/>
      <c r="CO367" s="0"/>
      <c r="CP367" s="0"/>
      <c r="CQ367" s="0"/>
      <c r="CR367" s="0"/>
      <c r="CS367" s="0"/>
      <c r="CT367" s="0"/>
      <c r="CU367" s="0"/>
      <c r="CV367" s="0"/>
      <c r="CW367" s="0"/>
      <c r="CX367" s="0"/>
      <c r="CY367" s="0"/>
      <c r="CZ367" s="0"/>
      <c r="DA367" s="0"/>
      <c r="DB367" s="0"/>
      <c r="DC367" s="0"/>
      <c r="DD367" s="0"/>
      <c r="DE367" s="0"/>
      <c r="DF367" s="0"/>
      <c r="DG367" s="0"/>
      <c r="DH367" s="0"/>
      <c r="DI367" s="0"/>
      <c r="DJ367" s="0"/>
      <c r="DK367" s="0"/>
      <c r="DL367" s="0"/>
      <c r="DM367" s="0"/>
      <c r="DN367" s="0"/>
      <c r="DO367" s="0"/>
      <c r="DP367" s="0"/>
      <c r="DQ367" s="0"/>
      <c r="DR367" s="0"/>
      <c r="DS367" s="0"/>
      <c r="DT367" s="0"/>
      <c r="DU367" s="0"/>
      <c r="DV367" s="0"/>
      <c r="DW367" s="0"/>
      <c r="DX367" s="0"/>
      <c r="DY367" s="0"/>
      <c r="DZ367" s="0"/>
      <c r="EA367" s="0"/>
      <c r="EB367" s="0"/>
      <c r="EC367" s="0"/>
      <c r="ED367" s="0"/>
      <c r="EE367" s="0"/>
      <c r="EF367" s="0"/>
      <c r="EG367" s="0"/>
      <c r="EH367" s="0"/>
      <c r="EI367" s="0"/>
      <c r="EJ367" s="0"/>
      <c r="EK367" s="0"/>
      <c r="EL367" s="0"/>
      <c r="EM367" s="0"/>
      <c r="EN367" s="0"/>
      <c r="EO367" s="0"/>
      <c r="EP367" s="0"/>
      <c r="EQ367" s="0"/>
      <c r="ER367" s="0"/>
      <c r="ES367" s="0"/>
      <c r="ET367" s="0"/>
      <c r="EU367" s="0"/>
      <c r="EV367" s="0"/>
      <c r="EW367" s="0"/>
      <c r="EX367" s="0"/>
      <c r="EY367" s="0"/>
      <c r="EZ367" s="0"/>
      <c r="FA367" s="0"/>
      <c r="FB367" s="0"/>
      <c r="FC367" s="0"/>
      <c r="FD367" s="0"/>
      <c r="FE367" s="0"/>
      <c r="FF367" s="0"/>
      <c r="FG367" s="0"/>
      <c r="FH367" s="0"/>
      <c r="FI367" s="0"/>
      <c r="FJ367" s="0"/>
      <c r="FK367" s="0"/>
      <c r="FL367" s="0"/>
      <c r="FM367" s="0"/>
      <c r="FN367" s="0"/>
      <c r="FO367" s="0"/>
      <c r="FP367" s="0"/>
      <c r="FQ367" s="0"/>
      <c r="FR367" s="0"/>
      <c r="FS367" s="0"/>
      <c r="FT367" s="0"/>
      <c r="FU367" s="0"/>
      <c r="FV367" s="0"/>
      <c r="FW367" s="0"/>
      <c r="FX367" s="0"/>
      <c r="FY367" s="0"/>
      <c r="FZ367" s="0"/>
      <c r="GA367" s="0"/>
      <c r="GB367" s="0"/>
      <c r="GC367" s="0"/>
      <c r="GD367" s="0"/>
      <c r="GE367" s="0"/>
      <c r="GF367" s="0"/>
      <c r="GG367" s="0"/>
      <c r="GH367" s="0"/>
      <c r="GI367" s="0"/>
      <c r="GJ367" s="0"/>
      <c r="GK367" s="0"/>
      <c r="GL367" s="0"/>
      <c r="GM367" s="0"/>
      <c r="GN367" s="0"/>
      <c r="GO367" s="0"/>
      <c r="GP367" s="0"/>
      <c r="GQ367" s="0"/>
      <c r="GR367" s="0"/>
      <c r="GS367" s="0"/>
      <c r="GT367" s="0"/>
      <c r="GU367" s="0"/>
      <c r="GV367" s="0"/>
      <c r="GW367" s="0"/>
      <c r="GX367" s="0"/>
      <c r="GY367" s="0"/>
      <c r="GZ367" s="0"/>
      <c r="HA367" s="0"/>
      <c r="HB367" s="0"/>
      <c r="HC367" s="0"/>
      <c r="HD367" s="0"/>
      <c r="HE367" s="0"/>
      <c r="HF367" s="0"/>
      <c r="HG367" s="0"/>
      <c r="HH367" s="0"/>
      <c r="HI367" s="0"/>
      <c r="HJ367" s="0"/>
      <c r="HK367" s="0"/>
      <c r="HL367" s="0"/>
      <c r="HM367" s="0"/>
      <c r="HN367" s="0"/>
      <c r="HO367" s="0"/>
      <c r="HP367" s="0"/>
      <c r="HQ367" s="0"/>
      <c r="HR367" s="0"/>
      <c r="HS367" s="0"/>
      <c r="HT367" s="0"/>
      <c r="HU367" s="0"/>
      <c r="HV367" s="0"/>
      <c r="HW367" s="0"/>
      <c r="HX367" s="0"/>
      <c r="HY367" s="0"/>
      <c r="HZ367" s="0"/>
      <c r="IA367" s="0"/>
      <c r="IB367" s="0"/>
      <c r="IC367" s="0"/>
      <c r="ID367" s="0"/>
      <c r="IE367" s="0"/>
      <c r="IF367" s="0"/>
      <c r="IG367" s="0"/>
      <c r="IH367" s="0"/>
      <c r="II367" s="0"/>
      <c r="IJ367" s="0"/>
      <c r="IK367" s="0"/>
      <c r="IL367" s="0"/>
      <c r="IM367" s="0"/>
      <c r="IN367" s="0"/>
      <c r="IO367" s="0"/>
      <c r="IP367" s="0"/>
      <c r="IQ367" s="0"/>
      <c r="IR367" s="0"/>
      <c r="IS367" s="0"/>
      <c r="IT367" s="0"/>
      <c r="IU367" s="0"/>
      <c r="IV367" s="0"/>
      <c r="IW367" s="0"/>
    </row>
    <row r="368" customFormat="false" ht="12.75" hidden="false" customHeight="false" outlineLevel="0" collapsed="false">
      <c r="A368" s="0"/>
      <c r="B368" s="0"/>
      <c r="C368" s="0"/>
      <c r="D368" s="0"/>
      <c r="E368" s="0"/>
      <c r="F368" s="0"/>
      <c r="G368" s="0"/>
      <c r="H368" s="0"/>
      <c r="I368" s="0"/>
      <c r="J368" s="0"/>
      <c r="K368" s="0"/>
      <c r="L368" s="0"/>
      <c r="M368" s="0"/>
      <c r="N368" s="0"/>
      <c r="O368" s="0"/>
      <c r="P368" s="0"/>
      <c r="Q368" s="0"/>
      <c r="R368" s="0"/>
      <c r="S368" s="0"/>
      <c r="T368" s="0"/>
      <c r="U368" s="0"/>
      <c r="V368" s="0"/>
      <c r="W368" s="0"/>
      <c r="X368" s="0"/>
      <c r="Y368" s="0"/>
      <c r="Z368" s="0"/>
      <c r="AA368" s="0"/>
      <c r="AB368" s="0"/>
      <c r="AC368" s="0"/>
      <c r="AD368" s="0"/>
      <c r="AE368" s="0"/>
      <c r="AF368" s="0"/>
      <c r="AG368" s="0"/>
      <c r="AH368" s="0"/>
      <c r="AI368" s="0"/>
      <c r="AJ368" s="0"/>
      <c r="AK368" s="0"/>
      <c r="AL368" s="0"/>
      <c r="AM368" s="0"/>
      <c r="AN368" s="0"/>
      <c r="AO368" s="0"/>
      <c r="AP368" s="0"/>
      <c r="AQ368" s="0"/>
      <c r="AR368" s="0"/>
      <c r="AS368" s="0"/>
      <c r="AT368" s="0"/>
      <c r="AU368" s="0"/>
      <c r="AV368" s="0"/>
      <c r="AW368" s="0"/>
      <c r="AX368" s="0"/>
      <c r="AY368" s="0"/>
      <c r="AZ368" s="0"/>
      <c r="BA368" s="0"/>
      <c r="BB368" s="0"/>
      <c r="BC368" s="0"/>
      <c r="BD368" s="0"/>
      <c r="BE368" s="0"/>
      <c r="BF368" s="0"/>
      <c r="BG368" s="0"/>
      <c r="BH368" s="0"/>
      <c r="BI368" s="0"/>
      <c r="BJ368" s="0"/>
      <c r="BK368" s="0"/>
      <c r="BL368" s="0"/>
      <c r="BM368" s="0"/>
      <c r="BN368" s="0"/>
      <c r="BO368" s="0"/>
      <c r="BP368" s="0"/>
      <c r="BQ368" s="0"/>
      <c r="BR368" s="0"/>
      <c r="BS368" s="0"/>
      <c r="BT368" s="0"/>
      <c r="BU368" s="0"/>
      <c r="BV368" s="0"/>
      <c r="BW368" s="0"/>
      <c r="BX368" s="0"/>
      <c r="BY368" s="0"/>
      <c r="BZ368" s="0"/>
      <c r="CA368" s="0"/>
      <c r="CB368" s="0"/>
      <c r="CC368" s="0"/>
      <c r="CD368" s="0"/>
      <c r="CE368" s="0"/>
      <c r="CF368" s="0"/>
      <c r="CG368" s="0"/>
      <c r="CH368" s="0"/>
      <c r="CI368" s="0"/>
      <c r="CJ368" s="0"/>
      <c r="CK368" s="0"/>
      <c r="CL368" s="0"/>
      <c r="CM368" s="0"/>
      <c r="CN368" s="0"/>
      <c r="CO368" s="0"/>
      <c r="CP368" s="0"/>
      <c r="CQ368" s="0"/>
      <c r="CR368" s="0"/>
      <c r="CS368" s="0"/>
      <c r="CT368" s="0"/>
      <c r="CU368" s="0"/>
      <c r="CV368" s="0"/>
      <c r="CW368" s="0"/>
      <c r="CX368" s="0"/>
      <c r="CY368" s="0"/>
      <c r="CZ368" s="0"/>
      <c r="DA368" s="0"/>
      <c r="DB368" s="0"/>
      <c r="DC368" s="0"/>
      <c r="DD368" s="0"/>
      <c r="DE368" s="0"/>
      <c r="DF368" s="0"/>
      <c r="DG368" s="0"/>
      <c r="DH368" s="0"/>
      <c r="DI368" s="0"/>
      <c r="DJ368" s="0"/>
      <c r="DK368" s="0"/>
      <c r="DL368" s="0"/>
      <c r="DM368" s="0"/>
      <c r="DN368" s="0"/>
      <c r="DO368" s="0"/>
      <c r="DP368" s="0"/>
      <c r="DQ368" s="0"/>
      <c r="DR368" s="0"/>
      <c r="DS368" s="0"/>
      <c r="DT368" s="0"/>
      <c r="DU368" s="0"/>
      <c r="DV368" s="0"/>
      <c r="DW368" s="0"/>
      <c r="DX368" s="0"/>
      <c r="DY368" s="0"/>
      <c r="DZ368" s="0"/>
      <c r="EA368" s="0"/>
      <c r="EB368" s="0"/>
      <c r="EC368" s="0"/>
      <c r="ED368" s="0"/>
      <c r="EE368" s="0"/>
      <c r="EF368" s="0"/>
      <c r="EG368" s="0"/>
      <c r="EH368" s="0"/>
      <c r="EI368" s="0"/>
      <c r="EJ368" s="0"/>
      <c r="EK368" s="0"/>
      <c r="EL368" s="0"/>
      <c r="EM368" s="0"/>
      <c r="EN368" s="0"/>
      <c r="EO368" s="0"/>
      <c r="EP368" s="0"/>
      <c r="EQ368" s="0"/>
      <c r="ER368" s="0"/>
      <c r="ES368" s="0"/>
      <c r="ET368" s="0"/>
      <c r="EU368" s="0"/>
      <c r="EV368" s="0"/>
      <c r="EW368" s="0"/>
      <c r="EX368" s="0"/>
      <c r="EY368" s="0"/>
      <c r="EZ368" s="0"/>
      <c r="FA368" s="0"/>
      <c r="FB368" s="0"/>
      <c r="FC368" s="0"/>
      <c r="FD368" s="0"/>
      <c r="FE368" s="0"/>
      <c r="FF368" s="0"/>
      <c r="FG368" s="0"/>
      <c r="FH368" s="0"/>
      <c r="FI368" s="0"/>
      <c r="FJ368" s="0"/>
      <c r="FK368" s="0"/>
      <c r="FL368" s="0"/>
      <c r="FM368" s="0"/>
      <c r="FN368" s="0"/>
      <c r="FO368" s="0"/>
      <c r="FP368" s="0"/>
      <c r="FQ368" s="0"/>
      <c r="FR368" s="0"/>
      <c r="FS368" s="0"/>
      <c r="FT368" s="0"/>
      <c r="FU368" s="0"/>
      <c r="FV368" s="0"/>
      <c r="FW368" s="0"/>
      <c r="FX368" s="0"/>
      <c r="FY368" s="0"/>
      <c r="FZ368" s="0"/>
      <c r="GA368" s="0"/>
      <c r="GB368" s="0"/>
      <c r="GC368" s="0"/>
      <c r="GD368" s="0"/>
      <c r="GE368" s="0"/>
      <c r="GF368" s="0"/>
      <c r="GG368" s="0"/>
      <c r="GH368" s="0"/>
      <c r="GI368" s="0"/>
      <c r="GJ368" s="0"/>
      <c r="GK368" s="0"/>
      <c r="GL368" s="0"/>
      <c r="GM368" s="0"/>
      <c r="GN368" s="0"/>
      <c r="GO368" s="0"/>
      <c r="GP368" s="0"/>
      <c r="GQ368" s="0"/>
      <c r="GR368" s="0"/>
      <c r="GS368" s="0"/>
      <c r="GT368" s="0"/>
      <c r="GU368" s="0"/>
      <c r="GV368" s="0"/>
      <c r="GW368" s="0"/>
      <c r="GX368" s="0"/>
      <c r="GY368" s="0"/>
      <c r="GZ368" s="0"/>
      <c r="HA368" s="0"/>
      <c r="HB368" s="0"/>
      <c r="HC368" s="0"/>
      <c r="HD368" s="0"/>
      <c r="HE368" s="0"/>
      <c r="HF368" s="0"/>
      <c r="HG368" s="0"/>
      <c r="HH368" s="0"/>
      <c r="HI368" s="0"/>
      <c r="HJ368" s="0"/>
      <c r="HK368" s="0"/>
      <c r="HL368" s="0"/>
      <c r="HM368" s="0"/>
      <c r="HN368" s="0"/>
      <c r="HO368" s="0"/>
      <c r="HP368" s="0"/>
      <c r="HQ368" s="0"/>
      <c r="HR368" s="0"/>
      <c r="HS368" s="0"/>
      <c r="HT368" s="0"/>
      <c r="HU368" s="0"/>
      <c r="HV368" s="0"/>
      <c r="HW368" s="0"/>
      <c r="HX368" s="0"/>
      <c r="HY368" s="0"/>
      <c r="HZ368" s="0"/>
      <c r="IA368" s="0"/>
      <c r="IB368" s="0"/>
      <c r="IC368" s="0"/>
      <c r="ID368" s="0"/>
      <c r="IE368" s="0"/>
      <c r="IF368" s="0"/>
      <c r="IG368" s="0"/>
      <c r="IH368" s="0"/>
      <c r="II368" s="0"/>
      <c r="IJ368" s="0"/>
      <c r="IK368" s="0"/>
      <c r="IL368" s="0"/>
      <c r="IM368" s="0"/>
      <c r="IN368" s="0"/>
      <c r="IO368" s="0"/>
      <c r="IP368" s="0"/>
      <c r="IQ368" s="0"/>
      <c r="IR368" s="0"/>
      <c r="IS368" s="0"/>
      <c r="IT368" s="0"/>
      <c r="IU368" s="0"/>
      <c r="IV368" s="0"/>
      <c r="IW368" s="0"/>
    </row>
    <row r="369" customFormat="false" ht="12.75" hidden="false" customHeight="false" outlineLevel="0" collapsed="false">
      <c r="A369" s="0"/>
      <c r="B369" s="0"/>
      <c r="C369" s="0"/>
      <c r="D369" s="0"/>
      <c r="E369" s="0"/>
      <c r="F369" s="0"/>
      <c r="G369" s="0"/>
      <c r="H369" s="0"/>
      <c r="I369" s="0"/>
      <c r="J369" s="0"/>
      <c r="K369" s="0"/>
      <c r="L369" s="0"/>
      <c r="M369" s="0"/>
      <c r="N369" s="0"/>
      <c r="O369" s="0"/>
      <c r="P369" s="0"/>
      <c r="Q369" s="0"/>
      <c r="R369" s="0"/>
      <c r="S369" s="0"/>
      <c r="T369" s="0"/>
      <c r="U369" s="0"/>
      <c r="V369" s="0"/>
      <c r="W369" s="0"/>
      <c r="X369" s="0"/>
      <c r="Y369" s="0"/>
      <c r="Z369" s="0"/>
      <c r="AA369" s="0"/>
      <c r="AB369" s="0"/>
      <c r="AC369" s="0"/>
      <c r="AD369" s="0"/>
      <c r="AE369" s="0"/>
      <c r="AF369" s="0"/>
      <c r="AG369" s="0"/>
      <c r="AH369" s="0"/>
      <c r="AI369" s="0"/>
      <c r="AJ369" s="0"/>
      <c r="AK369" s="0"/>
      <c r="AL369" s="0"/>
      <c r="AM369" s="0"/>
      <c r="AN369" s="0"/>
      <c r="AO369" s="0"/>
      <c r="AP369" s="0"/>
      <c r="AQ369" s="0"/>
      <c r="AR369" s="0"/>
      <c r="AS369" s="0"/>
      <c r="AT369" s="0"/>
      <c r="AU369" s="0"/>
      <c r="AV369" s="0"/>
      <c r="AW369" s="0"/>
      <c r="AX369" s="0"/>
      <c r="AY369" s="0"/>
      <c r="AZ369" s="0"/>
      <c r="BA369" s="0"/>
      <c r="BB369" s="0"/>
      <c r="BC369" s="0"/>
      <c r="BD369" s="0"/>
      <c r="BE369" s="0"/>
      <c r="BF369" s="0"/>
      <c r="BG369" s="0"/>
      <c r="BH369" s="0"/>
      <c r="BI369" s="0"/>
      <c r="BJ369" s="0"/>
      <c r="BK369" s="0"/>
      <c r="BL369" s="0"/>
      <c r="BM369" s="0"/>
      <c r="BN369" s="0"/>
      <c r="BO369" s="0"/>
      <c r="BP369" s="0"/>
      <c r="BQ369" s="0"/>
      <c r="BR369" s="0"/>
      <c r="BS369" s="0"/>
      <c r="BT369" s="0"/>
      <c r="BU369" s="0"/>
      <c r="BV369" s="0"/>
      <c r="BW369" s="0"/>
      <c r="BX369" s="0"/>
      <c r="BY369" s="0"/>
      <c r="BZ369" s="0"/>
      <c r="CA369" s="0"/>
      <c r="CB369" s="0"/>
      <c r="CC369" s="0"/>
      <c r="CD369" s="0"/>
      <c r="CE369" s="0"/>
      <c r="CF369" s="0"/>
      <c r="CG369" s="0"/>
      <c r="CH369" s="0"/>
      <c r="CI369" s="0"/>
      <c r="CJ369" s="0"/>
      <c r="CK369" s="0"/>
      <c r="CL369" s="0"/>
      <c r="CM369" s="0"/>
      <c r="CN369" s="0"/>
      <c r="CO369" s="0"/>
      <c r="CP369" s="0"/>
      <c r="CQ369" s="0"/>
      <c r="CR369" s="0"/>
      <c r="CS369" s="0"/>
      <c r="CT369" s="0"/>
      <c r="CU369" s="0"/>
      <c r="CV369" s="0"/>
      <c r="CW369" s="0"/>
      <c r="CX369" s="0"/>
      <c r="CY369" s="0"/>
      <c r="CZ369" s="0"/>
      <c r="DA369" s="0"/>
      <c r="DB369" s="0"/>
      <c r="DC369" s="0"/>
      <c r="DD369" s="0"/>
      <c r="DE369" s="0"/>
      <c r="DF369" s="0"/>
      <c r="DG369" s="0"/>
      <c r="DH369" s="0"/>
      <c r="DI369" s="0"/>
      <c r="DJ369" s="0"/>
      <c r="DK369" s="0"/>
      <c r="DL369" s="0"/>
      <c r="DM369" s="0"/>
      <c r="DN369" s="0"/>
      <c r="DO369" s="0"/>
      <c r="DP369" s="0"/>
      <c r="DQ369" s="0"/>
      <c r="DR369" s="0"/>
      <c r="DS369" s="0"/>
      <c r="DT369" s="0"/>
      <c r="DU369" s="0"/>
      <c r="DV369" s="0"/>
      <c r="DW369" s="0"/>
      <c r="DX369" s="0"/>
      <c r="DY369" s="0"/>
      <c r="DZ369" s="0"/>
      <c r="EA369" s="0"/>
      <c r="EB369" s="0"/>
      <c r="EC369" s="0"/>
      <c r="ED369" s="0"/>
      <c r="EE369" s="0"/>
      <c r="EF369" s="0"/>
      <c r="EG369" s="0"/>
      <c r="EH369" s="0"/>
      <c r="EI369" s="0"/>
      <c r="EJ369" s="0"/>
      <c r="EK369" s="0"/>
      <c r="EL369" s="0"/>
      <c r="EM369" s="0"/>
      <c r="EN369" s="0"/>
      <c r="EO369" s="0"/>
      <c r="EP369" s="0"/>
      <c r="EQ369" s="0"/>
      <c r="ER369" s="0"/>
      <c r="ES369" s="0"/>
      <c r="ET369" s="0"/>
      <c r="EU369" s="0"/>
      <c r="EV369" s="0"/>
      <c r="EW369" s="0"/>
      <c r="EX369" s="0"/>
      <c r="EY369" s="0"/>
      <c r="EZ369" s="0"/>
      <c r="FA369" s="0"/>
      <c r="FB369" s="0"/>
      <c r="FC369" s="0"/>
      <c r="FD369" s="0"/>
      <c r="FE369" s="0"/>
      <c r="FF369" s="0"/>
      <c r="FG369" s="0"/>
      <c r="FH369" s="0"/>
      <c r="FI369" s="0"/>
      <c r="FJ369" s="0"/>
      <c r="FK369" s="0"/>
      <c r="FL369" s="0"/>
      <c r="FM369" s="0"/>
      <c r="FN369" s="0"/>
      <c r="FO369" s="0"/>
      <c r="FP369" s="0"/>
      <c r="FQ369" s="0"/>
      <c r="FR369" s="0"/>
      <c r="FS369" s="0"/>
      <c r="FT369" s="0"/>
      <c r="FU369" s="0"/>
      <c r="FV369" s="0"/>
      <c r="FW369" s="0"/>
      <c r="FX369" s="0"/>
      <c r="FY369" s="0"/>
      <c r="FZ369" s="0"/>
      <c r="GA369" s="0"/>
      <c r="GB369" s="0"/>
      <c r="GC369" s="0"/>
      <c r="GD369" s="0"/>
      <c r="GE369" s="0"/>
      <c r="GF369" s="0"/>
      <c r="GG369" s="0"/>
      <c r="GH369" s="0"/>
      <c r="GI369" s="0"/>
      <c r="GJ369" s="0"/>
      <c r="GK369" s="0"/>
      <c r="GL369" s="0"/>
      <c r="GM369" s="0"/>
      <c r="GN369" s="0"/>
      <c r="GO369" s="0"/>
      <c r="GP369" s="0"/>
      <c r="GQ369" s="0"/>
      <c r="GR369" s="0"/>
      <c r="GS369" s="0"/>
      <c r="GT369" s="0"/>
      <c r="GU369" s="0"/>
      <c r="GV369" s="0"/>
      <c r="GW369" s="0"/>
      <c r="GX369" s="0"/>
      <c r="GY369" s="0"/>
      <c r="GZ369" s="0"/>
      <c r="HA369" s="0"/>
      <c r="HB369" s="0"/>
      <c r="HC369" s="0"/>
      <c r="HD369" s="0"/>
      <c r="HE369" s="0"/>
      <c r="HF369" s="0"/>
      <c r="HG369" s="0"/>
      <c r="HH369" s="0"/>
      <c r="HI369" s="0"/>
      <c r="HJ369" s="0"/>
      <c r="HK369" s="0"/>
      <c r="HL369" s="0"/>
      <c r="HM369" s="0"/>
      <c r="HN369" s="0"/>
      <c r="HO369" s="0"/>
      <c r="HP369" s="0"/>
      <c r="HQ369" s="0"/>
      <c r="HR369" s="0"/>
      <c r="HS369" s="0"/>
      <c r="HT369" s="0"/>
      <c r="HU369" s="0"/>
      <c r="HV369" s="0"/>
      <c r="HW369" s="0"/>
      <c r="HX369" s="0"/>
      <c r="HY369" s="0"/>
      <c r="HZ369" s="0"/>
      <c r="IA369" s="0"/>
      <c r="IB369" s="0"/>
      <c r="IC369" s="0"/>
      <c r="ID369" s="0"/>
      <c r="IE369" s="0"/>
      <c r="IF369" s="0"/>
      <c r="IG369" s="0"/>
      <c r="IH369" s="0"/>
      <c r="II369" s="0"/>
      <c r="IJ369" s="0"/>
      <c r="IK369" s="0"/>
      <c r="IL369" s="0"/>
      <c r="IM369" s="0"/>
      <c r="IN369" s="0"/>
      <c r="IO369" s="0"/>
      <c r="IP369" s="0"/>
      <c r="IQ369" s="0"/>
      <c r="IR369" s="0"/>
      <c r="IS369" s="0"/>
      <c r="IT369" s="0"/>
      <c r="IU369" s="0"/>
      <c r="IV369" s="0"/>
      <c r="IW369" s="0"/>
    </row>
    <row r="370" customFormat="false" ht="12.75" hidden="false" customHeight="false" outlineLevel="0" collapsed="false">
      <c r="A370" s="0"/>
      <c r="B370" s="0"/>
      <c r="C370" s="0"/>
      <c r="D370" s="0"/>
      <c r="E370" s="0"/>
      <c r="F370" s="0"/>
      <c r="G370" s="0"/>
      <c r="H370" s="0"/>
      <c r="I370" s="0"/>
      <c r="J370" s="0"/>
      <c r="K370" s="0"/>
      <c r="L370" s="0"/>
      <c r="M370" s="0"/>
      <c r="N370" s="0"/>
      <c r="O370" s="0"/>
      <c r="P370" s="0"/>
      <c r="Q370" s="0"/>
      <c r="R370" s="0"/>
      <c r="S370" s="0"/>
      <c r="T370" s="0"/>
      <c r="U370" s="0"/>
      <c r="V370" s="0"/>
      <c r="W370" s="0"/>
      <c r="X370" s="0"/>
      <c r="Y370" s="0"/>
      <c r="Z370" s="0"/>
      <c r="AA370" s="0"/>
      <c r="AB370" s="0"/>
      <c r="AC370" s="0"/>
      <c r="AD370" s="0"/>
      <c r="AE370" s="0"/>
      <c r="AF370" s="0"/>
      <c r="AG370" s="0"/>
      <c r="AH370" s="0"/>
      <c r="AI370" s="0"/>
      <c r="AJ370" s="0"/>
      <c r="AK370" s="0"/>
      <c r="AL370" s="0"/>
      <c r="AM370" s="0"/>
      <c r="AN370" s="0"/>
      <c r="AO370" s="0"/>
      <c r="AP370" s="0"/>
      <c r="AQ370" s="0"/>
      <c r="AR370" s="0"/>
      <c r="AS370" s="0"/>
      <c r="AT370" s="0"/>
      <c r="AU370" s="0"/>
      <c r="AV370" s="0"/>
      <c r="AW370" s="0"/>
      <c r="AX370" s="0"/>
      <c r="AY370" s="0"/>
      <c r="AZ370" s="0"/>
      <c r="BA370" s="0"/>
      <c r="BB370" s="0"/>
      <c r="BC370" s="0"/>
      <c r="BD370" s="0"/>
      <c r="BE370" s="0"/>
      <c r="BF370" s="0"/>
      <c r="BG370" s="0"/>
      <c r="BH370" s="0"/>
      <c r="BI370" s="0"/>
      <c r="BJ370" s="0"/>
      <c r="BK370" s="0"/>
      <c r="BL370" s="0"/>
      <c r="BM370" s="0"/>
      <c r="BN370" s="0"/>
      <c r="BO370" s="0"/>
      <c r="BP370" s="0"/>
      <c r="BQ370" s="0"/>
      <c r="BR370" s="0"/>
      <c r="BS370" s="0"/>
      <c r="BT370" s="0"/>
      <c r="BU370" s="0"/>
      <c r="BV370" s="0"/>
      <c r="BW370" s="0"/>
      <c r="BX370" s="0"/>
      <c r="BY370" s="0"/>
      <c r="BZ370" s="0"/>
      <c r="CA370" s="0"/>
      <c r="CB370" s="0"/>
      <c r="CC370" s="0"/>
      <c r="CD370" s="0"/>
      <c r="CE370" s="0"/>
      <c r="CF370" s="0"/>
      <c r="CG370" s="0"/>
      <c r="CH370" s="0"/>
      <c r="CI370" s="0"/>
      <c r="CJ370" s="0"/>
      <c r="CK370" s="0"/>
      <c r="CL370" s="0"/>
      <c r="CM370" s="0"/>
      <c r="CN370" s="0"/>
      <c r="CO370" s="0"/>
      <c r="CP370" s="0"/>
      <c r="CQ370" s="0"/>
      <c r="CR370" s="0"/>
      <c r="CS370" s="0"/>
      <c r="CT370" s="0"/>
      <c r="CU370" s="0"/>
      <c r="CV370" s="0"/>
      <c r="CW370" s="0"/>
      <c r="CX370" s="0"/>
      <c r="CY370" s="0"/>
      <c r="CZ370" s="0"/>
      <c r="DA370" s="0"/>
      <c r="DB370" s="0"/>
      <c r="DC370" s="0"/>
      <c r="DD370" s="0"/>
      <c r="DE370" s="0"/>
      <c r="DF370" s="0"/>
      <c r="DG370" s="0"/>
      <c r="DH370" s="0"/>
      <c r="DI370" s="0"/>
      <c r="DJ370" s="0"/>
      <c r="DK370" s="0"/>
      <c r="DL370" s="0"/>
      <c r="DM370" s="0"/>
      <c r="DN370" s="0"/>
      <c r="DO370" s="0"/>
      <c r="DP370" s="0"/>
      <c r="DQ370" s="0"/>
      <c r="DR370" s="0"/>
      <c r="DS370" s="0"/>
      <c r="DT370" s="0"/>
      <c r="DU370" s="0"/>
      <c r="DV370" s="0"/>
      <c r="DW370" s="0"/>
      <c r="DX370" s="0"/>
      <c r="DY370" s="0"/>
      <c r="DZ370" s="0"/>
      <c r="EA370" s="0"/>
      <c r="EB370" s="0"/>
      <c r="EC370" s="0"/>
      <c r="ED370" s="0"/>
      <c r="EE370" s="0"/>
      <c r="EF370" s="0"/>
      <c r="EG370" s="0"/>
      <c r="EH370" s="0"/>
      <c r="EI370" s="0"/>
      <c r="EJ370" s="0"/>
      <c r="EK370" s="0"/>
      <c r="EL370" s="0"/>
      <c r="EM370" s="0"/>
      <c r="EN370" s="0"/>
      <c r="EO370" s="0"/>
      <c r="EP370" s="0"/>
      <c r="EQ370" s="0"/>
      <c r="ER370" s="0"/>
      <c r="ES370" s="0"/>
      <c r="ET370" s="0"/>
      <c r="EU370" s="0"/>
      <c r="EV370" s="0"/>
      <c r="EW370" s="0"/>
      <c r="EX370" s="0"/>
      <c r="EY370" s="0"/>
      <c r="EZ370" s="0"/>
      <c r="FA370" s="0"/>
      <c r="FB370" s="0"/>
      <c r="FC370" s="0"/>
      <c r="FD370" s="0"/>
      <c r="FE370" s="0"/>
      <c r="FF370" s="0"/>
      <c r="FG370" s="0"/>
      <c r="FH370" s="0"/>
      <c r="FI370" s="0"/>
      <c r="FJ370" s="0"/>
      <c r="FK370" s="0"/>
      <c r="FL370" s="0"/>
      <c r="FM370" s="0"/>
      <c r="FN370" s="0"/>
      <c r="FO370" s="0"/>
      <c r="FP370" s="0"/>
      <c r="FQ370" s="0"/>
      <c r="FR370" s="0"/>
      <c r="FS370" s="0"/>
      <c r="FT370" s="0"/>
      <c r="FU370" s="0"/>
      <c r="FV370" s="0"/>
      <c r="FW370" s="0"/>
      <c r="FX370" s="0"/>
      <c r="FY370" s="0"/>
      <c r="FZ370" s="0"/>
      <c r="GA370" s="0"/>
      <c r="GB370" s="0"/>
      <c r="GC370" s="0"/>
      <c r="GD370" s="0"/>
      <c r="GE370" s="0"/>
      <c r="GF370" s="0"/>
      <c r="GG370" s="0"/>
      <c r="GH370" s="0"/>
      <c r="GI370" s="0"/>
      <c r="GJ370" s="0"/>
      <c r="GK370" s="0"/>
      <c r="GL370" s="0"/>
      <c r="GM370" s="0"/>
      <c r="GN370" s="0"/>
      <c r="GO370" s="0"/>
      <c r="GP370" s="0"/>
      <c r="GQ370" s="0"/>
      <c r="GR370" s="0"/>
      <c r="GS370" s="0"/>
      <c r="GT370" s="0"/>
      <c r="GU370" s="0"/>
      <c r="GV370" s="0"/>
      <c r="GW370" s="0"/>
      <c r="GX370" s="0"/>
      <c r="GY370" s="0"/>
      <c r="GZ370" s="0"/>
      <c r="HA370" s="0"/>
      <c r="HB370" s="0"/>
      <c r="HC370" s="0"/>
      <c r="HD370" s="0"/>
      <c r="HE370" s="0"/>
      <c r="HF370" s="0"/>
      <c r="HG370" s="0"/>
      <c r="HH370" s="0"/>
      <c r="HI370" s="0"/>
      <c r="HJ370" s="0"/>
      <c r="HK370" s="0"/>
      <c r="HL370" s="0"/>
      <c r="HM370" s="0"/>
      <c r="HN370" s="0"/>
      <c r="HO370" s="0"/>
      <c r="HP370" s="0"/>
      <c r="HQ370" s="0"/>
      <c r="HR370" s="0"/>
      <c r="HS370" s="0"/>
      <c r="HT370" s="0"/>
      <c r="HU370" s="0"/>
      <c r="HV370" s="0"/>
      <c r="HW370" s="0"/>
      <c r="HX370" s="0"/>
      <c r="HY370" s="0"/>
      <c r="HZ370" s="0"/>
      <c r="IA370" s="0"/>
      <c r="IB370" s="0"/>
      <c r="IC370" s="0"/>
      <c r="ID370" s="0"/>
      <c r="IE370" s="0"/>
      <c r="IF370" s="0"/>
      <c r="IG370" s="0"/>
      <c r="IH370" s="0"/>
      <c r="II370" s="0"/>
      <c r="IJ370" s="0"/>
      <c r="IK370" s="0"/>
      <c r="IL370" s="0"/>
      <c r="IM370" s="0"/>
      <c r="IN370" s="0"/>
      <c r="IO370" s="0"/>
      <c r="IP370" s="0"/>
      <c r="IQ370" s="0"/>
      <c r="IR370" s="0"/>
      <c r="IS370" s="0"/>
      <c r="IT370" s="0"/>
      <c r="IU370" s="0"/>
      <c r="IV370" s="0"/>
      <c r="IW370" s="0"/>
    </row>
    <row r="371" customFormat="false" ht="12.75" hidden="false" customHeight="false" outlineLevel="0" collapsed="false">
      <c r="A371" s="0"/>
      <c r="B371" s="0"/>
      <c r="C371" s="0"/>
      <c r="D371" s="0"/>
      <c r="E371" s="0"/>
      <c r="F371" s="0"/>
      <c r="G371" s="0"/>
      <c r="H371" s="0"/>
      <c r="I371" s="0"/>
      <c r="J371" s="0"/>
      <c r="K371" s="0"/>
      <c r="L371" s="0"/>
      <c r="M371" s="0"/>
      <c r="N371" s="0"/>
      <c r="O371" s="0"/>
      <c r="P371" s="0"/>
      <c r="Q371" s="0"/>
      <c r="R371" s="0"/>
      <c r="S371" s="0"/>
      <c r="T371" s="0"/>
      <c r="U371" s="0"/>
      <c r="V371" s="0"/>
      <c r="W371" s="0"/>
      <c r="X371" s="0"/>
      <c r="Y371" s="0"/>
      <c r="Z371" s="0"/>
      <c r="AA371" s="0"/>
      <c r="AB371" s="0"/>
      <c r="AC371" s="0"/>
      <c r="AD371" s="0"/>
      <c r="AE371" s="0"/>
      <c r="AF371" s="0"/>
      <c r="AG371" s="0"/>
      <c r="AH371" s="0"/>
      <c r="AI371" s="0"/>
      <c r="AJ371" s="0"/>
      <c r="AK371" s="0"/>
      <c r="AL371" s="0"/>
      <c r="AM371" s="0"/>
      <c r="AN371" s="0"/>
      <c r="AO371" s="0"/>
      <c r="AP371" s="0"/>
      <c r="AQ371" s="0"/>
      <c r="AR371" s="0"/>
      <c r="AS371" s="0"/>
      <c r="AT371" s="0"/>
      <c r="AU371" s="0"/>
      <c r="AV371" s="0"/>
      <c r="AW371" s="0"/>
      <c r="AX371" s="0"/>
      <c r="AY371" s="0"/>
      <c r="AZ371" s="0"/>
      <c r="BA371" s="0"/>
      <c r="BB371" s="0"/>
      <c r="BC371" s="0"/>
      <c r="BD371" s="0"/>
      <c r="BE371" s="0"/>
      <c r="BF371" s="0"/>
      <c r="BG371" s="0"/>
      <c r="BH371" s="0"/>
      <c r="BI371" s="0"/>
      <c r="BJ371" s="0"/>
      <c r="BK371" s="0"/>
      <c r="BL371" s="0"/>
      <c r="BM371" s="0"/>
      <c r="BN371" s="0"/>
      <c r="BO371" s="0"/>
      <c r="BP371" s="0"/>
      <c r="BQ371" s="0"/>
      <c r="BR371" s="0"/>
      <c r="BS371" s="0"/>
      <c r="BT371" s="0"/>
      <c r="BU371" s="0"/>
      <c r="BV371" s="0"/>
      <c r="BW371" s="0"/>
      <c r="BX371" s="0"/>
      <c r="BY371" s="0"/>
      <c r="BZ371" s="0"/>
      <c r="CA371" s="0"/>
      <c r="CB371" s="0"/>
      <c r="CC371" s="0"/>
      <c r="CD371" s="0"/>
      <c r="CE371" s="0"/>
      <c r="CF371" s="0"/>
      <c r="CG371" s="0"/>
      <c r="CH371" s="0"/>
      <c r="CI371" s="0"/>
      <c r="CJ371" s="0"/>
      <c r="CK371" s="0"/>
      <c r="CL371" s="0"/>
      <c r="CM371" s="0"/>
      <c r="CN371" s="0"/>
      <c r="CO371" s="0"/>
      <c r="CP371" s="0"/>
      <c r="CQ371" s="0"/>
      <c r="CR371" s="0"/>
      <c r="CS371" s="0"/>
      <c r="CT371" s="0"/>
      <c r="CU371" s="0"/>
      <c r="CV371" s="0"/>
      <c r="CW371" s="0"/>
      <c r="CX371" s="0"/>
      <c r="CY371" s="0"/>
      <c r="CZ371" s="0"/>
      <c r="DA371" s="0"/>
      <c r="DB371" s="0"/>
      <c r="DC371" s="0"/>
      <c r="DD371" s="0"/>
      <c r="DE371" s="0"/>
      <c r="DF371" s="0"/>
      <c r="DG371" s="0"/>
      <c r="DH371" s="0"/>
      <c r="DI371" s="0"/>
      <c r="DJ371" s="0"/>
      <c r="DK371" s="0"/>
      <c r="DL371" s="0"/>
      <c r="DM371" s="0"/>
      <c r="DN371" s="0"/>
      <c r="DO371" s="0"/>
      <c r="DP371" s="0"/>
      <c r="DQ371" s="0"/>
      <c r="DR371" s="0"/>
      <c r="DS371" s="0"/>
      <c r="DT371" s="0"/>
      <c r="DU371" s="0"/>
      <c r="DV371" s="0"/>
      <c r="DW371" s="0"/>
      <c r="DX371" s="0"/>
      <c r="DY371" s="0"/>
      <c r="DZ371" s="0"/>
      <c r="EA371" s="0"/>
      <c r="EB371" s="0"/>
      <c r="EC371" s="0"/>
      <c r="ED371" s="0"/>
      <c r="EE371" s="0"/>
      <c r="EF371" s="0"/>
      <c r="EG371" s="0"/>
      <c r="EH371" s="0"/>
      <c r="EI371" s="0"/>
      <c r="EJ371" s="0"/>
      <c r="EK371" s="0"/>
      <c r="EL371" s="0"/>
      <c r="EM371" s="0"/>
      <c r="EN371" s="0"/>
      <c r="EO371" s="0"/>
      <c r="EP371" s="0"/>
      <c r="EQ371" s="0"/>
      <c r="ER371" s="0"/>
      <c r="ES371" s="0"/>
      <c r="ET371" s="0"/>
      <c r="EU371" s="0"/>
      <c r="EV371" s="0"/>
      <c r="EW371" s="0"/>
      <c r="EX371" s="0"/>
      <c r="EY371" s="0"/>
      <c r="EZ371" s="0"/>
      <c r="FA371" s="0"/>
      <c r="FB371" s="0"/>
      <c r="FC371" s="0"/>
      <c r="FD371" s="0"/>
      <c r="FE371" s="0"/>
      <c r="FF371" s="0"/>
      <c r="FG371" s="0"/>
      <c r="FH371" s="0"/>
      <c r="FI371" s="0"/>
      <c r="FJ371" s="0"/>
      <c r="FK371" s="0"/>
      <c r="FL371" s="0"/>
      <c r="FM371" s="0"/>
      <c r="FN371" s="0"/>
      <c r="FO371" s="0"/>
      <c r="FP371" s="0"/>
      <c r="FQ371" s="0"/>
      <c r="FR371" s="0"/>
      <c r="FS371" s="0"/>
      <c r="FT371" s="0"/>
      <c r="FU371" s="0"/>
      <c r="FV371" s="0"/>
      <c r="FW371" s="0"/>
      <c r="FX371" s="0"/>
      <c r="FY371" s="0"/>
      <c r="FZ371" s="0"/>
      <c r="GA371" s="0"/>
      <c r="GB371" s="0"/>
      <c r="GC371" s="0"/>
      <c r="GD371" s="0"/>
      <c r="GE371" s="0"/>
      <c r="GF371" s="0"/>
      <c r="GG371" s="0"/>
      <c r="GH371" s="0"/>
      <c r="GI371" s="0"/>
      <c r="GJ371" s="0"/>
      <c r="GK371" s="0"/>
      <c r="GL371" s="0"/>
      <c r="GM371" s="0"/>
      <c r="GN371" s="0"/>
      <c r="GO371" s="0"/>
      <c r="GP371" s="0"/>
      <c r="GQ371" s="0"/>
      <c r="GR371" s="0"/>
      <c r="GS371" s="0"/>
      <c r="GT371" s="0"/>
      <c r="GU371" s="0"/>
      <c r="GV371" s="0"/>
      <c r="GW371" s="0"/>
      <c r="GX371" s="0"/>
      <c r="GY371" s="0"/>
      <c r="GZ371" s="0"/>
      <c r="HA371" s="0"/>
      <c r="HB371" s="0"/>
      <c r="HC371" s="0"/>
      <c r="HD371" s="0"/>
      <c r="HE371" s="0"/>
      <c r="HF371" s="0"/>
      <c r="HG371" s="0"/>
      <c r="HH371" s="0"/>
      <c r="HI371" s="0"/>
      <c r="HJ371" s="0"/>
      <c r="HK371" s="0"/>
      <c r="HL371" s="0"/>
      <c r="HM371" s="0"/>
      <c r="HN371" s="0"/>
      <c r="HO371" s="0"/>
      <c r="HP371" s="0"/>
      <c r="HQ371" s="0"/>
      <c r="HR371" s="0"/>
      <c r="HS371" s="0"/>
      <c r="HT371" s="0"/>
      <c r="HU371" s="0"/>
      <c r="HV371" s="0"/>
      <c r="HW371" s="0"/>
      <c r="HX371" s="0"/>
      <c r="HY371" s="0"/>
      <c r="HZ371" s="0"/>
      <c r="IA371" s="0"/>
      <c r="IB371" s="0"/>
      <c r="IC371" s="0"/>
      <c r="ID371" s="0"/>
      <c r="IE371" s="0"/>
      <c r="IF371" s="0"/>
      <c r="IG371" s="0"/>
      <c r="IH371" s="0"/>
      <c r="II371" s="0"/>
      <c r="IJ371" s="0"/>
      <c r="IK371" s="0"/>
      <c r="IL371" s="0"/>
      <c r="IM371" s="0"/>
      <c r="IN371" s="0"/>
      <c r="IO371" s="0"/>
      <c r="IP371" s="0"/>
      <c r="IQ371" s="0"/>
      <c r="IR371" s="0"/>
      <c r="IS371" s="0"/>
      <c r="IT371" s="0"/>
      <c r="IU371" s="0"/>
      <c r="IV371" s="0"/>
      <c r="IW371" s="0"/>
    </row>
    <row r="372" customFormat="false" ht="12.75" hidden="false" customHeight="false" outlineLevel="0" collapsed="false">
      <c r="A372" s="0"/>
      <c r="B372" s="0"/>
      <c r="C372" s="0"/>
      <c r="D372" s="0"/>
      <c r="E372" s="0"/>
      <c r="F372" s="0"/>
      <c r="G372" s="0"/>
      <c r="H372" s="0"/>
      <c r="I372" s="0"/>
      <c r="J372" s="0"/>
      <c r="K372" s="0"/>
      <c r="L372" s="0"/>
      <c r="M372" s="0"/>
      <c r="N372" s="0"/>
      <c r="O372" s="0"/>
      <c r="P372" s="0"/>
      <c r="Q372" s="0"/>
      <c r="R372" s="0"/>
      <c r="S372" s="0"/>
      <c r="T372" s="0"/>
      <c r="U372" s="0"/>
      <c r="V372" s="0"/>
      <c r="W372" s="0"/>
      <c r="X372" s="0"/>
      <c r="Y372" s="0"/>
      <c r="Z372" s="0"/>
      <c r="AA372" s="0"/>
      <c r="AB372" s="0"/>
      <c r="AC372" s="0"/>
      <c r="AD372" s="0"/>
      <c r="AE372" s="0"/>
      <c r="AF372" s="0"/>
      <c r="AG372" s="0"/>
      <c r="AH372" s="0"/>
      <c r="AI372" s="0"/>
      <c r="AJ372" s="0"/>
      <c r="AK372" s="0"/>
      <c r="AL372" s="0"/>
      <c r="AM372" s="0"/>
      <c r="AN372" s="0"/>
      <c r="AO372" s="0"/>
      <c r="AP372" s="0"/>
      <c r="AQ372" s="0"/>
      <c r="AR372" s="0"/>
      <c r="AS372" s="0"/>
      <c r="AT372" s="0"/>
      <c r="AU372" s="0"/>
      <c r="AV372" s="0"/>
      <c r="AW372" s="0"/>
      <c r="AX372" s="0"/>
      <c r="AY372" s="0"/>
      <c r="AZ372" s="0"/>
      <c r="BA372" s="0"/>
      <c r="BB372" s="0"/>
      <c r="BC372" s="0"/>
      <c r="BD372" s="0"/>
      <c r="BE372" s="0"/>
      <c r="BF372" s="0"/>
      <c r="BG372" s="0"/>
      <c r="BH372" s="0"/>
      <c r="BI372" s="0"/>
      <c r="BJ372" s="0"/>
      <c r="BK372" s="0"/>
      <c r="BL372" s="0"/>
      <c r="BM372" s="0"/>
      <c r="BN372" s="0"/>
      <c r="BO372" s="0"/>
      <c r="BP372" s="0"/>
      <c r="BQ372" s="0"/>
      <c r="BR372" s="0"/>
      <c r="BS372" s="0"/>
      <c r="BT372" s="0"/>
      <c r="BU372" s="0"/>
      <c r="BV372" s="0"/>
      <c r="BW372" s="0"/>
      <c r="BX372" s="0"/>
      <c r="BY372" s="0"/>
      <c r="BZ372" s="0"/>
      <c r="CA372" s="0"/>
      <c r="CB372" s="0"/>
      <c r="CC372" s="0"/>
      <c r="CD372" s="0"/>
      <c r="CE372" s="0"/>
      <c r="CF372" s="0"/>
      <c r="CG372" s="0"/>
      <c r="CH372" s="0"/>
      <c r="CI372" s="0"/>
      <c r="CJ372" s="0"/>
      <c r="CK372" s="0"/>
      <c r="CL372" s="0"/>
      <c r="CM372" s="0"/>
      <c r="CN372" s="0"/>
      <c r="CO372" s="0"/>
      <c r="CP372" s="0"/>
      <c r="CQ372" s="0"/>
      <c r="CR372" s="0"/>
      <c r="CS372" s="0"/>
      <c r="CT372" s="0"/>
      <c r="CU372" s="0"/>
      <c r="CV372" s="0"/>
      <c r="CW372" s="0"/>
      <c r="CX372" s="0"/>
      <c r="CY372" s="0"/>
      <c r="CZ372" s="0"/>
      <c r="DA372" s="0"/>
      <c r="DB372" s="0"/>
      <c r="DC372" s="0"/>
      <c r="DD372" s="0"/>
      <c r="DE372" s="0"/>
      <c r="DF372" s="0"/>
      <c r="DG372" s="0"/>
      <c r="DH372" s="0"/>
      <c r="DI372" s="0"/>
      <c r="DJ372" s="0"/>
      <c r="DK372" s="0"/>
      <c r="DL372" s="0"/>
      <c r="DM372" s="0"/>
      <c r="DN372" s="0"/>
      <c r="DO372" s="0"/>
      <c r="DP372" s="0"/>
      <c r="DQ372" s="0"/>
      <c r="DR372" s="0"/>
      <c r="DS372" s="0"/>
      <c r="DT372" s="0"/>
      <c r="DU372" s="0"/>
      <c r="DV372" s="0"/>
      <c r="DW372" s="0"/>
      <c r="DX372" s="0"/>
      <c r="DY372" s="0"/>
      <c r="DZ372" s="0"/>
      <c r="EA372" s="0"/>
      <c r="EB372" s="0"/>
      <c r="EC372" s="0"/>
      <c r="ED372" s="0"/>
      <c r="EE372" s="0"/>
      <c r="EF372" s="0"/>
      <c r="EG372" s="0"/>
      <c r="EH372" s="0"/>
      <c r="EI372" s="0"/>
      <c r="EJ372" s="0"/>
      <c r="EK372" s="0"/>
      <c r="EL372" s="0"/>
      <c r="EM372" s="0"/>
      <c r="EN372" s="0"/>
      <c r="EO372" s="0"/>
      <c r="EP372" s="0"/>
      <c r="EQ372" s="0"/>
      <c r="ER372" s="0"/>
      <c r="ES372" s="0"/>
      <c r="ET372" s="0"/>
      <c r="EU372" s="0"/>
      <c r="EV372" s="0"/>
      <c r="EW372" s="0"/>
      <c r="EX372" s="0"/>
      <c r="EY372" s="0"/>
      <c r="EZ372" s="0"/>
      <c r="FA372" s="0"/>
      <c r="FB372" s="0"/>
      <c r="FC372" s="0"/>
      <c r="FD372" s="0"/>
      <c r="FE372" s="0"/>
      <c r="FF372" s="0"/>
      <c r="FG372" s="0"/>
      <c r="FH372" s="0"/>
      <c r="FI372" s="0"/>
      <c r="FJ372" s="0"/>
      <c r="FK372" s="0"/>
      <c r="FL372" s="0"/>
      <c r="FM372" s="0"/>
      <c r="FN372" s="0"/>
      <c r="FO372" s="0"/>
      <c r="FP372" s="0"/>
      <c r="FQ372" s="0"/>
      <c r="FR372" s="0"/>
      <c r="FS372" s="0"/>
      <c r="FT372" s="0"/>
      <c r="FU372" s="0"/>
      <c r="FV372" s="0"/>
      <c r="FW372" s="0"/>
      <c r="FX372" s="0"/>
      <c r="FY372" s="0"/>
      <c r="FZ372" s="0"/>
      <c r="GA372" s="0"/>
      <c r="GB372" s="0"/>
      <c r="GC372" s="0"/>
      <c r="GD372" s="0"/>
      <c r="GE372" s="0"/>
      <c r="GF372" s="0"/>
      <c r="GG372" s="0"/>
      <c r="GH372" s="0"/>
      <c r="GI372" s="0"/>
      <c r="GJ372" s="0"/>
      <c r="GK372" s="0"/>
      <c r="GL372" s="0"/>
      <c r="GM372" s="0"/>
      <c r="GN372" s="0"/>
      <c r="GO372" s="0"/>
      <c r="GP372" s="0"/>
      <c r="GQ372" s="0"/>
      <c r="GR372" s="0"/>
      <c r="GS372" s="0"/>
      <c r="GT372" s="0"/>
      <c r="GU372" s="0"/>
      <c r="GV372" s="0"/>
      <c r="GW372" s="0"/>
      <c r="GX372" s="0"/>
      <c r="GY372" s="0"/>
      <c r="GZ372" s="0"/>
      <c r="HA372" s="0"/>
      <c r="HB372" s="0"/>
      <c r="HC372" s="0"/>
      <c r="HD372" s="0"/>
      <c r="HE372" s="0"/>
      <c r="HF372" s="0"/>
      <c r="HG372" s="0"/>
      <c r="HH372" s="0"/>
      <c r="HI372" s="0"/>
      <c r="HJ372" s="0"/>
      <c r="HK372" s="0"/>
      <c r="HL372" s="0"/>
      <c r="HM372" s="0"/>
      <c r="HN372" s="0"/>
      <c r="HO372" s="0"/>
      <c r="HP372" s="0"/>
      <c r="HQ372" s="0"/>
      <c r="HR372" s="0"/>
      <c r="HS372" s="0"/>
      <c r="HT372" s="0"/>
      <c r="HU372" s="0"/>
      <c r="HV372" s="0"/>
      <c r="HW372" s="0"/>
      <c r="HX372" s="0"/>
      <c r="HY372" s="0"/>
      <c r="HZ372" s="0"/>
      <c r="IA372" s="0"/>
      <c r="IB372" s="0"/>
      <c r="IC372" s="0"/>
      <c r="ID372" s="0"/>
      <c r="IE372" s="0"/>
      <c r="IF372" s="0"/>
      <c r="IG372" s="0"/>
      <c r="IH372" s="0"/>
      <c r="II372" s="0"/>
      <c r="IJ372" s="0"/>
      <c r="IK372" s="0"/>
      <c r="IL372" s="0"/>
      <c r="IM372" s="0"/>
      <c r="IN372" s="0"/>
      <c r="IO372" s="0"/>
      <c r="IP372" s="0"/>
      <c r="IQ372" s="0"/>
      <c r="IR372" s="0"/>
      <c r="IS372" s="0"/>
      <c r="IT372" s="0"/>
      <c r="IU372" s="0"/>
      <c r="IV372" s="0"/>
      <c r="IW372" s="0"/>
    </row>
    <row r="373" customFormat="false" ht="12.75" hidden="false" customHeight="false" outlineLevel="0" collapsed="false">
      <c r="A373" s="0"/>
      <c r="B373" s="0"/>
      <c r="C373" s="0"/>
      <c r="D373" s="0"/>
      <c r="E373" s="0"/>
      <c r="F373" s="0"/>
      <c r="G373" s="0"/>
      <c r="H373" s="0"/>
      <c r="I373" s="0"/>
      <c r="J373" s="0"/>
      <c r="K373" s="0"/>
      <c r="L373" s="0"/>
      <c r="M373" s="0"/>
      <c r="N373" s="0"/>
      <c r="O373" s="0"/>
      <c r="P373" s="0"/>
      <c r="Q373" s="0"/>
      <c r="R373" s="0"/>
      <c r="S373" s="0"/>
      <c r="T373" s="0"/>
      <c r="U373" s="0"/>
      <c r="V373" s="0"/>
      <c r="W373" s="0"/>
      <c r="X373" s="0"/>
      <c r="Y373" s="0"/>
      <c r="Z373" s="0"/>
      <c r="AA373" s="0"/>
      <c r="AB373" s="0"/>
      <c r="AC373" s="0"/>
      <c r="AD373" s="0"/>
      <c r="AE373" s="0"/>
      <c r="AF373" s="0"/>
      <c r="AG373" s="0"/>
      <c r="AH373" s="0"/>
      <c r="AI373" s="0"/>
      <c r="AJ373" s="0"/>
      <c r="AK373" s="0"/>
      <c r="AL373" s="0"/>
      <c r="AM373" s="0"/>
      <c r="AN373" s="0"/>
      <c r="AO373" s="0"/>
      <c r="AP373" s="0"/>
      <c r="AQ373" s="0"/>
      <c r="AR373" s="0"/>
      <c r="AS373" s="0"/>
      <c r="AT373" s="0"/>
      <c r="AU373" s="0"/>
      <c r="AV373" s="0"/>
      <c r="AW373" s="0"/>
      <c r="AX373" s="0"/>
      <c r="AY373" s="0"/>
      <c r="AZ373" s="0"/>
      <c r="BA373" s="0"/>
      <c r="BB373" s="0"/>
      <c r="BC373" s="0"/>
      <c r="BD373" s="0"/>
      <c r="BE373" s="0"/>
      <c r="BF373" s="0"/>
      <c r="BG373" s="0"/>
      <c r="BH373" s="0"/>
      <c r="BI373" s="0"/>
      <c r="BJ373" s="0"/>
      <c r="BK373" s="0"/>
      <c r="BL373" s="0"/>
      <c r="BM373" s="0"/>
      <c r="BN373" s="0"/>
      <c r="BO373" s="0"/>
      <c r="BP373" s="0"/>
      <c r="BQ373" s="0"/>
      <c r="BR373" s="0"/>
      <c r="BS373" s="0"/>
      <c r="BT373" s="0"/>
      <c r="BU373" s="0"/>
      <c r="BV373" s="0"/>
      <c r="BW373" s="0"/>
      <c r="BX373" s="0"/>
      <c r="BY373" s="0"/>
      <c r="BZ373" s="0"/>
      <c r="CA373" s="0"/>
      <c r="CB373" s="0"/>
      <c r="CC373" s="0"/>
      <c r="CD373" s="0"/>
      <c r="CE373" s="0"/>
      <c r="CF373" s="0"/>
      <c r="CG373" s="0"/>
      <c r="CH373" s="0"/>
      <c r="CI373" s="0"/>
      <c r="CJ373" s="0"/>
      <c r="CK373" s="0"/>
      <c r="CL373" s="0"/>
      <c r="CM373" s="0"/>
      <c r="CN373" s="0"/>
      <c r="CO373" s="0"/>
      <c r="CP373" s="0"/>
      <c r="CQ373" s="0"/>
      <c r="CR373" s="0"/>
      <c r="CS373" s="0"/>
      <c r="CT373" s="0"/>
      <c r="CU373" s="0"/>
      <c r="CV373" s="0"/>
      <c r="CW373" s="0"/>
      <c r="CX373" s="0"/>
      <c r="CY373" s="0"/>
      <c r="CZ373" s="0"/>
      <c r="DA373" s="0"/>
      <c r="DB373" s="0"/>
      <c r="DC373" s="0"/>
      <c r="DD373" s="0"/>
      <c r="DE373" s="0"/>
      <c r="DF373" s="0"/>
      <c r="DG373" s="0"/>
      <c r="DH373" s="0"/>
      <c r="DI373" s="0"/>
      <c r="DJ373" s="0"/>
      <c r="DK373" s="0"/>
      <c r="DL373" s="0"/>
      <c r="DM373" s="0"/>
      <c r="DN373" s="0"/>
      <c r="DO373" s="0"/>
      <c r="DP373" s="0"/>
      <c r="DQ373" s="0"/>
      <c r="DR373" s="0"/>
      <c r="DS373" s="0"/>
      <c r="DT373" s="0"/>
      <c r="DU373" s="0"/>
      <c r="DV373" s="0"/>
      <c r="DW373" s="0"/>
      <c r="DX373" s="0"/>
      <c r="DY373" s="0"/>
      <c r="DZ373" s="0"/>
      <c r="EA373" s="0"/>
      <c r="EB373" s="0"/>
      <c r="EC373" s="0"/>
      <c r="ED373" s="0"/>
      <c r="EE373" s="0"/>
      <c r="EF373" s="0"/>
      <c r="EG373" s="0"/>
      <c r="EH373" s="0"/>
      <c r="EI373" s="0"/>
      <c r="EJ373" s="0"/>
      <c r="EK373" s="0"/>
      <c r="EL373" s="0"/>
      <c r="EM373" s="0"/>
      <c r="EN373" s="0"/>
      <c r="EO373" s="0"/>
      <c r="EP373" s="0"/>
      <c r="EQ373" s="0"/>
      <c r="ER373" s="0"/>
      <c r="ES373" s="0"/>
      <c r="ET373" s="0"/>
      <c r="EU373" s="0"/>
      <c r="EV373" s="0"/>
      <c r="EW373" s="0"/>
      <c r="EX373" s="0"/>
      <c r="EY373" s="0"/>
      <c r="EZ373" s="0"/>
      <c r="FA373" s="0"/>
      <c r="FB373" s="0"/>
      <c r="FC373" s="0"/>
      <c r="FD373" s="0"/>
      <c r="FE373" s="0"/>
      <c r="FF373" s="0"/>
      <c r="FG373" s="0"/>
      <c r="FH373" s="0"/>
      <c r="FI373" s="0"/>
      <c r="FJ373" s="0"/>
      <c r="FK373" s="0"/>
      <c r="FL373" s="0"/>
      <c r="FM373" s="0"/>
      <c r="FN373" s="0"/>
      <c r="FO373" s="0"/>
      <c r="FP373" s="0"/>
      <c r="FQ373" s="0"/>
      <c r="FR373" s="0"/>
      <c r="FS373" s="0"/>
      <c r="FT373" s="0"/>
      <c r="FU373" s="0"/>
      <c r="FV373" s="0"/>
      <c r="FW373" s="0"/>
      <c r="FX373" s="0"/>
      <c r="FY373" s="0"/>
      <c r="FZ373" s="0"/>
      <c r="GA373" s="0"/>
      <c r="GB373" s="0"/>
      <c r="GC373" s="0"/>
      <c r="GD373" s="0"/>
      <c r="GE373" s="0"/>
      <c r="GF373" s="0"/>
      <c r="GG373" s="0"/>
      <c r="GH373" s="0"/>
      <c r="GI373" s="0"/>
      <c r="GJ373" s="0"/>
      <c r="GK373" s="0"/>
      <c r="GL373" s="0"/>
      <c r="GM373" s="0"/>
      <c r="GN373" s="0"/>
      <c r="GO373" s="0"/>
      <c r="GP373" s="0"/>
      <c r="GQ373" s="0"/>
      <c r="GR373" s="0"/>
      <c r="GS373" s="0"/>
      <c r="GT373" s="0"/>
      <c r="GU373" s="0"/>
      <c r="GV373" s="0"/>
      <c r="GW373" s="0"/>
      <c r="GX373" s="0"/>
      <c r="GY373" s="0"/>
      <c r="GZ373" s="0"/>
      <c r="HA373" s="0"/>
      <c r="HB373" s="0"/>
      <c r="HC373" s="0"/>
      <c r="HD373" s="0"/>
      <c r="HE373" s="0"/>
      <c r="HF373" s="0"/>
      <c r="HG373" s="0"/>
      <c r="HH373" s="0"/>
      <c r="HI373" s="0"/>
      <c r="HJ373" s="0"/>
      <c r="HK373" s="0"/>
      <c r="HL373" s="0"/>
      <c r="HM373" s="0"/>
      <c r="HN373" s="0"/>
      <c r="HO373" s="0"/>
      <c r="HP373" s="0"/>
      <c r="HQ373" s="0"/>
      <c r="HR373" s="0"/>
      <c r="HS373" s="0"/>
      <c r="HT373" s="0"/>
      <c r="HU373" s="0"/>
      <c r="HV373" s="0"/>
      <c r="HW373" s="0"/>
      <c r="HX373" s="0"/>
      <c r="HY373" s="0"/>
      <c r="HZ373" s="0"/>
      <c r="IA373" s="0"/>
      <c r="IB373" s="0"/>
      <c r="IC373" s="0"/>
      <c r="ID373" s="0"/>
      <c r="IE373" s="0"/>
      <c r="IF373" s="0"/>
      <c r="IG373" s="0"/>
      <c r="IH373" s="0"/>
      <c r="II373" s="0"/>
      <c r="IJ373" s="0"/>
      <c r="IK373" s="0"/>
      <c r="IL373" s="0"/>
      <c r="IM373" s="0"/>
      <c r="IN373" s="0"/>
      <c r="IO373" s="0"/>
      <c r="IP373" s="0"/>
      <c r="IQ373" s="0"/>
      <c r="IR373" s="0"/>
      <c r="IS373" s="0"/>
      <c r="IT373" s="0"/>
      <c r="IU373" s="0"/>
      <c r="IV373" s="0"/>
      <c r="IW373" s="0"/>
    </row>
    <row r="374" customFormat="false" ht="12.75" hidden="false" customHeight="false" outlineLevel="0" collapsed="false">
      <c r="A374" s="0"/>
      <c r="B374" s="0"/>
      <c r="C374" s="0"/>
      <c r="D374" s="0"/>
      <c r="E374" s="0"/>
      <c r="F374" s="0"/>
      <c r="G374" s="0"/>
      <c r="H374" s="0"/>
      <c r="I374" s="0"/>
      <c r="J374" s="0"/>
      <c r="K374" s="0"/>
      <c r="L374" s="0"/>
      <c r="M374" s="0"/>
      <c r="N374" s="0"/>
      <c r="O374" s="0"/>
      <c r="P374" s="0"/>
      <c r="Q374" s="0"/>
      <c r="R374" s="0"/>
      <c r="S374" s="0"/>
      <c r="T374" s="0"/>
      <c r="U374" s="0"/>
      <c r="V374" s="0"/>
      <c r="W374" s="0"/>
      <c r="X374" s="0"/>
      <c r="Y374" s="0"/>
      <c r="Z374" s="0"/>
      <c r="AA374" s="0"/>
      <c r="AB374" s="0"/>
      <c r="AC374" s="0"/>
      <c r="AD374" s="0"/>
      <c r="AE374" s="0"/>
      <c r="AF374" s="0"/>
      <c r="AG374" s="0"/>
      <c r="AH374" s="0"/>
      <c r="AI374" s="0"/>
      <c r="AJ374" s="0"/>
      <c r="AK374" s="0"/>
      <c r="AL374" s="0"/>
      <c r="AM374" s="0"/>
      <c r="AN374" s="0"/>
      <c r="AO374" s="0"/>
      <c r="AP374" s="0"/>
      <c r="AQ374" s="0"/>
      <c r="AR374" s="0"/>
      <c r="AS374" s="0"/>
      <c r="AT374" s="0"/>
      <c r="AU374" s="0"/>
      <c r="AV374" s="0"/>
      <c r="AW374" s="0"/>
      <c r="AX374" s="0"/>
      <c r="AY374" s="0"/>
      <c r="AZ374" s="0"/>
      <c r="BA374" s="0"/>
      <c r="BB374" s="0"/>
      <c r="BC374" s="0"/>
      <c r="BD374" s="0"/>
      <c r="BE374" s="0"/>
      <c r="BF374" s="0"/>
      <c r="BG374" s="0"/>
      <c r="BH374" s="0"/>
      <c r="BI374" s="0"/>
      <c r="BJ374" s="0"/>
      <c r="BK374" s="0"/>
      <c r="BL374" s="0"/>
      <c r="BM374" s="0"/>
      <c r="BN374" s="0"/>
      <c r="BO374" s="0"/>
      <c r="BP374" s="0"/>
      <c r="BQ374" s="0"/>
      <c r="BR374" s="0"/>
      <c r="BS374" s="0"/>
      <c r="BT374" s="0"/>
      <c r="BU374" s="0"/>
      <c r="BV374" s="0"/>
      <c r="BW374" s="0"/>
      <c r="BX374" s="0"/>
      <c r="BY374" s="0"/>
      <c r="BZ374" s="0"/>
      <c r="CA374" s="0"/>
      <c r="CB374" s="0"/>
      <c r="CC374" s="0"/>
      <c r="CD374" s="0"/>
      <c r="CE374" s="0"/>
      <c r="CF374" s="0"/>
      <c r="CG374" s="0"/>
      <c r="CH374" s="0"/>
      <c r="CI374" s="0"/>
      <c r="CJ374" s="0"/>
      <c r="CK374" s="0"/>
      <c r="CL374" s="0"/>
      <c r="CM374" s="0"/>
      <c r="CN374" s="0"/>
      <c r="CO374" s="0"/>
      <c r="CP374" s="0"/>
      <c r="CQ374" s="0"/>
      <c r="CR374" s="0"/>
      <c r="CS374" s="0"/>
      <c r="CT374" s="0"/>
      <c r="CU374" s="0"/>
      <c r="CV374" s="0"/>
      <c r="CW374" s="0"/>
      <c r="CX374" s="0"/>
      <c r="CY374" s="0"/>
      <c r="CZ374" s="0"/>
      <c r="DA374" s="0"/>
      <c r="DB374" s="0"/>
      <c r="DC374" s="0"/>
      <c r="DD374" s="0"/>
      <c r="DE374" s="0"/>
      <c r="DF374" s="0"/>
      <c r="DG374" s="0"/>
      <c r="DH374" s="0"/>
      <c r="DI374" s="0"/>
      <c r="DJ374" s="0"/>
      <c r="DK374" s="0"/>
      <c r="DL374" s="0"/>
      <c r="DM374" s="0"/>
      <c r="DN374" s="0"/>
      <c r="DO374" s="0"/>
      <c r="DP374" s="0"/>
      <c r="DQ374" s="0"/>
      <c r="DR374" s="0"/>
      <c r="DS374" s="0"/>
      <c r="DT374" s="0"/>
      <c r="DU374" s="0"/>
      <c r="DV374" s="0"/>
      <c r="DW374" s="0"/>
      <c r="DX374" s="0"/>
      <c r="DY374" s="0"/>
      <c r="DZ374" s="0"/>
      <c r="EA374" s="0"/>
      <c r="EB374" s="0"/>
      <c r="EC374" s="0"/>
      <c r="ED374" s="0"/>
      <c r="EE374" s="0"/>
      <c r="EF374" s="0"/>
      <c r="EG374" s="0"/>
      <c r="EH374" s="0"/>
      <c r="EI374" s="0"/>
      <c r="EJ374" s="0"/>
      <c r="EK374" s="0"/>
      <c r="EL374" s="0"/>
      <c r="EM374" s="0"/>
      <c r="EN374" s="0"/>
      <c r="EO374" s="0"/>
      <c r="EP374" s="0"/>
      <c r="EQ374" s="0"/>
      <c r="ER374" s="0"/>
      <c r="ES374" s="0"/>
      <c r="ET374" s="0"/>
      <c r="EU374" s="0"/>
      <c r="EV374" s="0"/>
      <c r="EW374" s="0"/>
      <c r="EX374" s="0"/>
      <c r="EY374" s="0"/>
      <c r="EZ374" s="0"/>
      <c r="FA374" s="0"/>
      <c r="FB374" s="0"/>
      <c r="FC374" s="0"/>
      <c r="FD374" s="0"/>
      <c r="FE374" s="0"/>
      <c r="FF374" s="0"/>
      <c r="FG374" s="0"/>
      <c r="FH374" s="0"/>
      <c r="FI374" s="0"/>
      <c r="FJ374" s="0"/>
      <c r="FK374" s="0"/>
      <c r="FL374" s="0"/>
      <c r="FM374" s="0"/>
      <c r="FN374" s="0"/>
      <c r="FO374" s="0"/>
      <c r="FP374" s="0"/>
      <c r="FQ374" s="0"/>
      <c r="FR374" s="0"/>
      <c r="FS374" s="0"/>
      <c r="FT374" s="0"/>
      <c r="FU374" s="0"/>
      <c r="FV374" s="0"/>
      <c r="FW374" s="0"/>
      <c r="FX374" s="0"/>
      <c r="FY374" s="0"/>
      <c r="FZ374" s="0"/>
      <c r="GA374" s="0"/>
      <c r="GB374" s="0"/>
      <c r="GC374" s="0"/>
      <c r="GD374" s="0"/>
      <c r="GE374" s="0"/>
      <c r="GF374" s="0"/>
      <c r="GG374" s="0"/>
      <c r="GH374" s="0"/>
      <c r="GI374" s="0"/>
      <c r="GJ374" s="0"/>
      <c r="GK374" s="0"/>
      <c r="GL374" s="0"/>
      <c r="GM374" s="0"/>
      <c r="GN374" s="0"/>
      <c r="GO374" s="0"/>
      <c r="GP374" s="0"/>
      <c r="GQ374" s="0"/>
      <c r="GR374" s="0"/>
      <c r="GS374" s="0"/>
      <c r="GT374" s="0"/>
      <c r="GU374" s="0"/>
      <c r="GV374" s="0"/>
      <c r="GW374" s="0"/>
      <c r="GX374" s="0"/>
      <c r="GY374" s="0"/>
      <c r="GZ374" s="0"/>
      <c r="HA374" s="0"/>
      <c r="HB374" s="0"/>
      <c r="HC374" s="0"/>
      <c r="HD374" s="0"/>
      <c r="HE374" s="0"/>
      <c r="HF374" s="0"/>
      <c r="HG374" s="0"/>
      <c r="HH374" s="0"/>
      <c r="HI374" s="0"/>
      <c r="HJ374" s="0"/>
      <c r="HK374" s="0"/>
      <c r="HL374" s="0"/>
      <c r="HM374" s="0"/>
      <c r="HN374" s="0"/>
      <c r="HO374" s="0"/>
      <c r="HP374" s="0"/>
      <c r="HQ374" s="0"/>
      <c r="HR374" s="0"/>
      <c r="HS374" s="0"/>
      <c r="HT374" s="0"/>
      <c r="HU374" s="0"/>
      <c r="HV374" s="0"/>
      <c r="HW374" s="0"/>
      <c r="HX374" s="0"/>
      <c r="HY374" s="0"/>
      <c r="HZ374" s="0"/>
      <c r="IA374" s="0"/>
      <c r="IB374" s="0"/>
      <c r="IC374" s="0"/>
      <c r="ID374" s="0"/>
      <c r="IE374" s="0"/>
      <c r="IF374" s="0"/>
      <c r="IG374" s="0"/>
      <c r="IH374" s="0"/>
      <c r="II374" s="0"/>
      <c r="IJ374" s="0"/>
      <c r="IK374" s="0"/>
      <c r="IL374" s="0"/>
      <c r="IM374" s="0"/>
      <c r="IN374" s="0"/>
      <c r="IO374" s="0"/>
      <c r="IP374" s="0"/>
      <c r="IQ374" s="0"/>
      <c r="IR374" s="0"/>
      <c r="IS374" s="0"/>
      <c r="IT374" s="0"/>
      <c r="IU374" s="0"/>
      <c r="IV374" s="0"/>
      <c r="IW374" s="0"/>
    </row>
    <row r="375" customFormat="false" ht="12.75" hidden="false" customHeight="false" outlineLevel="0" collapsed="false">
      <c r="A375" s="0"/>
      <c r="B375" s="0"/>
      <c r="C375" s="0"/>
      <c r="D375" s="0"/>
      <c r="E375" s="0"/>
      <c r="F375" s="0"/>
      <c r="G375" s="0"/>
      <c r="H375" s="0"/>
      <c r="I375" s="0"/>
      <c r="J375" s="0"/>
      <c r="K375" s="0"/>
      <c r="L375" s="0"/>
      <c r="M375" s="0"/>
      <c r="N375" s="0"/>
      <c r="O375" s="0"/>
      <c r="P375" s="0"/>
      <c r="Q375" s="0"/>
      <c r="R375" s="0"/>
      <c r="S375" s="0"/>
      <c r="T375" s="0"/>
      <c r="U375" s="0"/>
      <c r="V375" s="0"/>
      <c r="W375" s="0"/>
      <c r="X375" s="0"/>
      <c r="Y375" s="0"/>
      <c r="Z375" s="0"/>
      <c r="AA375" s="0"/>
      <c r="AB375" s="0"/>
      <c r="AC375" s="0"/>
      <c r="AD375" s="0"/>
      <c r="AE375" s="0"/>
      <c r="AF375" s="0"/>
      <c r="AG375" s="0"/>
      <c r="AH375" s="0"/>
      <c r="AI375" s="0"/>
      <c r="AJ375" s="0"/>
      <c r="AK375" s="0"/>
      <c r="AL375" s="0"/>
      <c r="AM375" s="0"/>
      <c r="AN375" s="0"/>
      <c r="AO375" s="0"/>
      <c r="AP375" s="0"/>
      <c r="AQ375" s="0"/>
      <c r="AR375" s="0"/>
      <c r="AS375" s="0"/>
      <c r="AT375" s="0"/>
      <c r="AU375" s="0"/>
      <c r="AV375" s="0"/>
      <c r="AW375" s="0"/>
      <c r="AX375" s="0"/>
      <c r="AY375" s="0"/>
      <c r="AZ375" s="0"/>
      <c r="BA375" s="0"/>
      <c r="BB375" s="0"/>
      <c r="BC375" s="0"/>
      <c r="BD375" s="0"/>
      <c r="BE375" s="0"/>
      <c r="BF375" s="0"/>
      <c r="BG375" s="0"/>
      <c r="BH375" s="0"/>
      <c r="BI375" s="0"/>
      <c r="BJ375" s="0"/>
      <c r="BK375" s="0"/>
      <c r="BL375" s="0"/>
      <c r="BM375" s="0"/>
      <c r="BN375" s="0"/>
      <c r="BO375" s="0"/>
      <c r="BP375" s="0"/>
      <c r="BQ375" s="0"/>
      <c r="BR375" s="0"/>
      <c r="BS375" s="0"/>
      <c r="BT375" s="0"/>
      <c r="BU375" s="0"/>
      <c r="BV375" s="0"/>
      <c r="BW375" s="0"/>
      <c r="BX375" s="0"/>
      <c r="BY375" s="0"/>
      <c r="BZ375" s="0"/>
      <c r="CA375" s="0"/>
      <c r="CB375" s="0"/>
      <c r="CC375" s="0"/>
      <c r="CD375" s="0"/>
      <c r="CE375" s="0"/>
      <c r="CF375" s="0"/>
      <c r="CG375" s="0"/>
      <c r="CH375" s="0"/>
      <c r="CI375" s="0"/>
      <c r="CJ375" s="0"/>
      <c r="CK375" s="0"/>
      <c r="CL375" s="0"/>
      <c r="CM375" s="0"/>
      <c r="CN375" s="0"/>
      <c r="CO375" s="0"/>
      <c r="CP375" s="0"/>
      <c r="CQ375" s="0"/>
      <c r="CR375" s="0"/>
      <c r="CS375" s="0"/>
      <c r="CT375" s="0"/>
      <c r="CU375" s="0"/>
      <c r="CV375" s="0"/>
      <c r="CW375" s="0"/>
      <c r="CX375" s="0"/>
      <c r="CY375" s="0"/>
      <c r="CZ375" s="0"/>
      <c r="DA375" s="0"/>
      <c r="DB375" s="0"/>
      <c r="DC375" s="0"/>
      <c r="DD375" s="0"/>
      <c r="DE375" s="0"/>
      <c r="DF375" s="0"/>
      <c r="DG375" s="0"/>
      <c r="DH375" s="0"/>
      <c r="DI375" s="0"/>
      <c r="DJ375" s="0"/>
      <c r="DK375" s="0"/>
      <c r="DL375" s="0"/>
      <c r="DM375" s="0"/>
      <c r="DN375" s="0"/>
      <c r="DO375" s="0"/>
      <c r="DP375" s="0"/>
      <c r="DQ375" s="0"/>
      <c r="DR375" s="0"/>
      <c r="DS375" s="0"/>
      <c r="DT375" s="0"/>
      <c r="DU375" s="0"/>
      <c r="DV375" s="0"/>
      <c r="DW375" s="0"/>
      <c r="DX375" s="0"/>
      <c r="DY375" s="0"/>
      <c r="DZ375" s="0"/>
      <c r="EA375" s="0"/>
      <c r="EB375" s="0"/>
      <c r="EC375" s="0"/>
      <c r="ED375" s="0"/>
      <c r="EE375" s="0"/>
      <c r="EF375" s="0"/>
      <c r="EG375" s="0"/>
      <c r="EH375" s="0"/>
      <c r="EI375" s="0"/>
      <c r="EJ375" s="0"/>
      <c r="EK375" s="0"/>
      <c r="EL375" s="0"/>
      <c r="EM375" s="0"/>
      <c r="EN375" s="0"/>
      <c r="EO375" s="0"/>
      <c r="EP375" s="0"/>
      <c r="EQ375" s="0"/>
      <c r="ER375" s="0"/>
      <c r="ES375" s="0"/>
      <c r="ET375" s="0"/>
      <c r="EU375" s="0"/>
      <c r="EV375" s="0"/>
      <c r="EW375" s="0"/>
      <c r="EX375" s="0"/>
      <c r="EY375" s="0"/>
      <c r="EZ375" s="0"/>
      <c r="FA375" s="0"/>
      <c r="FB375" s="0"/>
      <c r="FC375" s="0"/>
      <c r="FD375" s="0"/>
      <c r="FE375" s="0"/>
      <c r="FF375" s="0"/>
      <c r="FG375" s="0"/>
      <c r="FH375" s="0"/>
      <c r="FI375" s="0"/>
      <c r="FJ375" s="0"/>
      <c r="FK375" s="0"/>
      <c r="FL375" s="0"/>
      <c r="FM375" s="0"/>
      <c r="FN375" s="0"/>
      <c r="FO375" s="0"/>
      <c r="FP375" s="0"/>
      <c r="FQ375" s="0"/>
      <c r="FR375" s="0"/>
      <c r="FS375" s="0"/>
      <c r="FT375" s="0"/>
      <c r="FU375" s="0"/>
      <c r="FV375" s="0"/>
      <c r="FW375" s="0"/>
      <c r="FX375" s="0"/>
      <c r="FY375" s="0"/>
      <c r="FZ375" s="0"/>
      <c r="GA375" s="0"/>
      <c r="GB375" s="0"/>
      <c r="GC375" s="0"/>
      <c r="GD375" s="0"/>
      <c r="GE375" s="0"/>
      <c r="GF375" s="0"/>
      <c r="GG375" s="0"/>
      <c r="GH375" s="0"/>
      <c r="GI375" s="0"/>
      <c r="GJ375" s="0"/>
      <c r="GK375" s="0"/>
      <c r="GL375" s="0"/>
      <c r="GM375" s="0"/>
      <c r="GN375" s="0"/>
      <c r="GO375" s="0"/>
      <c r="GP375" s="0"/>
      <c r="GQ375" s="0"/>
      <c r="GR375" s="0"/>
      <c r="GS375" s="0"/>
      <c r="GT375" s="0"/>
      <c r="GU375" s="0"/>
      <c r="GV375" s="0"/>
      <c r="GW375" s="0"/>
      <c r="GX375" s="0"/>
      <c r="GY375" s="0"/>
      <c r="GZ375" s="0"/>
      <c r="HA375" s="0"/>
      <c r="HB375" s="0"/>
      <c r="HC375" s="0"/>
      <c r="HD375" s="0"/>
      <c r="HE375" s="0"/>
      <c r="HF375" s="0"/>
      <c r="HG375" s="0"/>
      <c r="HH375" s="0"/>
      <c r="HI375" s="0"/>
      <c r="HJ375" s="0"/>
      <c r="HK375" s="0"/>
      <c r="HL375" s="0"/>
      <c r="HM375" s="0"/>
      <c r="HN375" s="0"/>
      <c r="HO375" s="0"/>
      <c r="HP375" s="0"/>
      <c r="HQ375" s="0"/>
      <c r="HR375" s="0"/>
      <c r="HS375" s="0"/>
      <c r="HT375" s="0"/>
      <c r="HU375" s="0"/>
      <c r="HV375" s="0"/>
      <c r="HW375" s="0"/>
      <c r="HX375" s="0"/>
      <c r="HY375" s="0"/>
      <c r="HZ375" s="0"/>
      <c r="IA375" s="0"/>
      <c r="IB375" s="0"/>
      <c r="IC375" s="0"/>
      <c r="ID375" s="0"/>
      <c r="IE375" s="0"/>
      <c r="IF375" s="0"/>
      <c r="IG375" s="0"/>
      <c r="IH375" s="0"/>
      <c r="II375" s="0"/>
      <c r="IJ375" s="0"/>
      <c r="IK375" s="0"/>
      <c r="IL375" s="0"/>
      <c r="IM375" s="0"/>
      <c r="IN375" s="0"/>
      <c r="IO375" s="0"/>
      <c r="IP375" s="0"/>
      <c r="IQ375" s="0"/>
      <c r="IR375" s="0"/>
      <c r="IS375" s="0"/>
      <c r="IT375" s="0"/>
      <c r="IU375" s="0"/>
      <c r="IV375" s="0"/>
      <c r="IW375" s="0"/>
    </row>
    <row r="376" customFormat="false" ht="12.75" hidden="false" customHeight="false" outlineLevel="0" collapsed="false">
      <c r="A376" s="0"/>
      <c r="B376" s="0"/>
      <c r="C376" s="0"/>
      <c r="D376" s="0"/>
      <c r="E376" s="0"/>
      <c r="F376" s="0"/>
      <c r="G376" s="0"/>
      <c r="H376" s="0"/>
      <c r="I376" s="0"/>
      <c r="J376" s="0"/>
      <c r="K376" s="0"/>
      <c r="L376" s="0"/>
      <c r="M376" s="0"/>
      <c r="N376" s="0"/>
      <c r="O376" s="0"/>
      <c r="P376" s="0"/>
      <c r="Q376" s="0"/>
      <c r="R376" s="0"/>
      <c r="S376" s="0"/>
      <c r="T376" s="0"/>
      <c r="U376" s="0"/>
      <c r="V376" s="0"/>
      <c r="W376" s="0"/>
      <c r="X376" s="0"/>
      <c r="Y376" s="0"/>
      <c r="Z376" s="0"/>
      <c r="AA376" s="0"/>
      <c r="AB376" s="0"/>
      <c r="AC376" s="0"/>
      <c r="AD376" s="0"/>
      <c r="AE376" s="0"/>
      <c r="AF376" s="0"/>
      <c r="AG376" s="0"/>
      <c r="AH376" s="0"/>
      <c r="AI376" s="0"/>
      <c r="AJ376" s="0"/>
      <c r="AK376" s="0"/>
      <c r="AL376" s="0"/>
      <c r="AM376" s="0"/>
      <c r="AN376" s="0"/>
      <c r="AO376" s="0"/>
      <c r="AP376" s="0"/>
      <c r="AQ376" s="0"/>
      <c r="AR376" s="0"/>
      <c r="AS376" s="0"/>
      <c r="AT376" s="0"/>
      <c r="AU376" s="0"/>
      <c r="AV376" s="0"/>
      <c r="AW376" s="0"/>
      <c r="AX376" s="0"/>
      <c r="AY376" s="0"/>
      <c r="AZ376" s="0"/>
      <c r="BA376" s="0"/>
      <c r="BB376" s="0"/>
      <c r="BC376" s="0"/>
      <c r="BD376" s="0"/>
      <c r="BE376" s="0"/>
      <c r="BF376" s="0"/>
      <c r="BG376" s="0"/>
      <c r="BH376" s="0"/>
      <c r="BI376" s="0"/>
      <c r="BJ376" s="0"/>
      <c r="BK376" s="0"/>
      <c r="BL376" s="0"/>
      <c r="BM376" s="0"/>
      <c r="BN376" s="0"/>
      <c r="BO376" s="0"/>
      <c r="BP376" s="0"/>
      <c r="BQ376" s="0"/>
      <c r="BR376" s="0"/>
      <c r="BS376" s="0"/>
      <c r="BT376" s="0"/>
      <c r="BU376" s="0"/>
      <c r="BV376" s="0"/>
      <c r="BW376" s="0"/>
      <c r="BX376" s="0"/>
      <c r="BY376" s="0"/>
      <c r="BZ376" s="0"/>
      <c r="CA376" s="0"/>
      <c r="CB376" s="0"/>
      <c r="CC376" s="0"/>
      <c r="CD376" s="0"/>
      <c r="CE376" s="0"/>
      <c r="CF376" s="0"/>
      <c r="CG376" s="0"/>
      <c r="CH376" s="0"/>
      <c r="CI376" s="0"/>
      <c r="CJ376" s="0"/>
      <c r="CK376" s="0"/>
      <c r="CL376" s="0"/>
      <c r="CM376" s="0"/>
      <c r="CN376" s="0"/>
      <c r="CO376" s="0"/>
      <c r="CP376" s="0"/>
      <c r="CQ376" s="0"/>
      <c r="CR376" s="0"/>
      <c r="CS376" s="0"/>
      <c r="CT376" s="0"/>
      <c r="CU376" s="0"/>
      <c r="CV376" s="0"/>
      <c r="CW376" s="0"/>
      <c r="CX376" s="0"/>
      <c r="CY376" s="0"/>
      <c r="CZ376" s="0"/>
      <c r="DA376" s="0"/>
      <c r="DB376" s="0"/>
      <c r="DC376" s="0"/>
      <c r="DD376" s="0"/>
      <c r="DE376" s="0"/>
      <c r="DF376" s="0"/>
      <c r="DG376" s="0"/>
      <c r="DH376" s="0"/>
      <c r="DI376" s="0"/>
      <c r="DJ376" s="0"/>
      <c r="DK376" s="0"/>
      <c r="DL376" s="0"/>
      <c r="DM376" s="0"/>
      <c r="DN376" s="0"/>
      <c r="DO376" s="0"/>
      <c r="DP376" s="0"/>
      <c r="DQ376" s="0"/>
      <c r="DR376" s="0"/>
      <c r="DS376" s="0"/>
      <c r="DT376" s="0"/>
      <c r="DU376" s="0"/>
      <c r="DV376" s="0"/>
      <c r="DW376" s="0"/>
      <c r="DX376" s="0"/>
      <c r="DY376" s="0"/>
      <c r="DZ376" s="0"/>
      <c r="EA376" s="0"/>
      <c r="EB376" s="0"/>
      <c r="EC376" s="0"/>
      <c r="ED376" s="0"/>
      <c r="EE376" s="0"/>
      <c r="EF376" s="0"/>
      <c r="EG376" s="0"/>
      <c r="EH376" s="0"/>
      <c r="EI376" s="0"/>
      <c r="EJ376" s="0"/>
      <c r="EK376" s="0"/>
      <c r="EL376" s="0"/>
      <c r="EM376" s="0"/>
      <c r="EN376" s="0"/>
      <c r="EO376" s="0"/>
      <c r="EP376" s="0"/>
      <c r="EQ376" s="0"/>
      <c r="ER376" s="0"/>
      <c r="ES376" s="0"/>
      <c r="ET376" s="0"/>
      <c r="EU376" s="0"/>
      <c r="EV376" s="0"/>
      <c r="EW376" s="0"/>
      <c r="EX376" s="0"/>
      <c r="EY376" s="0"/>
      <c r="EZ376" s="0"/>
      <c r="FA376" s="0"/>
      <c r="FB376" s="0"/>
      <c r="FC376" s="0"/>
      <c r="FD376" s="0"/>
      <c r="FE376" s="0"/>
      <c r="FF376" s="0"/>
      <c r="FG376" s="0"/>
      <c r="FH376" s="0"/>
      <c r="FI376" s="0"/>
      <c r="FJ376" s="0"/>
      <c r="FK376" s="0"/>
      <c r="FL376" s="0"/>
      <c r="FM376" s="0"/>
      <c r="FN376" s="0"/>
      <c r="FO376" s="0"/>
      <c r="FP376" s="0"/>
      <c r="FQ376" s="0"/>
      <c r="FR376" s="0"/>
      <c r="FS376" s="0"/>
      <c r="FT376" s="0"/>
      <c r="FU376" s="0"/>
      <c r="FV376" s="0"/>
      <c r="FW376" s="0"/>
      <c r="FX376" s="0"/>
      <c r="FY376" s="0"/>
      <c r="FZ376" s="0"/>
      <c r="GA376" s="0"/>
      <c r="GB376" s="0"/>
      <c r="GC376" s="0"/>
      <c r="GD376" s="0"/>
      <c r="GE376" s="0"/>
      <c r="GF376" s="0"/>
      <c r="GG376" s="0"/>
      <c r="GH376" s="0"/>
      <c r="GI376" s="0"/>
      <c r="GJ376" s="0"/>
      <c r="GK376" s="0"/>
      <c r="GL376" s="0"/>
      <c r="GM376" s="0"/>
      <c r="GN376" s="0"/>
      <c r="GO376" s="0"/>
      <c r="GP376" s="0"/>
      <c r="GQ376" s="0"/>
      <c r="GR376" s="0"/>
      <c r="GS376" s="0"/>
      <c r="GT376" s="0"/>
      <c r="GU376" s="0"/>
      <c r="GV376" s="0"/>
      <c r="GW376" s="0"/>
      <c r="GX376" s="0"/>
      <c r="GY376" s="0"/>
      <c r="GZ376" s="0"/>
      <c r="HA376" s="0"/>
      <c r="HB376" s="0"/>
      <c r="HC376" s="0"/>
      <c r="HD376" s="0"/>
      <c r="HE376" s="0"/>
      <c r="HF376" s="0"/>
      <c r="HG376" s="0"/>
      <c r="HH376" s="0"/>
      <c r="HI376" s="0"/>
      <c r="HJ376" s="0"/>
      <c r="HK376" s="0"/>
      <c r="HL376" s="0"/>
      <c r="HM376" s="0"/>
      <c r="HN376" s="0"/>
      <c r="HO376" s="0"/>
      <c r="HP376" s="0"/>
      <c r="HQ376" s="0"/>
      <c r="HR376" s="0"/>
      <c r="HS376" s="0"/>
      <c r="HT376" s="0"/>
      <c r="HU376" s="0"/>
      <c r="HV376" s="0"/>
      <c r="HW376" s="0"/>
      <c r="HX376" s="0"/>
      <c r="HY376" s="0"/>
      <c r="HZ376" s="0"/>
      <c r="IA376" s="0"/>
      <c r="IB376" s="0"/>
      <c r="IC376" s="0"/>
      <c r="ID376" s="0"/>
      <c r="IE376" s="0"/>
      <c r="IF376" s="0"/>
      <c r="IG376" s="0"/>
      <c r="IH376" s="0"/>
      <c r="II376" s="0"/>
      <c r="IJ376" s="0"/>
      <c r="IK376" s="0"/>
      <c r="IL376" s="0"/>
      <c r="IM376" s="0"/>
      <c r="IN376" s="0"/>
      <c r="IO376" s="0"/>
      <c r="IP376" s="0"/>
      <c r="IQ376" s="0"/>
      <c r="IR376" s="0"/>
      <c r="IS376" s="0"/>
      <c r="IT376" s="0"/>
      <c r="IU376" s="0"/>
      <c r="IV376" s="0"/>
      <c r="IW376" s="0"/>
    </row>
    <row r="377" customFormat="false" ht="12.75" hidden="false" customHeight="false" outlineLevel="0" collapsed="false">
      <c r="A377" s="0"/>
      <c r="B377" s="0"/>
      <c r="C377" s="0"/>
      <c r="D377" s="0"/>
      <c r="E377" s="0"/>
      <c r="F377" s="0"/>
      <c r="G377" s="0"/>
      <c r="H377" s="0"/>
      <c r="I377" s="0"/>
      <c r="J377" s="0"/>
      <c r="K377" s="0"/>
      <c r="L377" s="0"/>
      <c r="M377" s="0"/>
      <c r="N377" s="0"/>
      <c r="O377" s="0"/>
      <c r="P377" s="0"/>
      <c r="Q377" s="0"/>
      <c r="R377" s="0"/>
      <c r="S377" s="0"/>
      <c r="T377" s="0"/>
      <c r="U377" s="0"/>
      <c r="V377" s="0"/>
      <c r="W377" s="0"/>
      <c r="X377" s="0"/>
      <c r="Y377" s="0"/>
      <c r="Z377" s="0"/>
      <c r="AA377" s="0"/>
      <c r="AB377" s="0"/>
      <c r="AC377" s="0"/>
      <c r="AD377" s="0"/>
      <c r="AE377" s="0"/>
      <c r="AF377" s="0"/>
      <c r="AG377" s="0"/>
      <c r="AH377" s="0"/>
      <c r="AI377" s="0"/>
      <c r="AJ377" s="0"/>
      <c r="AK377" s="0"/>
      <c r="AL377" s="0"/>
      <c r="AM377" s="0"/>
      <c r="AN377" s="0"/>
      <c r="AO377" s="0"/>
      <c r="AP377" s="0"/>
      <c r="AQ377" s="0"/>
      <c r="AR377" s="0"/>
      <c r="AS377" s="0"/>
      <c r="AT377" s="0"/>
      <c r="AU377" s="0"/>
      <c r="AV377" s="0"/>
      <c r="AW377" s="0"/>
      <c r="AX377" s="0"/>
      <c r="AY377" s="0"/>
      <c r="AZ377" s="0"/>
      <c r="BA377" s="0"/>
      <c r="BB377" s="0"/>
      <c r="BC377" s="0"/>
      <c r="BD377" s="0"/>
      <c r="BE377" s="0"/>
      <c r="BF377" s="0"/>
      <c r="BG377" s="0"/>
      <c r="BH377" s="0"/>
      <c r="BI377" s="0"/>
      <c r="BJ377" s="0"/>
      <c r="BK377" s="0"/>
      <c r="BL377" s="0"/>
      <c r="BM377" s="0"/>
      <c r="BN377" s="0"/>
      <c r="BO377" s="0"/>
      <c r="BP377" s="0"/>
      <c r="BQ377" s="0"/>
      <c r="BR377" s="0"/>
      <c r="BS377" s="0"/>
      <c r="BT377" s="0"/>
      <c r="BU377" s="0"/>
      <c r="BV377" s="0"/>
      <c r="BW377" s="0"/>
      <c r="BX377" s="0"/>
      <c r="BY377" s="0"/>
      <c r="BZ377" s="0"/>
      <c r="CA377" s="0"/>
      <c r="CB377" s="0"/>
      <c r="CC377" s="0"/>
      <c r="CD377" s="0"/>
      <c r="CE377" s="0"/>
      <c r="CF377" s="0"/>
      <c r="CG377" s="0"/>
      <c r="CH377" s="0"/>
      <c r="CI377" s="0"/>
      <c r="CJ377" s="0"/>
      <c r="CK377" s="0"/>
      <c r="CL377" s="0"/>
      <c r="CM377" s="0"/>
      <c r="CN377" s="0"/>
      <c r="CO377" s="0"/>
      <c r="CP377" s="0"/>
      <c r="CQ377" s="0"/>
      <c r="CR377" s="0"/>
      <c r="CS377" s="0"/>
      <c r="CT377" s="0"/>
      <c r="CU377" s="0"/>
      <c r="CV377" s="0"/>
      <c r="CW377" s="0"/>
      <c r="CX377" s="0"/>
      <c r="CY377" s="0"/>
      <c r="CZ377" s="0"/>
      <c r="DA377" s="0"/>
      <c r="DB377" s="0"/>
      <c r="DC377" s="0"/>
      <c r="DD377" s="0"/>
      <c r="DE377" s="0"/>
      <c r="DF377" s="0"/>
      <c r="DG377" s="0"/>
      <c r="DH377" s="0"/>
      <c r="DI377" s="0"/>
      <c r="DJ377" s="0"/>
      <c r="DK377" s="0"/>
      <c r="DL377" s="0"/>
      <c r="DM377" s="0"/>
      <c r="DN377" s="0"/>
      <c r="DO377" s="0"/>
      <c r="DP377" s="0"/>
      <c r="DQ377" s="0"/>
      <c r="DR377" s="0"/>
      <c r="DS377" s="0"/>
      <c r="DT377" s="0"/>
      <c r="DU377" s="0"/>
      <c r="DV377" s="0"/>
      <c r="DW377" s="0"/>
      <c r="DX377" s="0"/>
      <c r="DY377" s="0"/>
      <c r="DZ377" s="0"/>
      <c r="EA377" s="0"/>
      <c r="EB377" s="0"/>
      <c r="EC377" s="0"/>
      <c r="ED377" s="0"/>
      <c r="EE377" s="0"/>
      <c r="EF377" s="0"/>
      <c r="EG377" s="0"/>
      <c r="EH377" s="0"/>
      <c r="EI377" s="0"/>
      <c r="EJ377" s="0"/>
      <c r="EK377" s="0"/>
      <c r="EL377" s="0"/>
      <c r="EM377" s="0"/>
      <c r="EN377" s="0"/>
      <c r="EO377" s="0"/>
      <c r="EP377" s="0"/>
      <c r="EQ377" s="0"/>
      <c r="ER377" s="0"/>
      <c r="ES377" s="0"/>
      <c r="ET377" s="0"/>
      <c r="EU377" s="0"/>
      <c r="EV377" s="0"/>
      <c r="EW377" s="0"/>
      <c r="EX377" s="0"/>
      <c r="EY377" s="0"/>
      <c r="EZ377" s="0"/>
      <c r="FA377" s="0"/>
      <c r="FB377" s="0"/>
      <c r="FC377" s="0"/>
      <c r="FD377" s="0"/>
      <c r="FE377" s="0"/>
      <c r="FF377" s="0"/>
      <c r="FG377" s="0"/>
      <c r="FH377" s="0"/>
      <c r="FI377" s="0"/>
      <c r="FJ377" s="0"/>
      <c r="FK377" s="0"/>
      <c r="FL377" s="0"/>
      <c r="FM377" s="0"/>
      <c r="FN377" s="0"/>
      <c r="FO377" s="0"/>
      <c r="FP377" s="0"/>
      <c r="FQ377" s="0"/>
      <c r="FR377" s="0"/>
      <c r="FS377" s="0"/>
      <c r="FT377" s="0"/>
      <c r="FU377" s="0"/>
      <c r="FV377" s="0"/>
      <c r="FW377" s="0"/>
      <c r="FX377" s="0"/>
      <c r="FY377" s="0"/>
      <c r="FZ377" s="0"/>
      <c r="GA377" s="0"/>
      <c r="GB377" s="0"/>
      <c r="GC377" s="0"/>
      <c r="GD377" s="0"/>
      <c r="GE377" s="0"/>
      <c r="GF377" s="0"/>
      <c r="GG377" s="0"/>
      <c r="GH377" s="0"/>
      <c r="GI377" s="0"/>
      <c r="GJ377" s="0"/>
      <c r="GK377" s="0"/>
      <c r="GL377" s="0"/>
      <c r="GM377" s="0"/>
      <c r="GN377" s="0"/>
      <c r="GO377" s="0"/>
      <c r="GP377" s="0"/>
      <c r="GQ377" s="0"/>
      <c r="GR377" s="0"/>
      <c r="GS377" s="0"/>
      <c r="GT377" s="0"/>
      <c r="GU377" s="0"/>
      <c r="GV377" s="0"/>
      <c r="GW377" s="0"/>
      <c r="GX377" s="0"/>
      <c r="GY377" s="0"/>
      <c r="GZ377" s="0"/>
      <c r="HA377" s="0"/>
      <c r="HB377" s="0"/>
      <c r="HC377" s="0"/>
      <c r="HD377" s="0"/>
      <c r="HE377" s="0"/>
      <c r="HF377" s="0"/>
      <c r="HG377" s="0"/>
      <c r="HH377" s="0"/>
      <c r="HI377" s="0"/>
      <c r="HJ377" s="0"/>
      <c r="HK377" s="0"/>
      <c r="HL377" s="0"/>
      <c r="HM377" s="0"/>
      <c r="HN377" s="0"/>
      <c r="HO377" s="0"/>
      <c r="HP377" s="0"/>
      <c r="HQ377" s="0"/>
      <c r="HR377" s="0"/>
      <c r="HS377" s="0"/>
      <c r="HT377" s="0"/>
      <c r="HU377" s="0"/>
      <c r="HV377" s="0"/>
      <c r="HW377" s="0"/>
      <c r="HX377" s="0"/>
      <c r="HY377" s="0"/>
      <c r="HZ377" s="0"/>
      <c r="IA377" s="0"/>
      <c r="IB377" s="0"/>
      <c r="IC377" s="0"/>
      <c r="ID377" s="0"/>
      <c r="IE377" s="0"/>
      <c r="IF377" s="0"/>
      <c r="IG377" s="0"/>
      <c r="IH377" s="0"/>
      <c r="II377" s="0"/>
      <c r="IJ377" s="0"/>
      <c r="IK377" s="0"/>
      <c r="IL377" s="0"/>
      <c r="IM377" s="0"/>
      <c r="IN377" s="0"/>
      <c r="IO377" s="0"/>
      <c r="IP377" s="0"/>
      <c r="IQ377" s="0"/>
      <c r="IR377" s="0"/>
      <c r="IS377" s="0"/>
      <c r="IT377" s="0"/>
      <c r="IU377" s="0"/>
      <c r="IV377" s="0"/>
      <c r="IW377" s="0"/>
    </row>
    <row r="378" customFormat="false" ht="12.75" hidden="false" customHeight="false" outlineLevel="0" collapsed="false">
      <c r="A378" s="0"/>
      <c r="B378" s="0"/>
      <c r="C378" s="0"/>
      <c r="D378" s="0"/>
      <c r="E378" s="0"/>
      <c r="F378" s="0"/>
      <c r="G378" s="0"/>
      <c r="H378" s="0"/>
      <c r="I378" s="0"/>
      <c r="J378" s="0"/>
      <c r="K378" s="0"/>
      <c r="L378" s="0"/>
      <c r="M378" s="0"/>
      <c r="N378" s="0"/>
      <c r="O378" s="0"/>
      <c r="P378" s="0"/>
      <c r="Q378" s="0"/>
      <c r="R378" s="0"/>
      <c r="S378" s="0"/>
      <c r="T378" s="0"/>
      <c r="U378" s="0"/>
      <c r="V378" s="0"/>
      <c r="W378" s="0"/>
      <c r="X378" s="0"/>
      <c r="Y378" s="0"/>
      <c r="Z378" s="0"/>
      <c r="AA378" s="0"/>
      <c r="AB378" s="0"/>
      <c r="AC378" s="0"/>
      <c r="AD378" s="0"/>
      <c r="AE378" s="0"/>
      <c r="AF378" s="0"/>
      <c r="AG378" s="0"/>
      <c r="AH378" s="0"/>
      <c r="AI378" s="0"/>
      <c r="AJ378" s="0"/>
      <c r="AK378" s="0"/>
      <c r="AL378" s="0"/>
      <c r="AM378" s="0"/>
      <c r="AN378" s="0"/>
      <c r="AO378" s="0"/>
      <c r="AP378" s="0"/>
      <c r="AQ378" s="0"/>
      <c r="AR378" s="0"/>
      <c r="AS378" s="0"/>
      <c r="AT378" s="0"/>
      <c r="AU378" s="0"/>
      <c r="AV378" s="0"/>
      <c r="AW378" s="0"/>
      <c r="AX378" s="0"/>
      <c r="AY378" s="0"/>
      <c r="AZ378" s="0"/>
      <c r="BA378" s="0"/>
      <c r="BB378" s="0"/>
      <c r="BC378" s="0"/>
      <c r="BD378" s="0"/>
      <c r="BE378" s="0"/>
      <c r="BF378" s="0"/>
      <c r="BG378" s="0"/>
      <c r="BH378" s="0"/>
      <c r="BI378" s="0"/>
      <c r="BJ378" s="0"/>
      <c r="BK378" s="0"/>
      <c r="BL378" s="0"/>
      <c r="BM378" s="0"/>
      <c r="BN378" s="0"/>
      <c r="BO378" s="0"/>
      <c r="BP378" s="0"/>
      <c r="BQ378" s="0"/>
      <c r="BR378" s="0"/>
      <c r="BS378" s="0"/>
      <c r="BT378" s="0"/>
      <c r="BU378" s="0"/>
      <c r="BV378" s="0"/>
      <c r="BW378" s="0"/>
      <c r="BX378" s="0"/>
      <c r="BY378" s="0"/>
      <c r="BZ378" s="0"/>
      <c r="CA378" s="0"/>
      <c r="CB378" s="0"/>
      <c r="CC378" s="0"/>
      <c r="CD378" s="0"/>
      <c r="CE378" s="0"/>
      <c r="CF378" s="0"/>
      <c r="CG378" s="0"/>
      <c r="CH378" s="0"/>
      <c r="CI378" s="0"/>
      <c r="CJ378" s="0"/>
      <c r="CK378" s="0"/>
      <c r="CL378" s="0"/>
      <c r="CM378" s="0"/>
      <c r="CN378" s="0"/>
      <c r="CO378" s="0"/>
      <c r="CP378" s="0"/>
      <c r="CQ378" s="0"/>
      <c r="CR378" s="0"/>
      <c r="CS378" s="0"/>
      <c r="CT378" s="0"/>
      <c r="CU378" s="0"/>
      <c r="CV378" s="0"/>
      <c r="CW378" s="0"/>
      <c r="CX378" s="0"/>
      <c r="CY378" s="0"/>
      <c r="CZ378" s="0"/>
      <c r="DA378" s="0"/>
      <c r="DB378" s="0"/>
      <c r="DC378" s="0"/>
      <c r="DD378" s="0"/>
      <c r="DE378" s="0"/>
      <c r="DF378" s="0"/>
      <c r="DG378" s="0"/>
      <c r="DH378" s="0"/>
      <c r="DI378" s="0"/>
      <c r="DJ378" s="0"/>
      <c r="DK378" s="0"/>
      <c r="DL378" s="0"/>
      <c r="DM378" s="0"/>
      <c r="DN378" s="0"/>
      <c r="DO378" s="0"/>
      <c r="DP378" s="0"/>
      <c r="DQ378" s="0"/>
      <c r="DR378" s="0"/>
      <c r="DS378" s="0"/>
      <c r="DT378" s="0"/>
      <c r="DU378" s="0"/>
      <c r="DV378" s="0"/>
      <c r="DW378" s="0"/>
      <c r="DX378" s="0"/>
      <c r="DY378" s="0"/>
      <c r="DZ378" s="0"/>
      <c r="EA378" s="0"/>
      <c r="EB378" s="0"/>
      <c r="EC378" s="0"/>
      <c r="ED378" s="0"/>
      <c r="EE378" s="0"/>
      <c r="EF378" s="0"/>
      <c r="EG378" s="0"/>
      <c r="EH378" s="0"/>
      <c r="EI378" s="0"/>
      <c r="EJ378" s="0"/>
      <c r="EK378" s="0"/>
      <c r="EL378" s="0"/>
      <c r="EM378" s="0"/>
      <c r="EN378" s="0"/>
      <c r="EO378" s="0"/>
      <c r="EP378" s="0"/>
      <c r="EQ378" s="0"/>
      <c r="ER378" s="0"/>
      <c r="ES378" s="0"/>
      <c r="ET378" s="0"/>
      <c r="EU378" s="0"/>
      <c r="EV378" s="0"/>
      <c r="EW378" s="0"/>
      <c r="EX378" s="0"/>
      <c r="EY378" s="0"/>
      <c r="EZ378" s="0"/>
      <c r="FA378" s="0"/>
      <c r="FB378" s="0"/>
      <c r="FC378" s="0"/>
      <c r="FD378" s="0"/>
      <c r="FE378" s="0"/>
      <c r="FF378" s="0"/>
      <c r="FG378" s="0"/>
      <c r="FH378" s="0"/>
      <c r="FI378" s="0"/>
      <c r="FJ378" s="0"/>
      <c r="FK378" s="0"/>
      <c r="FL378" s="0"/>
      <c r="FM378" s="0"/>
      <c r="FN378" s="0"/>
      <c r="FO378" s="0"/>
      <c r="FP378" s="0"/>
      <c r="FQ378" s="0"/>
      <c r="FR378" s="0"/>
      <c r="FS378" s="0"/>
      <c r="FT378" s="0"/>
      <c r="FU378" s="0"/>
      <c r="FV378" s="0"/>
      <c r="FW378" s="0"/>
      <c r="FX378" s="0"/>
      <c r="FY378" s="0"/>
      <c r="FZ378" s="0"/>
      <c r="GA378" s="0"/>
      <c r="GB378" s="0"/>
      <c r="GC378" s="0"/>
      <c r="GD378" s="0"/>
      <c r="GE378" s="0"/>
      <c r="GF378" s="0"/>
      <c r="GG378" s="0"/>
      <c r="GH378" s="0"/>
      <c r="GI378" s="0"/>
      <c r="GJ378" s="0"/>
      <c r="GK378" s="0"/>
      <c r="GL378" s="0"/>
      <c r="GM378" s="0"/>
      <c r="GN378" s="0"/>
      <c r="GO378" s="0"/>
      <c r="GP378" s="0"/>
      <c r="GQ378" s="0"/>
      <c r="GR378" s="0"/>
      <c r="GS378" s="0"/>
      <c r="GT378" s="0"/>
      <c r="GU378" s="0"/>
      <c r="GV378" s="0"/>
      <c r="GW378" s="0"/>
      <c r="GX378" s="0"/>
      <c r="GY378" s="0"/>
      <c r="GZ378" s="0"/>
      <c r="HA378" s="0"/>
      <c r="HB378" s="0"/>
      <c r="HC378" s="0"/>
      <c r="HD378" s="0"/>
      <c r="HE378" s="0"/>
      <c r="HF378" s="0"/>
      <c r="HG378" s="0"/>
      <c r="HH378" s="0"/>
      <c r="HI378" s="0"/>
      <c r="HJ378" s="0"/>
      <c r="HK378" s="0"/>
      <c r="HL378" s="0"/>
      <c r="HM378" s="0"/>
      <c r="HN378" s="0"/>
      <c r="HO378" s="0"/>
      <c r="HP378" s="0"/>
      <c r="HQ378" s="0"/>
      <c r="HR378" s="0"/>
      <c r="HS378" s="0"/>
      <c r="HT378" s="0"/>
      <c r="HU378" s="0"/>
      <c r="HV378" s="0"/>
      <c r="HW378" s="0"/>
      <c r="HX378" s="0"/>
      <c r="HY378" s="0"/>
      <c r="HZ378" s="0"/>
      <c r="IA378" s="0"/>
      <c r="IB378" s="0"/>
      <c r="IC378" s="0"/>
      <c r="ID378" s="0"/>
      <c r="IE378" s="0"/>
      <c r="IF378" s="0"/>
      <c r="IG378" s="0"/>
      <c r="IH378" s="0"/>
      <c r="II378" s="0"/>
      <c r="IJ378" s="0"/>
      <c r="IK378" s="0"/>
      <c r="IL378" s="0"/>
      <c r="IM378" s="0"/>
      <c r="IN378" s="0"/>
      <c r="IO378" s="0"/>
      <c r="IP378" s="0"/>
      <c r="IQ378" s="0"/>
      <c r="IR378" s="0"/>
      <c r="IS378" s="0"/>
      <c r="IT378" s="0"/>
      <c r="IU378" s="0"/>
      <c r="IV378" s="0"/>
      <c r="IW378" s="0"/>
    </row>
    <row r="379" customFormat="false" ht="12.75" hidden="false" customHeight="false" outlineLevel="0" collapsed="false">
      <c r="A379" s="0"/>
      <c r="B379" s="0"/>
      <c r="C379" s="0"/>
      <c r="D379" s="0"/>
      <c r="E379" s="0"/>
      <c r="F379" s="0"/>
      <c r="G379" s="0"/>
      <c r="H379" s="0"/>
      <c r="I379" s="0"/>
      <c r="J379" s="0"/>
      <c r="K379" s="0"/>
      <c r="L379" s="0"/>
      <c r="M379" s="0"/>
      <c r="N379" s="0"/>
      <c r="O379" s="0"/>
      <c r="P379" s="0"/>
      <c r="Q379" s="0"/>
      <c r="R379" s="0"/>
      <c r="S379" s="0"/>
      <c r="T379" s="0"/>
      <c r="U379" s="0"/>
      <c r="V379" s="0"/>
      <c r="W379" s="0"/>
      <c r="X379" s="0"/>
      <c r="Y379" s="0"/>
      <c r="Z379" s="0"/>
      <c r="AA379" s="0"/>
      <c r="AB379" s="0"/>
      <c r="AC379" s="0"/>
      <c r="AD379" s="0"/>
      <c r="AE379" s="0"/>
      <c r="AF379" s="0"/>
      <c r="AG379" s="0"/>
      <c r="AH379" s="0"/>
      <c r="AI379" s="0"/>
      <c r="AJ379" s="0"/>
      <c r="AK379" s="0"/>
      <c r="AL379" s="0"/>
      <c r="AM379" s="0"/>
      <c r="AN379" s="0"/>
      <c r="AO379" s="0"/>
      <c r="AP379" s="0"/>
      <c r="AQ379" s="0"/>
      <c r="AR379" s="0"/>
      <c r="AS379" s="0"/>
      <c r="AT379" s="0"/>
      <c r="AU379" s="0"/>
      <c r="AV379" s="0"/>
      <c r="AW379" s="0"/>
      <c r="AX379" s="0"/>
      <c r="AY379" s="0"/>
      <c r="AZ379" s="0"/>
      <c r="BA379" s="0"/>
      <c r="BB379" s="0"/>
      <c r="BC379" s="0"/>
      <c r="BD379" s="0"/>
      <c r="BE379" s="0"/>
      <c r="BF379" s="0"/>
      <c r="BG379" s="0"/>
      <c r="BH379" s="0"/>
      <c r="BI379" s="0"/>
      <c r="BJ379" s="0"/>
      <c r="BK379" s="0"/>
      <c r="BL379" s="0"/>
      <c r="BM379" s="0"/>
      <c r="BN379" s="0"/>
      <c r="BO379" s="0"/>
      <c r="BP379" s="0"/>
      <c r="BQ379" s="0"/>
      <c r="BR379" s="0"/>
      <c r="BS379" s="0"/>
      <c r="BT379" s="0"/>
      <c r="BU379" s="0"/>
      <c r="BV379" s="0"/>
      <c r="BW379" s="0"/>
      <c r="BX379" s="0"/>
      <c r="BY379" s="0"/>
      <c r="BZ379" s="0"/>
      <c r="CA379" s="0"/>
      <c r="CB379" s="0"/>
      <c r="CC379" s="0"/>
      <c r="CD379" s="0"/>
      <c r="CE379" s="0"/>
      <c r="CF379" s="0"/>
      <c r="CG379" s="0"/>
      <c r="CH379" s="0"/>
      <c r="CI379" s="0"/>
      <c r="CJ379" s="0"/>
      <c r="CK379" s="0"/>
      <c r="CL379" s="0"/>
      <c r="CM379" s="0"/>
      <c r="CN379" s="0"/>
      <c r="CO379" s="0"/>
      <c r="CP379" s="0"/>
      <c r="CQ379" s="0"/>
      <c r="CR379" s="0"/>
      <c r="CS379" s="0"/>
      <c r="CT379" s="0"/>
      <c r="CU379" s="0"/>
      <c r="CV379" s="0"/>
      <c r="CW379" s="0"/>
      <c r="CX379" s="0"/>
      <c r="CY379" s="0"/>
      <c r="CZ379" s="0"/>
      <c r="DA379" s="0"/>
      <c r="DB379" s="0"/>
      <c r="DC379" s="0"/>
      <c r="DD379" s="0"/>
      <c r="DE379" s="0"/>
      <c r="DF379" s="0"/>
      <c r="DG379" s="0"/>
      <c r="DH379" s="0"/>
      <c r="DI379" s="0"/>
      <c r="DJ379" s="0"/>
      <c r="DK379" s="0"/>
      <c r="DL379" s="0"/>
      <c r="DM379" s="0"/>
      <c r="DN379" s="0"/>
      <c r="DO379" s="0"/>
      <c r="DP379" s="0"/>
      <c r="DQ379" s="0"/>
      <c r="DR379" s="0"/>
      <c r="DS379" s="0"/>
      <c r="DT379" s="0"/>
      <c r="DU379" s="0"/>
      <c r="DV379" s="0"/>
      <c r="DW379" s="0"/>
      <c r="DX379" s="0"/>
      <c r="DY379" s="0"/>
      <c r="DZ379" s="0"/>
      <c r="EA379" s="0"/>
      <c r="EB379" s="0"/>
      <c r="EC379" s="0"/>
      <c r="ED379" s="0"/>
      <c r="EE379" s="0"/>
      <c r="EF379" s="0"/>
      <c r="EG379" s="0"/>
      <c r="EH379" s="0"/>
      <c r="EI379" s="0"/>
      <c r="EJ379" s="0"/>
      <c r="EK379" s="0"/>
      <c r="EL379" s="0"/>
      <c r="EM379" s="0"/>
      <c r="EN379" s="0"/>
      <c r="EO379" s="0"/>
      <c r="EP379" s="0"/>
      <c r="EQ379" s="0"/>
      <c r="ER379" s="0"/>
      <c r="ES379" s="0"/>
      <c r="ET379" s="0"/>
      <c r="EU379" s="0"/>
      <c r="EV379" s="0"/>
      <c r="EW379" s="0"/>
      <c r="EX379" s="0"/>
      <c r="EY379" s="0"/>
      <c r="EZ379" s="0"/>
      <c r="FA379" s="0"/>
      <c r="FB379" s="0"/>
      <c r="FC379" s="0"/>
      <c r="FD379" s="0"/>
      <c r="FE379" s="0"/>
      <c r="FF379" s="0"/>
      <c r="FG379" s="0"/>
      <c r="FH379" s="0"/>
      <c r="FI379" s="0"/>
      <c r="FJ379" s="0"/>
      <c r="FK379" s="0"/>
      <c r="FL379" s="0"/>
      <c r="FM379" s="0"/>
      <c r="FN379" s="0"/>
      <c r="FO379" s="0"/>
      <c r="FP379" s="0"/>
      <c r="FQ379" s="0"/>
      <c r="FR379" s="0"/>
      <c r="FS379" s="0"/>
      <c r="FT379" s="0"/>
      <c r="FU379" s="0"/>
      <c r="FV379" s="0"/>
      <c r="FW379" s="0"/>
      <c r="FX379" s="0"/>
      <c r="FY379" s="0"/>
      <c r="FZ379" s="0"/>
      <c r="GA379" s="0"/>
      <c r="GB379" s="0"/>
      <c r="GC379" s="0"/>
      <c r="GD379" s="0"/>
      <c r="GE379" s="0"/>
      <c r="GF379" s="0"/>
      <c r="GG379" s="0"/>
      <c r="GH379" s="0"/>
      <c r="GI379" s="0"/>
      <c r="GJ379" s="0"/>
      <c r="GK379" s="0"/>
      <c r="GL379" s="0"/>
      <c r="GM379" s="0"/>
      <c r="GN379" s="0"/>
      <c r="GO379" s="0"/>
      <c r="GP379" s="0"/>
      <c r="GQ379" s="0"/>
      <c r="GR379" s="0"/>
      <c r="GS379" s="0"/>
      <c r="GT379" s="0"/>
      <c r="GU379" s="0"/>
      <c r="GV379" s="0"/>
      <c r="GW379" s="0"/>
      <c r="GX379" s="0"/>
      <c r="GY379" s="0"/>
      <c r="GZ379" s="0"/>
      <c r="HA379" s="0"/>
      <c r="HB379" s="0"/>
      <c r="HC379" s="0"/>
      <c r="HD379" s="0"/>
      <c r="HE379" s="0"/>
      <c r="HF379" s="0"/>
      <c r="HG379" s="0"/>
      <c r="HH379" s="0"/>
      <c r="HI379" s="0"/>
      <c r="HJ379" s="0"/>
      <c r="HK379" s="0"/>
      <c r="HL379" s="0"/>
      <c r="HM379" s="0"/>
      <c r="HN379" s="0"/>
      <c r="HO379" s="0"/>
      <c r="HP379" s="0"/>
      <c r="HQ379" s="0"/>
      <c r="HR379" s="0"/>
      <c r="HS379" s="0"/>
      <c r="HT379" s="0"/>
      <c r="HU379" s="0"/>
      <c r="HV379" s="0"/>
      <c r="HW379" s="0"/>
      <c r="HX379" s="0"/>
      <c r="HY379" s="0"/>
      <c r="HZ379" s="0"/>
      <c r="IA379" s="0"/>
      <c r="IB379" s="0"/>
      <c r="IC379" s="0"/>
      <c r="ID379" s="0"/>
      <c r="IE379" s="0"/>
      <c r="IF379" s="0"/>
      <c r="IG379" s="0"/>
      <c r="IH379" s="0"/>
      <c r="II379" s="0"/>
      <c r="IJ379" s="0"/>
      <c r="IK379" s="0"/>
      <c r="IL379" s="0"/>
      <c r="IM379" s="0"/>
      <c r="IN379" s="0"/>
      <c r="IO379" s="0"/>
      <c r="IP379" s="0"/>
      <c r="IQ379" s="0"/>
      <c r="IR379" s="0"/>
      <c r="IS379" s="0"/>
      <c r="IT379" s="0"/>
      <c r="IU379" s="0"/>
      <c r="IV379" s="0"/>
      <c r="IW379" s="0"/>
    </row>
    <row r="380" customFormat="false" ht="12.75" hidden="false" customHeight="false" outlineLevel="0" collapsed="false">
      <c r="A380" s="0"/>
      <c r="B380" s="0"/>
      <c r="C380" s="0"/>
      <c r="D380" s="0"/>
      <c r="E380" s="0"/>
      <c r="F380" s="0"/>
      <c r="G380" s="0"/>
      <c r="H380" s="0"/>
      <c r="I380" s="0"/>
      <c r="J380" s="0"/>
      <c r="K380" s="0"/>
      <c r="L380" s="0"/>
      <c r="M380" s="0"/>
      <c r="N380" s="0"/>
      <c r="O380" s="0"/>
      <c r="P380" s="0"/>
      <c r="Q380" s="0"/>
      <c r="R380" s="0"/>
      <c r="S380" s="0"/>
      <c r="T380" s="0"/>
      <c r="U380" s="0"/>
      <c r="V380" s="0"/>
      <c r="W380" s="0"/>
      <c r="X380" s="0"/>
      <c r="Y380" s="0"/>
      <c r="Z380" s="0"/>
      <c r="AA380" s="0"/>
      <c r="AB380" s="0"/>
      <c r="AC380" s="0"/>
      <c r="AD380" s="0"/>
      <c r="AE380" s="0"/>
      <c r="AF380" s="0"/>
      <c r="AG380" s="0"/>
      <c r="AH380" s="0"/>
      <c r="AI380" s="0"/>
      <c r="AJ380" s="0"/>
      <c r="AK380" s="0"/>
      <c r="AL380" s="0"/>
      <c r="AM380" s="0"/>
      <c r="AN380" s="0"/>
      <c r="AO380" s="0"/>
      <c r="AP380" s="0"/>
      <c r="AQ380" s="0"/>
      <c r="AR380" s="0"/>
      <c r="AS380" s="0"/>
      <c r="AT380" s="0"/>
      <c r="AU380" s="0"/>
      <c r="AV380" s="0"/>
      <c r="AW380" s="0"/>
      <c r="AX380" s="0"/>
      <c r="AY380" s="0"/>
      <c r="AZ380" s="0"/>
      <c r="BA380" s="0"/>
      <c r="BB380" s="0"/>
      <c r="BC380" s="0"/>
      <c r="BD380" s="0"/>
      <c r="BE380" s="0"/>
      <c r="BF380" s="0"/>
      <c r="BG380" s="0"/>
      <c r="BH380" s="0"/>
      <c r="BI380" s="0"/>
      <c r="BJ380" s="0"/>
      <c r="BK380" s="0"/>
      <c r="BL380" s="0"/>
      <c r="BM380" s="0"/>
      <c r="BN380" s="0"/>
      <c r="BO380" s="0"/>
      <c r="BP380" s="0"/>
      <c r="BQ380" s="0"/>
      <c r="BR380" s="0"/>
      <c r="BS380" s="0"/>
      <c r="BT380" s="0"/>
      <c r="BU380" s="0"/>
      <c r="BV380" s="0"/>
      <c r="BW380" s="0"/>
      <c r="BX380" s="0"/>
      <c r="BY380" s="0"/>
      <c r="BZ380" s="0"/>
      <c r="CA380" s="0"/>
      <c r="CB380" s="0"/>
      <c r="CC380" s="0"/>
      <c r="CD380" s="0"/>
      <c r="CE380" s="0"/>
      <c r="CF380" s="0"/>
      <c r="CG380" s="0"/>
      <c r="CH380" s="0"/>
      <c r="CI380" s="0"/>
      <c r="CJ380" s="0"/>
      <c r="CK380" s="0"/>
      <c r="CL380" s="0"/>
      <c r="CM380" s="0"/>
      <c r="CN380" s="0"/>
      <c r="CO380" s="0"/>
      <c r="CP380" s="0"/>
      <c r="CQ380" s="0"/>
      <c r="CR380" s="0"/>
      <c r="CS380" s="0"/>
      <c r="CT380" s="0"/>
      <c r="CU380" s="0"/>
      <c r="CV380" s="0"/>
      <c r="CW380" s="0"/>
      <c r="CX380" s="0"/>
      <c r="CY380" s="0"/>
      <c r="CZ380" s="0"/>
      <c r="DA380" s="0"/>
      <c r="DB380" s="0"/>
      <c r="DC380" s="0"/>
      <c r="DD380" s="0"/>
      <c r="DE380" s="0"/>
      <c r="DF380" s="0"/>
      <c r="DG380" s="0"/>
      <c r="DH380" s="0"/>
      <c r="DI380" s="0"/>
      <c r="DJ380" s="0"/>
      <c r="DK380" s="0"/>
      <c r="DL380" s="0"/>
      <c r="DM380" s="0"/>
      <c r="DN380" s="0"/>
      <c r="DO380" s="0"/>
      <c r="DP380" s="0"/>
      <c r="DQ380" s="0"/>
      <c r="DR380" s="0"/>
      <c r="DS380" s="0"/>
      <c r="DT380" s="0"/>
      <c r="DU380" s="0"/>
      <c r="DV380" s="0"/>
      <c r="DW380" s="0"/>
      <c r="DX380" s="0"/>
      <c r="DY380" s="0"/>
      <c r="DZ380" s="0"/>
      <c r="EA380" s="0"/>
      <c r="EB380" s="0"/>
      <c r="EC380" s="0"/>
      <c r="ED380" s="0"/>
      <c r="EE380" s="0"/>
      <c r="EF380" s="0"/>
      <c r="EG380" s="0"/>
      <c r="EH380" s="0"/>
      <c r="EI380" s="0"/>
      <c r="EJ380" s="0"/>
      <c r="EK380" s="0"/>
      <c r="EL380" s="0"/>
      <c r="EM380" s="0"/>
      <c r="EN380" s="0"/>
      <c r="EO380" s="0"/>
      <c r="EP380" s="0"/>
      <c r="EQ380" s="0"/>
      <c r="ER380" s="0"/>
      <c r="ES380" s="0"/>
      <c r="ET380" s="0"/>
      <c r="EU380" s="0"/>
      <c r="EV380" s="0"/>
      <c r="EW380" s="0"/>
      <c r="EX380" s="0"/>
      <c r="EY380" s="0"/>
      <c r="EZ380" s="0"/>
      <c r="FA380" s="0"/>
      <c r="FB380" s="0"/>
      <c r="FC380" s="0"/>
      <c r="FD380" s="0"/>
      <c r="FE380" s="0"/>
      <c r="FF380" s="0"/>
      <c r="FG380" s="0"/>
      <c r="FH380" s="0"/>
      <c r="FI380" s="0"/>
      <c r="FJ380" s="0"/>
      <c r="FK380" s="0"/>
      <c r="FL380" s="0"/>
      <c r="FM380" s="0"/>
      <c r="FN380" s="0"/>
      <c r="FO380" s="0"/>
      <c r="FP380" s="0"/>
      <c r="FQ380" s="0"/>
      <c r="FR380" s="0"/>
      <c r="FS380" s="0"/>
      <c r="FT380" s="0"/>
      <c r="FU380" s="0"/>
      <c r="FV380" s="0"/>
      <c r="FW380" s="0"/>
      <c r="FX380" s="0"/>
      <c r="FY380" s="0"/>
      <c r="FZ380" s="0"/>
      <c r="GA380" s="0"/>
      <c r="GB380" s="0"/>
      <c r="GC380" s="0"/>
      <c r="GD380" s="0"/>
      <c r="GE380" s="0"/>
      <c r="GF380" s="0"/>
      <c r="GG380" s="0"/>
      <c r="GH380" s="0"/>
      <c r="GI380" s="0"/>
      <c r="GJ380" s="0"/>
      <c r="GK380" s="0"/>
      <c r="GL380" s="0"/>
      <c r="GM380" s="0"/>
      <c r="GN380" s="0"/>
      <c r="GO380" s="0"/>
      <c r="GP380" s="0"/>
      <c r="GQ380" s="0"/>
      <c r="GR380" s="0"/>
      <c r="GS380" s="0"/>
      <c r="GT380" s="0"/>
      <c r="GU380" s="0"/>
      <c r="GV380" s="0"/>
      <c r="GW380" s="0"/>
      <c r="GX380" s="0"/>
      <c r="GY380" s="0"/>
      <c r="GZ380" s="0"/>
      <c r="HA380" s="0"/>
      <c r="HB380" s="0"/>
      <c r="HC380" s="0"/>
      <c r="HD380" s="0"/>
      <c r="HE380" s="0"/>
      <c r="HF380" s="0"/>
      <c r="HG380" s="0"/>
      <c r="HH380" s="0"/>
      <c r="HI380" s="0"/>
      <c r="HJ380" s="0"/>
      <c r="HK380" s="0"/>
      <c r="HL380" s="0"/>
      <c r="HM380" s="0"/>
      <c r="HN380" s="0"/>
      <c r="HO380" s="0"/>
      <c r="HP380" s="0"/>
      <c r="HQ380" s="0"/>
      <c r="HR380" s="0"/>
      <c r="HS380" s="0"/>
      <c r="HT380" s="0"/>
      <c r="HU380" s="0"/>
      <c r="HV380" s="0"/>
      <c r="HW380" s="0"/>
      <c r="HX380" s="0"/>
      <c r="HY380" s="0"/>
      <c r="HZ380" s="0"/>
      <c r="IA380" s="0"/>
      <c r="IB380" s="0"/>
      <c r="IC380" s="0"/>
      <c r="ID380" s="0"/>
      <c r="IE380" s="0"/>
      <c r="IF380" s="0"/>
      <c r="IG380" s="0"/>
      <c r="IH380" s="0"/>
      <c r="II380" s="0"/>
      <c r="IJ380" s="0"/>
      <c r="IK380" s="0"/>
      <c r="IL380" s="0"/>
      <c r="IM380" s="0"/>
      <c r="IN380" s="0"/>
      <c r="IO380" s="0"/>
      <c r="IP380" s="0"/>
      <c r="IQ380" s="0"/>
      <c r="IR380" s="0"/>
      <c r="IS380" s="0"/>
      <c r="IT380" s="0"/>
      <c r="IU380" s="0"/>
      <c r="IV380" s="0"/>
      <c r="IW380" s="0"/>
    </row>
    <row r="381" customFormat="false" ht="12.75" hidden="false" customHeight="false" outlineLevel="0" collapsed="false">
      <c r="A381" s="0"/>
      <c r="B381" s="0"/>
      <c r="C381" s="0"/>
      <c r="D381" s="0"/>
      <c r="E381" s="0"/>
      <c r="F381" s="0"/>
      <c r="G381" s="0"/>
      <c r="H381" s="0"/>
      <c r="I381" s="0"/>
      <c r="J381" s="0"/>
      <c r="K381" s="0"/>
      <c r="L381" s="0"/>
      <c r="M381" s="0"/>
      <c r="N381" s="0"/>
      <c r="O381" s="0"/>
      <c r="P381" s="0"/>
      <c r="Q381" s="0"/>
      <c r="R381" s="0"/>
      <c r="S381" s="0"/>
      <c r="T381" s="0"/>
      <c r="U381" s="0"/>
      <c r="V381" s="0"/>
      <c r="W381" s="0"/>
      <c r="X381" s="0"/>
      <c r="Y381" s="0"/>
      <c r="Z381" s="0"/>
      <c r="AA381" s="0"/>
      <c r="AB381" s="0"/>
      <c r="AC381" s="0"/>
      <c r="AD381" s="0"/>
      <c r="AE381" s="0"/>
      <c r="AF381" s="0"/>
      <c r="AG381" s="0"/>
      <c r="AH381" s="0"/>
      <c r="AI381" s="0"/>
      <c r="AJ381" s="0"/>
      <c r="AK381" s="0"/>
      <c r="AL381" s="0"/>
      <c r="AM381" s="0"/>
      <c r="AN381" s="0"/>
      <c r="AO381" s="0"/>
      <c r="AP381" s="0"/>
      <c r="AQ381" s="0"/>
      <c r="AR381" s="0"/>
      <c r="AS381" s="0"/>
      <c r="AT381" s="0"/>
      <c r="AU381" s="0"/>
      <c r="AV381" s="0"/>
      <c r="AW381" s="0"/>
      <c r="AX381" s="0"/>
      <c r="AY381" s="0"/>
      <c r="AZ381" s="0"/>
      <c r="BA381" s="0"/>
      <c r="BB381" s="0"/>
      <c r="BC381" s="0"/>
      <c r="BD381" s="0"/>
      <c r="BE381" s="0"/>
      <c r="BF381" s="0"/>
      <c r="BG381" s="0"/>
      <c r="BH381" s="0"/>
      <c r="BI381" s="0"/>
      <c r="BJ381" s="0"/>
      <c r="BK381" s="0"/>
      <c r="BL381" s="0"/>
      <c r="BM381" s="0"/>
      <c r="BN381" s="0"/>
      <c r="BO381" s="0"/>
      <c r="BP381" s="0"/>
      <c r="BQ381" s="0"/>
      <c r="BR381" s="0"/>
      <c r="BS381" s="0"/>
      <c r="BT381" s="0"/>
      <c r="BU381" s="0"/>
      <c r="BV381" s="0"/>
      <c r="BW381" s="0"/>
      <c r="BX381" s="0"/>
      <c r="BY381" s="0"/>
      <c r="BZ381" s="0"/>
      <c r="CA381" s="0"/>
      <c r="CB381" s="0"/>
      <c r="CC381" s="0"/>
      <c r="CD381" s="0"/>
      <c r="CE381" s="0"/>
      <c r="CF381" s="0"/>
      <c r="CG381" s="0"/>
      <c r="CH381" s="0"/>
      <c r="CI381" s="0"/>
      <c r="CJ381" s="0"/>
      <c r="CK381" s="0"/>
      <c r="CL381" s="0"/>
      <c r="CM381" s="0"/>
      <c r="CN381" s="0"/>
      <c r="CO381" s="0"/>
      <c r="CP381" s="0"/>
      <c r="CQ381" s="0"/>
      <c r="CR381" s="0"/>
      <c r="CS381" s="0"/>
      <c r="CT381" s="0"/>
      <c r="CU381" s="0"/>
      <c r="CV381" s="0"/>
      <c r="CW381" s="0"/>
      <c r="CX381" s="0"/>
      <c r="CY381" s="0"/>
      <c r="CZ381" s="0"/>
      <c r="DA381" s="0"/>
      <c r="DB381" s="0"/>
      <c r="DC381" s="0"/>
      <c r="DD381" s="0"/>
      <c r="DE381" s="0"/>
      <c r="DF381" s="0"/>
      <c r="DG381" s="0"/>
      <c r="DH381" s="0"/>
      <c r="DI381" s="0"/>
      <c r="DJ381" s="0"/>
      <c r="DK381" s="0"/>
      <c r="DL381" s="0"/>
      <c r="DM381" s="0"/>
      <c r="DN381" s="0"/>
      <c r="DO381" s="0"/>
      <c r="DP381" s="0"/>
      <c r="DQ381" s="0"/>
      <c r="DR381" s="0"/>
      <c r="DS381" s="0"/>
      <c r="DT381" s="0"/>
      <c r="DU381" s="0"/>
      <c r="DV381" s="0"/>
      <c r="DW381" s="0"/>
      <c r="DX381" s="0"/>
      <c r="DY381" s="0"/>
      <c r="DZ381" s="0"/>
      <c r="EA381" s="0"/>
      <c r="EB381" s="0"/>
      <c r="EC381" s="0"/>
      <c r="ED381" s="0"/>
      <c r="EE381" s="0"/>
      <c r="EF381" s="0"/>
      <c r="EG381" s="0"/>
      <c r="EH381" s="0"/>
      <c r="EI381" s="0"/>
      <c r="EJ381" s="0"/>
      <c r="EK381" s="0"/>
      <c r="EL381" s="0"/>
      <c r="EM381" s="0"/>
      <c r="EN381" s="0"/>
      <c r="EO381" s="0"/>
      <c r="EP381" s="0"/>
      <c r="EQ381" s="0"/>
      <c r="ER381" s="0"/>
      <c r="ES381" s="0"/>
      <c r="ET381" s="0"/>
      <c r="EU381" s="0"/>
      <c r="EV381" s="0"/>
      <c r="EW381" s="0"/>
      <c r="EX381" s="0"/>
      <c r="EY381" s="0"/>
      <c r="EZ381" s="0"/>
      <c r="FA381" s="0"/>
      <c r="FB381" s="0"/>
      <c r="FC381" s="0"/>
      <c r="FD381" s="0"/>
      <c r="FE381" s="0"/>
      <c r="FF381" s="0"/>
      <c r="FG381" s="0"/>
      <c r="FH381" s="0"/>
      <c r="FI381" s="0"/>
      <c r="FJ381" s="0"/>
      <c r="FK381" s="0"/>
      <c r="FL381" s="0"/>
      <c r="FM381" s="0"/>
      <c r="FN381" s="0"/>
      <c r="FO381" s="0"/>
      <c r="FP381" s="0"/>
      <c r="FQ381" s="0"/>
      <c r="FR381" s="0"/>
      <c r="FS381" s="0"/>
      <c r="FT381" s="0"/>
      <c r="FU381" s="0"/>
      <c r="FV381" s="0"/>
      <c r="FW381" s="0"/>
      <c r="FX381" s="0"/>
      <c r="FY381" s="0"/>
      <c r="FZ381" s="0"/>
      <c r="GA381" s="0"/>
      <c r="GB381" s="0"/>
      <c r="GC381" s="0"/>
      <c r="GD381" s="0"/>
      <c r="GE381" s="0"/>
      <c r="GF381" s="0"/>
      <c r="GG381" s="0"/>
      <c r="GH381" s="0"/>
      <c r="GI381" s="0"/>
      <c r="GJ381" s="0"/>
      <c r="GK381" s="0"/>
      <c r="GL381" s="0"/>
      <c r="GM381" s="0"/>
      <c r="GN381" s="0"/>
      <c r="GO381" s="0"/>
      <c r="GP381" s="0"/>
      <c r="GQ381" s="0"/>
      <c r="GR381" s="0"/>
      <c r="GS381" s="0"/>
      <c r="GT381" s="0"/>
      <c r="GU381" s="0"/>
      <c r="GV381" s="0"/>
      <c r="GW381" s="0"/>
      <c r="GX381" s="0"/>
      <c r="GY381" s="0"/>
      <c r="GZ381" s="0"/>
      <c r="HA381" s="0"/>
      <c r="HB381" s="0"/>
      <c r="HC381" s="0"/>
      <c r="HD381" s="0"/>
      <c r="HE381" s="0"/>
      <c r="HF381" s="0"/>
      <c r="HG381" s="0"/>
      <c r="HH381" s="0"/>
      <c r="HI381" s="0"/>
      <c r="HJ381" s="0"/>
      <c r="HK381" s="0"/>
      <c r="HL381" s="0"/>
      <c r="HM381" s="0"/>
      <c r="HN381" s="0"/>
      <c r="HO381" s="0"/>
      <c r="HP381" s="0"/>
      <c r="HQ381" s="0"/>
      <c r="HR381" s="0"/>
      <c r="HS381" s="0"/>
      <c r="HT381" s="0"/>
      <c r="HU381" s="0"/>
      <c r="HV381" s="0"/>
      <c r="HW381" s="0"/>
      <c r="HX381" s="0"/>
      <c r="HY381" s="0"/>
      <c r="HZ381" s="0"/>
      <c r="IA381" s="0"/>
      <c r="IB381" s="0"/>
      <c r="IC381" s="0"/>
      <c r="ID381" s="0"/>
      <c r="IE381" s="0"/>
      <c r="IF381" s="0"/>
      <c r="IG381" s="0"/>
      <c r="IH381" s="0"/>
      <c r="II381" s="0"/>
      <c r="IJ381" s="0"/>
      <c r="IK381" s="0"/>
      <c r="IL381" s="0"/>
      <c r="IM381" s="0"/>
      <c r="IN381" s="0"/>
      <c r="IO381" s="0"/>
      <c r="IP381" s="0"/>
      <c r="IQ381" s="0"/>
      <c r="IR381" s="0"/>
      <c r="IS381" s="0"/>
      <c r="IT381" s="0"/>
      <c r="IU381" s="0"/>
      <c r="IV381" s="0"/>
      <c r="IW381" s="0"/>
    </row>
    <row r="382" customFormat="false" ht="12.75" hidden="false" customHeight="false" outlineLevel="0" collapsed="false">
      <c r="A382" s="0"/>
      <c r="B382" s="0"/>
      <c r="C382" s="0"/>
      <c r="D382" s="0"/>
      <c r="E382" s="0"/>
      <c r="F382" s="0"/>
      <c r="G382" s="0"/>
      <c r="H382" s="0"/>
      <c r="I382" s="0"/>
      <c r="J382" s="0"/>
      <c r="K382" s="0"/>
      <c r="L382" s="0"/>
      <c r="M382" s="0"/>
      <c r="N382" s="0"/>
      <c r="O382" s="0"/>
      <c r="P382" s="0"/>
      <c r="Q382" s="0"/>
      <c r="R382" s="0"/>
      <c r="S382" s="0"/>
      <c r="T382" s="0"/>
      <c r="U382" s="0"/>
      <c r="V382" s="0"/>
      <c r="W382" s="0"/>
      <c r="X382" s="0"/>
      <c r="Y382" s="0"/>
      <c r="Z382" s="0"/>
      <c r="AA382" s="0"/>
      <c r="AB382" s="0"/>
      <c r="AC382" s="0"/>
      <c r="AD382" s="0"/>
      <c r="AE382" s="0"/>
      <c r="AF382" s="0"/>
      <c r="AG382" s="0"/>
      <c r="AH382" s="0"/>
      <c r="AI382" s="0"/>
      <c r="AJ382" s="0"/>
      <c r="AK382" s="0"/>
      <c r="AL382" s="0"/>
      <c r="AM382" s="0"/>
      <c r="AN382" s="0"/>
      <c r="AO382" s="0"/>
      <c r="AP382" s="0"/>
      <c r="AQ382" s="0"/>
      <c r="AR382" s="0"/>
      <c r="AS382" s="0"/>
      <c r="AT382" s="0"/>
      <c r="AU382" s="0"/>
      <c r="AV382" s="0"/>
      <c r="AW382" s="0"/>
      <c r="AX382" s="0"/>
      <c r="AY382" s="0"/>
      <c r="AZ382" s="0"/>
      <c r="BA382" s="0"/>
      <c r="BB382" s="0"/>
      <c r="BC382" s="0"/>
      <c r="BD382" s="0"/>
      <c r="BE382" s="0"/>
      <c r="BF382" s="0"/>
      <c r="BG382" s="0"/>
      <c r="BH382" s="0"/>
      <c r="BI382" s="0"/>
      <c r="BJ382" s="0"/>
      <c r="BK382" s="0"/>
      <c r="BL382" s="0"/>
      <c r="BM382" s="0"/>
      <c r="BN382" s="0"/>
      <c r="BO382" s="0"/>
      <c r="BP382" s="0"/>
      <c r="BQ382" s="0"/>
      <c r="BR382" s="0"/>
      <c r="BS382" s="0"/>
      <c r="BT382" s="0"/>
      <c r="BU382" s="0"/>
      <c r="BV382" s="0"/>
      <c r="BW382" s="0"/>
      <c r="BX382" s="0"/>
      <c r="BY382" s="0"/>
      <c r="BZ382" s="0"/>
      <c r="CA382" s="0"/>
      <c r="CB382" s="0"/>
      <c r="CC382" s="0"/>
      <c r="CD382" s="0"/>
      <c r="CE382" s="0"/>
      <c r="CF382" s="0"/>
      <c r="CG382" s="0"/>
      <c r="CH382" s="0"/>
      <c r="CI382" s="0"/>
      <c r="CJ382" s="0"/>
      <c r="CK382" s="0"/>
      <c r="CL382" s="0"/>
      <c r="CM382" s="0"/>
      <c r="CN382" s="0"/>
      <c r="CO382" s="0"/>
      <c r="CP382" s="0"/>
      <c r="CQ382" s="0"/>
      <c r="CR382" s="0"/>
      <c r="CS382" s="0"/>
      <c r="CT382" s="0"/>
      <c r="CU382" s="0"/>
      <c r="CV382" s="0"/>
      <c r="CW382" s="0"/>
      <c r="CX382" s="0"/>
      <c r="CY382" s="0"/>
      <c r="CZ382" s="0"/>
      <c r="DA382" s="0"/>
      <c r="DB382" s="0"/>
      <c r="DC382" s="0"/>
      <c r="DD382" s="0"/>
      <c r="DE382" s="0"/>
      <c r="DF382" s="0"/>
      <c r="DG382" s="0"/>
      <c r="DH382" s="0"/>
      <c r="DI382" s="0"/>
      <c r="DJ382" s="0"/>
      <c r="DK382" s="0"/>
      <c r="DL382" s="0"/>
      <c r="DM382" s="0"/>
      <c r="DN382" s="0"/>
      <c r="DO382" s="0"/>
      <c r="DP382" s="0"/>
      <c r="DQ382" s="0"/>
      <c r="DR382" s="0"/>
      <c r="DS382" s="0"/>
      <c r="DT382" s="0"/>
      <c r="DU382" s="0"/>
      <c r="DV382" s="0"/>
      <c r="DW382" s="0"/>
      <c r="DX382" s="0"/>
      <c r="DY382" s="0"/>
      <c r="DZ382" s="0"/>
      <c r="EA382" s="0"/>
      <c r="EB382" s="0"/>
      <c r="EC382" s="0"/>
      <c r="ED382" s="0"/>
      <c r="EE382" s="0"/>
      <c r="EF382" s="0"/>
      <c r="EG382" s="0"/>
      <c r="EH382" s="0"/>
      <c r="EI382" s="0"/>
      <c r="EJ382" s="0"/>
      <c r="EK382" s="0"/>
      <c r="EL382" s="0"/>
      <c r="EM382" s="0"/>
      <c r="EN382" s="0"/>
      <c r="EO382" s="0"/>
      <c r="EP382" s="0"/>
      <c r="EQ382" s="0"/>
      <c r="ER382" s="0"/>
      <c r="ES382" s="0"/>
      <c r="ET382" s="0"/>
      <c r="EU382" s="0"/>
      <c r="EV382" s="0"/>
      <c r="EW382" s="0"/>
      <c r="EX382" s="0"/>
      <c r="EY382" s="0"/>
      <c r="EZ382" s="0"/>
      <c r="FA382" s="0"/>
      <c r="FB382" s="0"/>
      <c r="FC382" s="0"/>
      <c r="FD382" s="0"/>
      <c r="FE382" s="0"/>
      <c r="FF382" s="0"/>
      <c r="FG382" s="0"/>
      <c r="FH382" s="0"/>
      <c r="FI382" s="0"/>
      <c r="FJ382" s="0"/>
      <c r="FK382" s="0"/>
      <c r="FL382" s="0"/>
      <c r="FM382" s="0"/>
      <c r="FN382" s="0"/>
      <c r="FO382" s="0"/>
      <c r="FP382" s="0"/>
      <c r="FQ382" s="0"/>
      <c r="FR382" s="0"/>
      <c r="FS382" s="0"/>
      <c r="FT382" s="0"/>
      <c r="FU382" s="0"/>
      <c r="FV382" s="0"/>
      <c r="FW382" s="0"/>
      <c r="FX382" s="0"/>
      <c r="FY382" s="0"/>
      <c r="FZ382" s="0"/>
      <c r="GA382" s="0"/>
      <c r="GB382" s="0"/>
      <c r="GC382" s="0"/>
      <c r="GD382" s="0"/>
      <c r="GE382" s="0"/>
      <c r="GF382" s="0"/>
      <c r="GG382" s="0"/>
      <c r="GH382" s="0"/>
      <c r="GI382" s="0"/>
      <c r="GJ382" s="0"/>
      <c r="GK382" s="0"/>
      <c r="GL382" s="0"/>
      <c r="GM382" s="0"/>
      <c r="GN382" s="0"/>
      <c r="GO382" s="0"/>
      <c r="GP382" s="0"/>
      <c r="GQ382" s="0"/>
      <c r="GR382" s="0"/>
      <c r="GS382" s="0"/>
      <c r="GT382" s="0"/>
      <c r="GU382" s="0"/>
      <c r="GV382" s="0"/>
      <c r="GW382" s="0"/>
      <c r="GX382" s="0"/>
      <c r="GY382" s="0"/>
      <c r="GZ382" s="0"/>
      <c r="HA382" s="0"/>
      <c r="HB382" s="0"/>
      <c r="HC382" s="0"/>
      <c r="HD382" s="0"/>
      <c r="HE382" s="0"/>
      <c r="HF382" s="0"/>
      <c r="HG382" s="0"/>
      <c r="HH382" s="0"/>
      <c r="HI382" s="0"/>
      <c r="HJ382" s="0"/>
      <c r="HK382" s="0"/>
      <c r="HL382" s="0"/>
      <c r="HM382" s="0"/>
      <c r="HN382" s="0"/>
      <c r="HO382" s="0"/>
      <c r="HP382" s="0"/>
      <c r="HQ382" s="0"/>
      <c r="HR382" s="0"/>
      <c r="HS382" s="0"/>
      <c r="HT382" s="0"/>
      <c r="HU382" s="0"/>
      <c r="HV382" s="0"/>
      <c r="HW382" s="0"/>
      <c r="HX382" s="0"/>
      <c r="HY382" s="0"/>
      <c r="HZ382" s="0"/>
      <c r="IA382" s="0"/>
      <c r="IB382" s="0"/>
      <c r="IC382" s="0"/>
      <c r="ID382" s="0"/>
      <c r="IE382" s="0"/>
      <c r="IF382" s="0"/>
      <c r="IG382" s="0"/>
      <c r="IH382" s="0"/>
      <c r="II382" s="0"/>
      <c r="IJ382" s="0"/>
      <c r="IK382" s="0"/>
      <c r="IL382" s="0"/>
      <c r="IM382" s="0"/>
      <c r="IN382" s="0"/>
      <c r="IO382" s="0"/>
      <c r="IP382" s="0"/>
      <c r="IQ382" s="0"/>
      <c r="IR382" s="0"/>
      <c r="IS382" s="0"/>
      <c r="IT382" s="0"/>
      <c r="IU382" s="0"/>
      <c r="IV382" s="0"/>
      <c r="IW382" s="0"/>
    </row>
    <row r="383" customFormat="false" ht="12.75" hidden="false" customHeight="false" outlineLevel="0" collapsed="false">
      <c r="A383" s="0"/>
      <c r="B383" s="0"/>
      <c r="C383" s="0"/>
      <c r="D383" s="0"/>
      <c r="E383" s="0"/>
      <c r="F383" s="0"/>
      <c r="G383" s="0"/>
      <c r="H383" s="0"/>
      <c r="I383" s="0"/>
      <c r="J383" s="0"/>
      <c r="K383" s="0"/>
      <c r="L383" s="0"/>
      <c r="M383" s="0"/>
      <c r="N383" s="0"/>
      <c r="O383" s="0"/>
      <c r="P383" s="0"/>
      <c r="Q383" s="0"/>
      <c r="R383" s="0"/>
      <c r="S383" s="0"/>
      <c r="T383" s="0"/>
      <c r="U383" s="0"/>
      <c r="V383" s="0"/>
      <c r="W383" s="0"/>
      <c r="X383" s="0"/>
      <c r="Y383" s="0"/>
      <c r="Z383" s="0"/>
      <c r="AA383" s="0"/>
      <c r="AB383" s="0"/>
      <c r="AC383" s="0"/>
      <c r="AD383" s="0"/>
      <c r="AE383" s="0"/>
      <c r="AF383" s="0"/>
      <c r="AG383" s="0"/>
      <c r="AH383" s="0"/>
      <c r="AI383" s="0"/>
      <c r="AJ383" s="0"/>
      <c r="AK383" s="0"/>
      <c r="AL383" s="0"/>
      <c r="AM383" s="0"/>
      <c r="AN383" s="0"/>
      <c r="AO383" s="0"/>
      <c r="AP383" s="0"/>
      <c r="AQ383" s="0"/>
      <c r="AR383" s="0"/>
      <c r="AS383" s="0"/>
      <c r="AT383" s="0"/>
      <c r="AU383" s="0"/>
      <c r="AV383" s="0"/>
      <c r="AW383" s="0"/>
      <c r="AX383" s="0"/>
      <c r="AY383" s="0"/>
      <c r="AZ383" s="0"/>
      <c r="BA383" s="0"/>
      <c r="BB383" s="0"/>
      <c r="BC383" s="0"/>
      <c r="BD383" s="0"/>
      <c r="BE383" s="0"/>
      <c r="BF383" s="0"/>
      <c r="BG383" s="0"/>
      <c r="BH383" s="0"/>
      <c r="BI383" s="0"/>
      <c r="BJ383" s="0"/>
      <c r="BK383" s="0"/>
      <c r="BL383" s="0"/>
      <c r="BM383" s="0"/>
      <c r="BN383" s="0"/>
      <c r="BO383" s="0"/>
      <c r="BP383" s="0"/>
      <c r="BQ383" s="0"/>
      <c r="BR383" s="0"/>
      <c r="BS383" s="0"/>
      <c r="BT383" s="0"/>
      <c r="BU383" s="0"/>
      <c r="BV383" s="0"/>
      <c r="BW383" s="0"/>
      <c r="BX383" s="0"/>
      <c r="BY383" s="0"/>
      <c r="BZ383" s="0"/>
      <c r="CA383" s="0"/>
      <c r="CB383" s="0"/>
      <c r="CC383" s="0"/>
      <c r="CD383" s="0"/>
      <c r="CE383" s="0"/>
      <c r="CF383" s="0"/>
      <c r="CG383" s="0"/>
      <c r="CH383" s="0"/>
      <c r="CI383" s="0"/>
      <c r="CJ383" s="0"/>
      <c r="CK383" s="0"/>
      <c r="CL383" s="0"/>
      <c r="CM383" s="0"/>
      <c r="CN383" s="0"/>
      <c r="CO383" s="0"/>
      <c r="CP383" s="0"/>
      <c r="CQ383" s="0"/>
      <c r="CR383" s="0"/>
      <c r="CS383" s="0"/>
      <c r="CT383" s="0"/>
      <c r="CU383" s="0"/>
      <c r="CV383" s="0"/>
      <c r="CW383" s="0"/>
      <c r="CX383" s="0"/>
      <c r="CY383" s="0"/>
      <c r="CZ383" s="0"/>
      <c r="DA383" s="0"/>
      <c r="DB383" s="0"/>
      <c r="DC383" s="0"/>
      <c r="DD383" s="0"/>
      <c r="DE383" s="0"/>
      <c r="DF383" s="0"/>
      <c r="DG383" s="0"/>
      <c r="DH383" s="0"/>
      <c r="DI383" s="0"/>
      <c r="DJ383" s="0"/>
      <c r="DK383" s="0"/>
      <c r="DL383" s="0"/>
      <c r="DM383" s="0"/>
      <c r="DN383" s="0"/>
      <c r="DO383" s="0"/>
      <c r="DP383" s="0"/>
      <c r="DQ383" s="0"/>
      <c r="DR383" s="0"/>
      <c r="DS383" s="0"/>
      <c r="DT383" s="0"/>
      <c r="DU383" s="0"/>
      <c r="DV383" s="0"/>
      <c r="DW383" s="0"/>
      <c r="DX383" s="0"/>
      <c r="DY383" s="0"/>
      <c r="DZ383" s="0"/>
      <c r="EA383" s="0"/>
      <c r="EB383" s="0"/>
      <c r="EC383" s="0"/>
      <c r="ED383" s="0"/>
      <c r="EE383" s="0"/>
      <c r="EF383" s="0"/>
      <c r="EG383" s="0"/>
      <c r="EH383" s="0"/>
      <c r="EI383" s="0"/>
      <c r="EJ383" s="0"/>
      <c r="EK383" s="0"/>
      <c r="EL383" s="0"/>
      <c r="EM383" s="0"/>
      <c r="EN383" s="0"/>
      <c r="EO383" s="0"/>
      <c r="EP383" s="0"/>
      <c r="EQ383" s="0"/>
      <c r="ER383" s="0"/>
      <c r="ES383" s="0"/>
      <c r="ET383" s="0"/>
      <c r="EU383" s="0"/>
      <c r="EV383" s="0"/>
      <c r="EW383" s="0"/>
      <c r="EX383" s="0"/>
      <c r="EY383" s="0"/>
      <c r="EZ383" s="0"/>
      <c r="FA383" s="0"/>
      <c r="FB383" s="0"/>
      <c r="FC383" s="0"/>
      <c r="FD383" s="0"/>
      <c r="FE383" s="0"/>
      <c r="FF383" s="0"/>
      <c r="FG383" s="0"/>
      <c r="FH383" s="0"/>
      <c r="FI383" s="0"/>
      <c r="FJ383" s="0"/>
      <c r="FK383" s="0"/>
      <c r="FL383" s="0"/>
      <c r="FM383" s="0"/>
      <c r="FN383" s="0"/>
      <c r="FO383" s="0"/>
      <c r="FP383" s="0"/>
      <c r="FQ383" s="0"/>
      <c r="FR383" s="0"/>
      <c r="FS383" s="0"/>
      <c r="FT383" s="0"/>
      <c r="FU383" s="0"/>
      <c r="FV383" s="0"/>
      <c r="FW383" s="0"/>
      <c r="FX383" s="0"/>
      <c r="FY383" s="0"/>
      <c r="FZ383" s="0"/>
      <c r="GA383" s="0"/>
      <c r="GB383" s="0"/>
      <c r="GC383" s="0"/>
      <c r="GD383" s="0"/>
      <c r="GE383" s="0"/>
      <c r="GF383" s="0"/>
      <c r="GG383" s="0"/>
      <c r="GH383" s="0"/>
      <c r="GI383" s="0"/>
      <c r="GJ383" s="0"/>
      <c r="GK383" s="0"/>
      <c r="GL383" s="0"/>
      <c r="GM383" s="0"/>
      <c r="GN383" s="0"/>
      <c r="GO383" s="0"/>
      <c r="GP383" s="0"/>
      <c r="GQ383" s="0"/>
      <c r="GR383" s="0"/>
      <c r="GS383" s="0"/>
      <c r="GT383" s="0"/>
      <c r="GU383" s="0"/>
      <c r="GV383" s="0"/>
      <c r="GW383" s="0"/>
      <c r="GX383" s="0"/>
      <c r="GY383" s="0"/>
      <c r="GZ383" s="0"/>
      <c r="HA383" s="0"/>
      <c r="HB383" s="0"/>
      <c r="HC383" s="0"/>
      <c r="HD383" s="0"/>
      <c r="HE383" s="0"/>
      <c r="HF383" s="0"/>
      <c r="HG383" s="0"/>
      <c r="HH383" s="0"/>
      <c r="HI383" s="0"/>
      <c r="HJ383" s="0"/>
      <c r="HK383" s="0"/>
      <c r="HL383" s="0"/>
      <c r="HM383" s="0"/>
      <c r="HN383" s="0"/>
      <c r="HO383" s="0"/>
      <c r="HP383" s="0"/>
      <c r="HQ383" s="0"/>
      <c r="HR383" s="0"/>
      <c r="HS383" s="0"/>
      <c r="HT383" s="0"/>
      <c r="HU383" s="0"/>
      <c r="HV383" s="0"/>
      <c r="HW383" s="0"/>
      <c r="HX383" s="0"/>
      <c r="HY383" s="0"/>
      <c r="HZ383" s="0"/>
      <c r="IA383" s="0"/>
      <c r="IB383" s="0"/>
      <c r="IC383" s="0"/>
      <c r="ID383" s="0"/>
      <c r="IE383" s="0"/>
      <c r="IF383" s="0"/>
      <c r="IG383" s="0"/>
      <c r="IH383" s="0"/>
      <c r="II383" s="0"/>
      <c r="IJ383" s="0"/>
      <c r="IK383" s="0"/>
      <c r="IL383" s="0"/>
      <c r="IM383" s="0"/>
      <c r="IN383" s="0"/>
      <c r="IO383" s="0"/>
      <c r="IP383" s="0"/>
      <c r="IQ383" s="0"/>
      <c r="IR383" s="0"/>
      <c r="IS383" s="0"/>
      <c r="IT383" s="0"/>
      <c r="IU383" s="0"/>
      <c r="IV383" s="0"/>
      <c r="IW383" s="0"/>
    </row>
    <row r="384" customFormat="false" ht="12.75" hidden="false" customHeight="false" outlineLevel="0" collapsed="false">
      <c r="A384" s="0"/>
      <c r="B384" s="0"/>
      <c r="C384" s="0"/>
      <c r="D384" s="0"/>
      <c r="E384" s="0"/>
      <c r="F384" s="0"/>
      <c r="G384" s="0"/>
      <c r="H384" s="0"/>
      <c r="I384" s="0"/>
      <c r="J384" s="0"/>
      <c r="K384" s="0"/>
      <c r="L384" s="0"/>
      <c r="M384" s="0"/>
      <c r="N384" s="0"/>
      <c r="O384" s="0"/>
      <c r="P384" s="0"/>
      <c r="Q384" s="0"/>
      <c r="R384" s="0"/>
      <c r="S384" s="0"/>
      <c r="T384" s="0"/>
      <c r="U384" s="0"/>
      <c r="V384" s="0"/>
      <c r="W384" s="0"/>
      <c r="X384" s="0"/>
      <c r="Y384" s="0"/>
      <c r="Z384" s="0"/>
      <c r="AA384" s="0"/>
      <c r="AB384" s="0"/>
      <c r="AC384" s="0"/>
      <c r="AD384" s="0"/>
      <c r="AE384" s="0"/>
      <c r="AF384" s="0"/>
      <c r="AG384" s="0"/>
      <c r="AH384" s="0"/>
      <c r="AI384" s="0"/>
      <c r="AJ384" s="0"/>
      <c r="AK384" s="0"/>
      <c r="AL384" s="0"/>
      <c r="AM384" s="0"/>
      <c r="AN384" s="0"/>
      <c r="AO384" s="0"/>
      <c r="AP384" s="0"/>
      <c r="AQ384" s="0"/>
      <c r="AR384" s="0"/>
      <c r="AS384" s="0"/>
      <c r="AT384" s="0"/>
      <c r="AU384" s="0"/>
      <c r="AV384" s="0"/>
      <c r="AW384" s="0"/>
      <c r="AX384" s="0"/>
      <c r="AY384" s="0"/>
      <c r="AZ384" s="0"/>
      <c r="BA384" s="0"/>
      <c r="BB384" s="0"/>
      <c r="BC384" s="0"/>
      <c r="BD384" s="0"/>
      <c r="BE384" s="0"/>
      <c r="BF384" s="0"/>
      <c r="BG384" s="0"/>
      <c r="BH384" s="0"/>
      <c r="BI384" s="0"/>
      <c r="BJ384" s="0"/>
      <c r="BK384" s="0"/>
      <c r="BL384" s="0"/>
      <c r="BM384" s="0"/>
      <c r="BN384" s="0"/>
      <c r="BO384" s="0"/>
      <c r="BP384" s="0"/>
      <c r="BQ384" s="0"/>
      <c r="BR384" s="0"/>
      <c r="BS384" s="0"/>
      <c r="BT384" s="0"/>
      <c r="BU384" s="0"/>
      <c r="BV384" s="0"/>
      <c r="BW384" s="0"/>
      <c r="BX384" s="0"/>
      <c r="BY384" s="0"/>
      <c r="BZ384" s="0"/>
      <c r="CA384" s="0"/>
      <c r="CB384" s="0"/>
      <c r="CC384" s="0"/>
      <c r="CD384" s="0"/>
      <c r="CE384" s="0"/>
      <c r="CF384" s="0"/>
      <c r="CG384" s="0"/>
      <c r="CH384" s="0"/>
      <c r="CI384" s="0"/>
      <c r="CJ384" s="0"/>
      <c r="CK384" s="0"/>
      <c r="CL384" s="0"/>
      <c r="CM384" s="0"/>
      <c r="CN384" s="0"/>
      <c r="CO384" s="0"/>
      <c r="CP384" s="0"/>
      <c r="CQ384" s="0"/>
      <c r="CR384" s="0"/>
      <c r="CS384" s="0"/>
      <c r="CT384" s="0"/>
      <c r="CU384" s="0"/>
      <c r="CV384" s="0"/>
      <c r="CW384" s="0"/>
      <c r="CX384" s="0"/>
      <c r="CY384" s="0"/>
      <c r="CZ384" s="0"/>
      <c r="DA384" s="0"/>
      <c r="DB384" s="0"/>
      <c r="DC384" s="0"/>
      <c r="DD384" s="0"/>
      <c r="DE384" s="0"/>
      <c r="DF384" s="0"/>
      <c r="DG384" s="0"/>
      <c r="DH384" s="0"/>
      <c r="DI384" s="0"/>
      <c r="DJ384" s="0"/>
      <c r="DK384" s="0"/>
      <c r="DL384" s="0"/>
      <c r="DM384" s="0"/>
      <c r="DN384" s="0"/>
      <c r="DO384" s="0"/>
      <c r="DP384" s="0"/>
      <c r="DQ384" s="0"/>
      <c r="DR384" s="0"/>
      <c r="DS384" s="0"/>
      <c r="DT384" s="0"/>
      <c r="DU384" s="0"/>
      <c r="DV384" s="0"/>
      <c r="DW384" s="0"/>
      <c r="DX384" s="0"/>
      <c r="DY384" s="0"/>
      <c r="DZ384" s="0"/>
      <c r="EA384" s="0"/>
      <c r="EB384" s="0"/>
      <c r="EC384" s="0"/>
      <c r="ED384" s="0"/>
      <c r="EE384" s="0"/>
      <c r="EF384" s="0"/>
      <c r="EG384" s="0"/>
      <c r="EH384" s="0"/>
      <c r="EI384" s="0"/>
      <c r="EJ384" s="0"/>
      <c r="EK384" s="0"/>
      <c r="EL384" s="0"/>
      <c r="EM384" s="0"/>
      <c r="EN384" s="0"/>
      <c r="EO384" s="0"/>
      <c r="EP384" s="0"/>
      <c r="EQ384" s="0"/>
      <c r="ER384" s="0"/>
      <c r="ES384" s="0"/>
      <c r="ET384" s="0"/>
      <c r="EU384" s="0"/>
      <c r="EV384" s="0"/>
      <c r="EW384" s="0"/>
      <c r="EX384" s="0"/>
      <c r="EY384" s="0"/>
      <c r="EZ384" s="0"/>
      <c r="FA384" s="0"/>
      <c r="FB384" s="0"/>
      <c r="FC384" s="0"/>
      <c r="FD384" s="0"/>
      <c r="FE384" s="0"/>
      <c r="FF384" s="0"/>
      <c r="FG384" s="0"/>
      <c r="FH384" s="0"/>
      <c r="FI384" s="0"/>
      <c r="FJ384" s="0"/>
      <c r="FK384" s="0"/>
      <c r="FL384" s="0"/>
      <c r="FM384" s="0"/>
      <c r="FN384" s="0"/>
      <c r="FO384" s="0"/>
      <c r="FP384" s="0"/>
      <c r="FQ384" s="0"/>
      <c r="FR384" s="0"/>
      <c r="FS384" s="0"/>
      <c r="FT384" s="0"/>
      <c r="FU384" s="0"/>
      <c r="FV384" s="0"/>
      <c r="FW384" s="0"/>
      <c r="FX384" s="0"/>
      <c r="FY384" s="0"/>
      <c r="FZ384" s="0"/>
      <c r="GA384" s="0"/>
      <c r="GB384" s="0"/>
      <c r="GC384" s="0"/>
      <c r="GD384" s="0"/>
      <c r="GE384" s="0"/>
      <c r="GF384" s="0"/>
      <c r="GG384" s="0"/>
      <c r="GH384" s="0"/>
      <c r="GI384" s="0"/>
      <c r="GJ384" s="0"/>
      <c r="GK384" s="0"/>
      <c r="GL384" s="0"/>
      <c r="GM384" s="0"/>
      <c r="GN384" s="0"/>
      <c r="GO384" s="0"/>
      <c r="GP384" s="0"/>
      <c r="GQ384" s="0"/>
      <c r="GR384" s="0"/>
      <c r="GS384" s="0"/>
      <c r="GT384" s="0"/>
      <c r="GU384" s="0"/>
      <c r="GV384" s="0"/>
      <c r="GW384" s="0"/>
      <c r="GX384" s="0"/>
      <c r="GY384" s="0"/>
      <c r="GZ384" s="0"/>
      <c r="HA384" s="0"/>
      <c r="HB384" s="0"/>
      <c r="HC384" s="0"/>
      <c r="HD384" s="0"/>
      <c r="HE384" s="0"/>
      <c r="HF384" s="0"/>
      <c r="HG384" s="0"/>
      <c r="HH384" s="0"/>
      <c r="HI384" s="0"/>
      <c r="HJ384" s="0"/>
      <c r="HK384" s="0"/>
      <c r="HL384" s="0"/>
      <c r="HM384" s="0"/>
      <c r="HN384" s="0"/>
      <c r="HO384" s="0"/>
      <c r="HP384" s="0"/>
      <c r="HQ384" s="0"/>
      <c r="HR384" s="0"/>
      <c r="HS384" s="0"/>
      <c r="HT384" s="0"/>
      <c r="HU384" s="0"/>
      <c r="HV384" s="0"/>
      <c r="HW384" s="0"/>
      <c r="HX384" s="0"/>
      <c r="HY384" s="0"/>
      <c r="HZ384" s="0"/>
      <c r="IA384" s="0"/>
      <c r="IB384" s="0"/>
      <c r="IC384" s="0"/>
      <c r="ID384" s="0"/>
      <c r="IE384" s="0"/>
      <c r="IF384" s="0"/>
      <c r="IG384" s="0"/>
      <c r="IH384" s="0"/>
      <c r="II384" s="0"/>
      <c r="IJ384" s="0"/>
      <c r="IK384" s="0"/>
      <c r="IL384" s="0"/>
      <c r="IM384" s="0"/>
      <c r="IN384" s="0"/>
      <c r="IO384" s="0"/>
      <c r="IP384" s="0"/>
      <c r="IQ384" s="0"/>
      <c r="IR384" s="0"/>
      <c r="IS384" s="0"/>
      <c r="IT384" s="0"/>
      <c r="IU384" s="0"/>
      <c r="IV384" s="0"/>
      <c r="IW384" s="0"/>
    </row>
    <row r="385" customFormat="false" ht="12.75" hidden="false" customHeight="false" outlineLevel="0" collapsed="false">
      <c r="A385" s="0"/>
      <c r="B385" s="0"/>
      <c r="C385" s="0"/>
      <c r="D385" s="0"/>
      <c r="E385" s="0"/>
      <c r="F385" s="0"/>
      <c r="G385" s="0"/>
      <c r="H385" s="0"/>
      <c r="I385" s="0"/>
      <c r="J385" s="0"/>
      <c r="K385" s="0"/>
      <c r="L385" s="0"/>
      <c r="M385" s="0"/>
      <c r="N385" s="0"/>
      <c r="O385" s="0"/>
      <c r="P385" s="0"/>
      <c r="Q385" s="0"/>
      <c r="R385" s="0"/>
      <c r="S385" s="0"/>
      <c r="T385" s="0"/>
      <c r="U385" s="0"/>
      <c r="V385" s="0"/>
      <c r="W385" s="0"/>
      <c r="X385" s="0"/>
      <c r="Y385" s="0"/>
      <c r="Z385" s="0"/>
      <c r="AA385" s="0"/>
      <c r="AB385" s="0"/>
      <c r="AC385" s="0"/>
      <c r="AD385" s="0"/>
      <c r="AE385" s="0"/>
      <c r="AF385" s="0"/>
      <c r="AG385" s="0"/>
      <c r="AH385" s="0"/>
      <c r="AI385" s="0"/>
      <c r="AJ385" s="0"/>
      <c r="AK385" s="0"/>
      <c r="AL385" s="0"/>
      <c r="AM385" s="0"/>
      <c r="AN385" s="0"/>
      <c r="AO385" s="0"/>
      <c r="AP385" s="0"/>
      <c r="AQ385" s="0"/>
      <c r="AR385" s="0"/>
      <c r="AS385" s="0"/>
      <c r="AT385" s="0"/>
      <c r="AU385" s="0"/>
      <c r="AV385" s="0"/>
      <c r="AW385" s="0"/>
      <c r="AX385" s="0"/>
      <c r="AY385" s="0"/>
      <c r="AZ385" s="0"/>
      <c r="BA385" s="0"/>
      <c r="BB385" s="0"/>
      <c r="BC385" s="0"/>
      <c r="BD385" s="0"/>
      <c r="BE385" s="0"/>
      <c r="BF385" s="0"/>
      <c r="BG385" s="0"/>
      <c r="BH385" s="0"/>
      <c r="BI385" s="0"/>
      <c r="BJ385" s="0"/>
      <c r="BK385" s="0"/>
      <c r="BL385" s="0"/>
      <c r="BM385" s="0"/>
      <c r="BN385" s="0"/>
      <c r="BO385" s="0"/>
      <c r="BP385" s="0"/>
      <c r="BQ385" s="0"/>
      <c r="BR385" s="0"/>
      <c r="BS385" s="0"/>
      <c r="BT385" s="0"/>
      <c r="BU385" s="0"/>
      <c r="BV385" s="0"/>
      <c r="BW385" s="0"/>
      <c r="BX385" s="0"/>
      <c r="BY385" s="0"/>
      <c r="BZ385" s="0"/>
      <c r="CA385" s="0"/>
      <c r="CB385" s="0"/>
      <c r="CC385" s="0"/>
      <c r="CD385" s="0"/>
      <c r="CE385" s="0"/>
      <c r="CF385" s="0"/>
      <c r="CG385" s="0"/>
      <c r="CH385" s="0"/>
      <c r="CI385" s="0"/>
      <c r="CJ385" s="0"/>
      <c r="CK385" s="0"/>
      <c r="CL385" s="0"/>
      <c r="CM385" s="0"/>
      <c r="CN385" s="0"/>
      <c r="CO385" s="0"/>
      <c r="CP385" s="0"/>
      <c r="CQ385" s="0"/>
      <c r="CR385" s="0"/>
      <c r="CS385" s="0"/>
      <c r="CT385" s="0"/>
      <c r="CU385" s="0"/>
      <c r="CV385" s="0"/>
      <c r="CW385" s="0"/>
      <c r="CX385" s="0"/>
      <c r="CY385" s="0"/>
      <c r="CZ385" s="0"/>
      <c r="DA385" s="0"/>
      <c r="DB385" s="0"/>
      <c r="DC385" s="0"/>
      <c r="DD385" s="0"/>
      <c r="DE385" s="0"/>
      <c r="DF385" s="0"/>
      <c r="DG385" s="0"/>
      <c r="DH385" s="0"/>
      <c r="DI385" s="0"/>
      <c r="DJ385" s="0"/>
      <c r="DK385" s="0"/>
      <c r="DL385" s="0"/>
      <c r="DM385" s="0"/>
      <c r="DN385" s="0"/>
      <c r="DO385" s="0"/>
      <c r="DP385" s="0"/>
      <c r="DQ385" s="0"/>
      <c r="DR385" s="0"/>
      <c r="DS385" s="0"/>
      <c r="DT385" s="0"/>
      <c r="DU385" s="0"/>
      <c r="DV385" s="0"/>
      <c r="DW385" s="0"/>
      <c r="DX385" s="0"/>
      <c r="DY385" s="0"/>
      <c r="DZ385" s="0"/>
      <c r="EA385" s="0"/>
      <c r="EB385" s="0"/>
      <c r="EC385" s="0"/>
      <c r="ED385" s="0"/>
      <c r="EE385" s="0"/>
      <c r="EF385" s="0"/>
      <c r="EG385" s="0"/>
      <c r="EH385" s="0"/>
      <c r="EI385" s="0"/>
      <c r="EJ385" s="0"/>
      <c r="EK385" s="0"/>
      <c r="EL385" s="0"/>
      <c r="EM385" s="0"/>
      <c r="EN385" s="0"/>
      <c r="EO385" s="0"/>
      <c r="EP385" s="0"/>
      <c r="EQ385" s="0"/>
      <c r="ER385" s="0"/>
      <c r="ES385" s="0"/>
      <c r="ET385" s="0"/>
      <c r="EU385" s="0"/>
      <c r="EV385" s="0"/>
      <c r="EW385" s="0"/>
      <c r="EX385" s="0"/>
      <c r="EY385" s="0"/>
      <c r="EZ385" s="0"/>
      <c r="FA385" s="0"/>
      <c r="FB385" s="0"/>
      <c r="FC385" s="0"/>
      <c r="FD385" s="0"/>
      <c r="FE385" s="0"/>
      <c r="FF385" s="0"/>
      <c r="FG385" s="0"/>
      <c r="FH385" s="0"/>
      <c r="FI385" s="0"/>
      <c r="FJ385" s="0"/>
      <c r="FK385" s="0"/>
      <c r="FL385" s="0"/>
      <c r="FM385" s="0"/>
      <c r="FN385" s="0"/>
      <c r="FO385" s="0"/>
      <c r="FP385" s="0"/>
      <c r="FQ385" s="0"/>
      <c r="FR385" s="0"/>
      <c r="FS385" s="0"/>
      <c r="FT385" s="0"/>
      <c r="FU385" s="0"/>
      <c r="FV385" s="0"/>
      <c r="FW385" s="0"/>
      <c r="FX385" s="0"/>
      <c r="FY385" s="0"/>
      <c r="FZ385" s="0"/>
      <c r="GA385" s="0"/>
      <c r="GB385" s="0"/>
      <c r="GC385" s="0"/>
      <c r="GD385" s="0"/>
      <c r="GE385" s="0"/>
      <c r="GF385" s="0"/>
      <c r="GG385" s="0"/>
      <c r="GH385" s="0"/>
      <c r="GI385" s="0"/>
      <c r="GJ385" s="0"/>
      <c r="GK385" s="0"/>
      <c r="GL385" s="0"/>
      <c r="GM385" s="0"/>
      <c r="GN385" s="0"/>
      <c r="GO385" s="0"/>
      <c r="GP385" s="0"/>
      <c r="GQ385" s="0"/>
      <c r="GR385" s="0"/>
      <c r="GS385" s="0"/>
      <c r="GT385" s="0"/>
      <c r="GU385" s="0"/>
      <c r="GV385" s="0"/>
      <c r="GW385" s="0"/>
      <c r="GX385" s="0"/>
      <c r="GY385" s="0"/>
      <c r="GZ385" s="0"/>
      <c r="HA385" s="0"/>
      <c r="HB385" s="0"/>
      <c r="HC385" s="0"/>
      <c r="HD385" s="0"/>
      <c r="HE385" s="0"/>
      <c r="HF385" s="0"/>
      <c r="HG385" s="0"/>
      <c r="HH385" s="0"/>
      <c r="HI385" s="0"/>
      <c r="HJ385" s="0"/>
      <c r="HK385" s="0"/>
      <c r="HL385" s="0"/>
      <c r="HM385" s="0"/>
      <c r="HN385" s="0"/>
      <c r="HO385" s="0"/>
      <c r="HP385" s="0"/>
      <c r="HQ385" s="0"/>
      <c r="HR385" s="0"/>
      <c r="HS385" s="0"/>
      <c r="HT385" s="0"/>
      <c r="HU385" s="0"/>
      <c r="HV385" s="0"/>
      <c r="HW385" s="0"/>
      <c r="HX385" s="0"/>
      <c r="HY385" s="0"/>
      <c r="HZ385" s="0"/>
      <c r="IA385" s="0"/>
      <c r="IB385" s="0"/>
      <c r="IC385" s="0"/>
      <c r="ID385" s="0"/>
      <c r="IE385" s="0"/>
      <c r="IF385" s="0"/>
      <c r="IG385" s="0"/>
      <c r="IH385" s="0"/>
      <c r="II385" s="0"/>
      <c r="IJ385" s="0"/>
      <c r="IK385" s="0"/>
      <c r="IL385" s="0"/>
      <c r="IM385" s="0"/>
      <c r="IN385" s="0"/>
      <c r="IO385" s="0"/>
      <c r="IP385" s="0"/>
      <c r="IQ385" s="0"/>
      <c r="IR385" s="0"/>
      <c r="IS385" s="0"/>
      <c r="IT385" s="0"/>
      <c r="IU385" s="0"/>
      <c r="IV385" s="0"/>
      <c r="IW385" s="0"/>
    </row>
    <row r="386" customFormat="false" ht="12.75" hidden="false" customHeight="false" outlineLevel="0" collapsed="false">
      <c r="A386" s="0"/>
      <c r="B386" s="0"/>
      <c r="C386" s="0"/>
      <c r="D386" s="0"/>
      <c r="E386" s="0"/>
      <c r="F386" s="0"/>
      <c r="G386" s="0"/>
      <c r="H386" s="0"/>
      <c r="I386" s="0"/>
      <c r="J386" s="0"/>
      <c r="K386" s="0"/>
      <c r="L386" s="0"/>
      <c r="M386" s="0"/>
      <c r="N386" s="0"/>
      <c r="O386" s="0"/>
      <c r="P386" s="0"/>
      <c r="Q386" s="0"/>
      <c r="R386" s="0"/>
      <c r="S386" s="0"/>
      <c r="T386" s="0"/>
      <c r="U386" s="0"/>
      <c r="V386" s="0"/>
      <c r="W386" s="0"/>
      <c r="X386" s="0"/>
      <c r="Y386" s="0"/>
      <c r="Z386" s="0"/>
      <c r="AA386" s="0"/>
      <c r="AB386" s="0"/>
      <c r="AC386" s="0"/>
      <c r="AD386" s="0"/>
      <c r="AE386" s="0"/>
      <c r="AF386" s="0"/>
      <c r="AG386" s="0"/>
      <c r="AH386" s="0"/>
      <c r="AI386" s="0"/>
      <c r="AJ386" s="0"/>
      <c r="AK386" s="0"/>
      <c r="AL386" s="0"/>
      <c r="AM386" s="0"/>
      <c r="AN386" s="0"/>
      <c r="AO386" s="0"/>
      <c r="AP386" s="0"/>
      <c r="AQ386" s="0"/>
      <c r="AR386" s="0"/>
      <c r="AS386" s="0"/>
      <c r="AT386" s="0"/>
      <c r="AU386" s="0"/>
      <c r="AV386" s="0"/>
      <c r="AW386" s="0"/>
      <c r="AX386" s="0"/>
      <c r="AY386" s="0"/>
      <c r="AZ386" s="0"/>
      <c r="BA386" s="0"/>
      <c r="BB386" s="0"/>
      <c r="BC386" s="0"/>
      <c r="BD386" s="0"/>
      <c r="BE386" s="0"/>
      <c r="BF386" s="0"/>
      <c r="BG386" s="0"/>
      <c r="BH386" s="0"/>
      <c r="BI386" s="0"/>
      <c r="BJ386" s="0"/>
      <c r="BK386" s="0"/>
      <c r="BL386" s="0"/>
      <c r="BM386" s="0"/>
      <c r="BN386" s="0"/>
      <c r="BO386" s="0"/>
      <c r="BP386" s="0"/>
      <c r="BQ386" s="0"/>
      <c r="BR386" s="0"/>
      <c r="BS386" s="0"/>
      <c r="BT386" s="0"/>
      <c r="BU386" s="0"/>
      <c r="BV386" s="0"/>
      <c r="BW386" s="0"/>
      <c r="BX386" s="0"/>
      <c r="BY386" s="0"/>
      <c r="BZ386" s="0"/>
      <c r="CA386" s="0"/>
      <c r="CB386" s="0"/>
      <c r="CC386" s="0"/>
      <c r="CD386" s="0"/>
      <c r="CE386" s="0"/>
      <c r="CF386" s="0"/>
      <c r="CG386" s="0"/>
      <c r="CH386" s="0"/>
      <c r="CI386" s="0"/>
      <c r="CJ386" s="0"/>
      <c r="CK386" s="0"/>
      <c r="CL386" s="0"/>
      <c r="CM386" s="0"/>
      <c r="CN386" s="0"/>
      <c r="CO386" s="0"/>
      <c r="CP386" s="0"/>
      <c r="CQ386" s="0"/>
      <c r="CR386" s="0"/>
      <c r="CS386" s="0"/>
      <c r="CT386" s="0"/>
      <c r="CU386" s="0"/>
      <c r="CV386" s="0"/>
      <c r="CW386" s="0"/>
      <c r="CX386" s="0"/>
      <c r="CY386" s="0"/>
      <c r="CZ386" s="0"/>
      <c r="DA386" s="0"/>
      <c r="DB386" s="0"/>
      <c r="DC386" s="0"/>
      <c r="DD386" s="0"/>
      <c r="DE386" s="0"/>
      <c r="DF386" s="0"/>
      <c r="DG386" s="0"/>
      <c r="DH386" s="0"/>
      <c r="DI386" s="0"/>
      <c r="DJ386" s="0"/>
      <c r="DK386" s="0"/>
      <c r="DL386" s="0"/>
      <c r="DM386" s="0"/>
      <c r="DN386" s="0"/>
      <c r="DO386" s="0"/>
      <c r="DP386" s="0"/>
      <c r="DQ386" s="0"/>
      <c r="DR386" s="0"/>
      <c r="DS386" s="0"/>
      <c r="DT386" s="0"/>
      <c r="DU386" s="0"/>
      <c r="DV386" s="0"/>
      <c r="DW386" s="0"/>
      <c r="DX386" s="0"/>
      <c r="DY386" s="0"/>
      <c r="DZ386" s="0"/>
      <c r="EA386" s="0"/>
      <c r="EB386" s="0"/>
      <c r="EC386" s="0"/>
      <c r="ED386" s="0"/>
      <c r="EE386" s="0"/>
      <c r="EF386" s="0"/>
      <c r="EG386" s="0"/>
      <c r="EH386" s="0"/>
      <c r="EI386" s="0"/>
      <c r="EJ386" s="0"/>
      <c r="EK386" s="0"/>
      <c r="EL386" s="0"/>
      <c r="EM386" s="0"/>
      <c r="EN386" s="0"/>
      <c r="EO386" s="0"/>
      <c r="EP386" s="0"/>
      <c r="EQ386" s="0"/>
      <c r="ER386" s="0"/>
      <c r="ES386" s="0"/>
      <c r="ET386" s="0"/>
      <c r="EU386" s="0"/>
      <c r="EV386" s="0"/>
      <c r="EW386" s="0"/>
      <c r="EX386" s="0"/>
      <c r="EY386" s="0"/>
      <c r="EZ386" s="0"/>
      <c r="FA386" s="0"/>
      <c r="FB386" s="0"/>
      <c r="FC386" s="0"/>
      <c r="FD386" s="0"/>
      <c r="FE386" s="0"/>
      <c r="FF386" s="0"/>
      <c r="FG386" s="0"/>
      <c r="FH386" s="0"/>
      <c r="FI386" s="0"/>
      <c r="FJ386" s="0"/>
      <c r="FK386" s="0"/>
      <c r="FL386" s="0"/>
      <c r="FM386" s="0"/>
      <c r="FN386" s="0"/>
      <c r="FO386" s="0"/>
      <c r="FP386" s="0"/>
      <c r="FQ386" s="0"/>
      <c r="FR386" s="0"/>
      <c r="FS386" s="0"/>
      <c r="FT386" s="0"/>
      <c r="FU386" s="0"/>
      <c r="FV386" s="0"/>
      <c r="FW386" s="0"/>
      <c r="FX386" s="0"/>
      <c r="FY386" s="0"/>
      <c r="FZ386" s="0"/>
      <c r="GA386" s="0"/>
      <c r="GB386" s="0"/>
      <c r="GC386" s="0"/>
      <c r="GD386" s="0"/>
      <c r="GE386" s="0"/>
      <c r="GF386" s="0"/>
      <c r="GG386" s="0"/>
      <c r="GH386" s="0"/>
      <c r="GI386" s="0"/>
      <c r="GJ386" s="0"/>
      <c r="GK386" s="0"/>
      <c r="GL386" s="0"/>
      <c r="GM386" s="0"/>
      <c r="GN386" s="0"/>
      <c r="GO386" s="0"/>
      <c r="GP386" s="0"/>
      <c r="GQ386" s="0"/>
      <c r="GR386" s="0"/>
      <c r="GS386" s="0"/>
      <c r="GT386" s="0"/>
      <c r="GU386" s="0"/>
      <c r="GV386" s="0"/>
      <c r="GW386" s="0"/>
      <c r="GX386" s="0"/>
      <c r="GY386" s="0"/>
      <c r="GZ386" s="0"/>
      <c r="HA386" s="0"/>
      <c r="HB386" s="0"/>
      <c r="HC386" s="0"/>
      <c r="HD386" s="0"/>
      <c r="HE386" s="0"/>
      <c r="HF386" s="0"/>
      <c r="HG386" s="0"/>
      <c r="HH386" s="0"/>
      <c r="HI386" s="0"/>
      <c r="HJ386" s="0"/>
      <c r="HK386" s="0"/>
      <c r="HL386" s="0"/>
      <c r="HM386" s="0"/>
      <c r="HN386" s="0"/>
      <c r="HO386" s="0"/>
      <c r="HP386" s="0"/>
      <c r="HQ386" s="0"/>
      <c r="HR386" s="0"/>
      <c r="HS386" s="0"/>
      <c r="HT386" s="0"/>
      <c r="HU386" s="0"/>
      <c r="HV386" s="0"/>
      <c r="HW386" s="0"/>
      <c r="HX386" s="0"/>
      <c r="HY386" s="0"/>
      <c r="HZ386" s="0"/>
      <c r="IA386" s="0"/>
      <c r="IB386" s="0"/>
      <c r="IC386" s="0"/>
      <c r="ID386" s="0"/>
      <c r="IE386" s="0"/>
      <c r="IF386" s="0"/>
      <c r="IG386" s="0"/>
      <c r="IH386" s="0"/>
      <c r="II386" s="0"/>
      <c r="IJ386" s="0"/>
      <c r="IK386" s="0"/>
      <c r="IL386" s="0"/>
      <c r="IM386" s="0"/>
      <c r="IN386" s="0"/>
      <c r="IO386" s="0"/>
      <c r="IP386" s="0"/>
      <c r="IQ386" s="0"/>
      <c r="IR386" s="0"/>
      <c r="IS386" s="0"/>
      <c r="IT386" s="0"/>
      <c r="IU386" s="0"/>
      <c r="IV386" s="0"/>
      <c r="IW386" s="0"/>
    </row>
    <row r="387" customFormat="false" ht="12.75" hidden="false" customHeight="false" outlineLevel="0" collapsed="false">
      <c r="A387" s="0"/>
      <c r="B387" s="0"/>
      <c r="C387" s="0"/>
      <c r="D387" s="0"/>
      <c r="E387" s="0"/>
      <c r="F387" s="0"/>
      <c r="G387" s="0"/>
      <c r="H387" s="0"/>
      <c r="I387" s="0"/>
      <c r="J387" s="0"/>
      <c r="K387" s="0"/>
      <c r="L387" s="0"/>
      <c r="M387" s="0"/>
      <c r="N387" s="0"/>
      <c r="O387" s="0"/>
      <c r="P387" s="0"/>
      <c r="Q387" s="0"/>
      <c r="R387" s="0"/>
      <c r="S387" s="0"/>
      <c r="T387" s="0"/>
      <c r="U387" s="0"/>
      <c r="V387" s="0"/>
      <c r="W387" s="0"/>
      <c r="X387" s="0"/>
      <c r="Y387" s="0"/>
      <c r="Z387" s="0"/>
      <c r="AA387" s="0"/>
      <c r="AB387" s="0"/>
      <c r="AC387" s="0"/>
      <c r="AD387" s="0"/>
      <c r="AE387" s="0"/>
      <c r="AF387" s="0"/>
      <c r="AG387" s="0"/>
      <c r="AH387" s="0"/>
      <c r="AI387" s="0"/>
      <c r="AJ387" s="0"/>
      <c r="AK387" s="0"/>
      <c r="AL387" s="0"/>
      <c r="AM387" s="0"/>
      <c r="AN387" s="0"/>
      <c r="AO387" s="0"/>
      <c r="AP387" s="0"/>
      <c r="AQ387" s="0"/>
      <c r="AR387" s="0"/>
      <c r="AS387" s="0"/>
      <c r="AT387" s="0"/>
      <c r="AU387" s="0"/>
      <c r="AV387" s="0"/>
      <c r="AW387" s="0"/>
      <c r="AX387" s="0"/>
      <c r="AY387" s="0"/>
      <c r="AZ387" s="0"/>
      <c r="BA387" s="0"/>
      <c r="BB387" s="0"/>
      <c r="BC387" s="0"/>
      <c r="BD387" s="0"/>
      <c r="BE387" s="0"/>
      <c r="BF387" s="0"/>
      <c r="BG387" s="0"/>
      <c r="BH387" s="0"/>
      <c r="BI387" s="0"/>
      <c r="BJ387" s="0"/>
      <c r="BK387" s="0"/>
      <c r="BL387" s="0"/>
      <c r="BM387" s="0"/>
      <c r="BN387" s="0"/>
      <c r="BO387" s="0"/>
      <c r="BP387" s="0"/>
      <c r="BQ387" s="0"/>
      <c r="BR387" s="0"/>
      <c r="BS387" s="0"/>
      <c r="BT387" s="0"/>
      <c r="BU387" s="0"/>
      <c r="BV387" s="0"/>
      <c r="BW387" s="0"/>
      <c r="BX387" s="0"/>
      <c r="BY387" s="0"/>
      <c r="BZ387" s="0"/>
      <c r="CA387" s="0"/>
      <c r="CB387" s="0"/>
      <c r="CC387" s="0"/>
      <c r="CD387" s="0"/>
      <c r="CE387" s="0"/>
      <c r="CF387" s="0"/>
      <c r="CG387" s="0"/>
      <c r="CH387" s="0"/>
      <c r="CI387" s="0"/>
      <c r="CJ387" s="0"/>
      <c r="CK387" s="0"/>
      <c r="CL387" s="0"/>
      <c r="CM387" s="0"/>
      <c r="CN387" s="0"/>
      <c r="CO387" s="0"/>
      <c r="CP387" s="0"/>
      <c r="CQ387" s="0"/>
      <c r="CR387" s="0"/>
      <c r="CS387" s="0"/>
      <c r="CT387" s="0"/>
      <c r="CU387" s="0"/>
      <c r="CV387" s="0"/>
      <c r="CW387" s="0"/>
      <c r="CX387" s="0"/>
      <c r="CY387" s="0"/>
      <c r="CZ387" s="0"/>
      <c r="DA387" s="0"/>
      <c r="DB387" s="0"/>
      <c r="DC387" s="0"/>
      <c r="DD387" s="0"/>
      <c r="DE387" s="0"/>
      <c r="DF387" s="0"/>
      <c r="DG387" s="0"/>
      <c r="DH387" s="0"/>
      <c r="DI387" s="0"/>
      <c r="DJ387" s="0"/>
      <c r="DK387" s="0"/>
      <c r="DL387" s="0"/>
      <c r="DM387" s="0"/>
      <c r="DN387" s="0"/>
      <c r="DO387" s="0"/>
      <c r="DP387" s="0"/>
      <c r="DQ387" s="0"/>
      <c r="DR387" s="0"/>
      <c r="DS387" s="0"/>
      <c r="DT387" s="0"/>
      <c r="DU387" s="0"/>
      <c r="DV387" s="0"/>
      <c r="DW387" s="0"/>
      <c r="DX387" s="0"/>
      <c r="DY387" s="0"/>
      <c r="DZ387" s="0"/>
      <c r="EA387" s="0"/>
      <c r="EB387" s="0"/>
      <c r="EC387" s="0"/>
      <c r="ED387" s="0"/>
      <c r="EE387" s="0"/>
      <c r="EF387" s="0"/>
      <c r="EG387" s="0"/>
      <c r="EH387" s="0"/>
      <c r="EI387" s="0"/>
      <c r="EJ387" s="0"/>
      <c r="EK387" s="0"/>
      <c r="EL387" s="0"/>
      <c r="EM387" s="0"/>
      <c r="EN387" s="0"/>
      <c r="EO387" s="0"/>
      <c r="EP387" s="0"/>
      <c r="EQ387" s="0"/>
      <c r="ER387" s="0"/>
      <c r="ES387" s="0"/>
      <c r="ET387" s="0"/>
      <c r="EU387" s="0"/>
      <c r="EV387" s="0"/>
      <c r="EW387" s="0"/>
      <c r="EX387" s="0"/>
      <c r="EY387" s="0"/>
      <c r="EZ387" s="0"/>
      <c r="FA387" s="0"/>
      <c r="FB387" s="0"/>
      <c r="FC387" s="0"/>
      <c r="FD387" s="0"/>
      <c r="FE387" s="0"/>
      <c r="FF387" s="0"/>
      <c r="FG387" s="0"/>
      <c r="FH387" s="0"/>
      <c r="FI387" s="0"/>
      <c r="FJ387" s="0"/>
      <c r="FK387" s="0"/>
      <c r="FL387" s="0"/>
      <c r="FM387" s="0"/>
      <c r="FN387" s="0"/>
      <c r="FO387" s="0"/>
      <c r="FP387" s="0"/>
      <c r="FQ387" s="0"/>
      <c r="FR387" s="0"/>
      <c r="FS387" s="0"/>
      <c r="FT387" s="0"/>
      <c r="FU387" s="0"/>
      <c r="FV387" s="0"/>
      <c r="FW387" s="0"/>
      <c r="FX387" s="0"/>
      <c r="FY387" s="0"/>
      <c r="FZ387" s="0"/>
      <c r="GA387" s="0"/>
      <c r="GB387" s="0"/>
      <c r="GC387" s="0"/>
      <c r="GD387" s="0"/>
      <c r="GE387" s="0"/>
      <c r="GF387" s="0"/>
      <c r="GG387" s="0"/>
      <c r="GH387" s="0"/>
      <c r="GI387" s="0"/>
      <c r="GJ387" s="0"/>
      <c r="GK387" s="0"/>
      <c r="GL387" s="0"/>
      <c r="GM387" s="0"/>
      <c r="GN387" s="0"/>
      <c r="GO387" s="0"/>
      <c r="GP387" s="0"/>
      <c r="GQ387" s="0"/>
      <c r="GR387" s="0"/>
      <c r="GS387" s="0"/>
      <c r="GT387" s="0"/>
      <c r="GU387" s="0"/>
      <c r="GV387" s="0"/>
      <c r="GW387" s="0"/>
      <c r="GX387" s="0"/>
      <c r="GY387" s="0"/>
      <c r="GZ387" s="0"/>
      <c r="HA387" s="0"/>
      <c r="HB387" s="0"/>
      <c r="HC387" s="0"/>
      <c r="HD387" s="0"/>
      <c r="HE387" s="0"/>
      <c r="HF387" s="0"/>
      <c r="HG387" s="0"/>
      <c r="HH387" s="0"/>
      <c r="HI387" s="0"/>
      <c r="HJ387" s="0"/>
      <c r="HK387" s="0"/>
      <c r="HL387" s="0"/>
      <c r="HM387" s="0"/>
      <c r="HN387" s="0"/>
      <c r="HO387" s="0"/>
      <c r="HP387" s="0"/>
      <c r="HQ387" s="0"/>
      <c r="HR387" s="0"/>
      <c r="HS387" s="0"/>
      <c r="HT387" s="0"/>
      <c r="HU387" s="0"/>
      <c r="HV387" s="0"/>
      <c r="HW387" s="0"/>
      <c r="HX387" s="0"/>
      <c r="HY387" s="0"/>
      <c r="HZ387" s="0"/>
      <c r="IA387" s="0"/>
      <c r="IB387" s="0"/>
      <c r="IC387" s="0"/>
      <c r="ID387" s="0"/>
      <c r="IE387" s="0"/>
      <c r="IF387" s="0"/>
      <c r="IG387" s="0"/>
      <c r="IH387" s="0"/>
      <c r="II387" s="0"/>
      <c r="IJ387" s="0"/>
      <c r="IK387" s="0"/>
      <c r="IL387" s="0"/>
      <c r="IM387" s="0"/>
      <c r="IN387" s="0"/>
      <c r="IO387" s="0"/>
      <c r="IP387" s="0"/>
      <c r="IQ387" s="0"/>
      <c r="IR387" s="0"/>
      <c r="IS387" s="0"/>
      <c r="IT387" s="0"/>
      <c r="IU387" s="0"/>
      <c r="IV387" s="0"/>
      <c r="IW387" s="0"/>
    </row>
    <row r="388" customFormat="false" ht="12.75" hidden="false" customHeight="false" outlineLevel="0" collapsed="false">
      <c r="A388" s="0"/>
      <c r="B388" s="0"/>
      <c r="C388" s="0"/>
      <c r="D388" s="0"/>
      <c r="E388" s="0"/>
      <c r="F388" s="0"/>
      <c r="G388" s="0"/>
      <c r="H388" s="0"/>
      <c r="I388" s="0"/>
      <c r="J388" s="0"/>
      <c r="K388" s="0"/>
      <c r="L388" s="0"/>
      <c r="M388" s="0"/>
      <c r="N388" s="0"/>
      <c r="O388" s="0"/>
      <c r="P388" s="0"/>
      <c r="Q388" s="0"/>
      <c r="R388" s="0"/>
      <c r="S388" s="0"/>
      <c r="T388" s="0"/>
      <c r="U388" s="0"/>
      <c r="V388" s="0"/>
      <c r="W388" s="0"/>
      <c r="X388" s="0"/>
      <c r="Y388" s="0"/>
      <c r="Z388" s="0"/>
      <c r="AA388" s="0"/>
      <c r="AB388" s="0"/>
      <c r="AC388" s="0"/>
      <c r="AD388" s="0"/>
      <c r="AE388" s="0"/>
      <c r="AF388" s="0"/>
      <c r="AG388" s="0"/>
      <c r="AH388" s="0"/>
      <c r="AI388" s="0"/>
      <c r="AJ388" s="0"/>
      <c r="AK388" s="0"/>
      <c r="AL388" s="0"/>
      <c r="AM388" s="0"/>
      <c r="AN388" s="0"/>
      <c r="AO388" s="0"/>
      <c r="AP388" s="0"/>
      <c r="AQ388" s="0"/>
      <c r="AR388" s="0"/>
      <c r="AS388" s="0"/>
      <c r="AT388" s="0"/>
      <c r="AU388" s="0"/>
      <c r="AV388" s="0"/>
      <c r="AW388" s="0"/>
      <c r="AX388" s="0"/>
      <c r="AY388" s="0"/>
      <c r="AZ388" s="0"/>
      <c r="BA388" s="0"/>
      <c r="BB388" s="0"/>
      <c r="BC388" s="0"/>
      <c r="BD388" s="0"/>
      <c r="BE388" s="0"/>
      <c r="BF388" s="0"/>
      <c r="BG388" s="0"/>
      <c r="BH388" s="0"/>
      <c r="BI388" s="0"/>
      <c r="BJ388" s="0"/>
      <c r="BK388" s="0"/>
      <c r="BL388" s="0"/>
      <c r="BM388" s="0"/>
      <c r="BN388" s="0"/>
      <c r="BO388" s="0"/>
      <c r="BP388" s="0"/>
      <c r="BQ388" s="0"/>
      <c r="BR388" s="0"/>
      <c r="BS388" s="0"/>
      <c r="BT388" s="0"/>
      <c r="BU388" s="0"/>
      <c r="BV388" s="0"/>
      <c r="BW388" s="0"/>
      <c r="BX388" s="0"/>
      <c r="BY388" s="0"/>
      <c r="BZ388" s="0"/>
      <c r="CA388" s="0"/>
      <c r="CB388" s="0"/>
      <c r="CC388" s="0"/>
      <c r="CD388" s="0"/>
      <c r="CE388" s="0"/>
      <c r="CF388" s="0"/>
      <c r="CG388" s="0"/>
      <c r="CH388" s="0"/>
      <c r="CI388" s="0"/>
      <c r="CJ388" s="0"/>
      <c r="CK388" s="0"/>
      <c r="CL388" s="0"/>
      <c r="CM388" s="0"/>
      <c r="CN388" s="0"/>
      <c r="CO388" s="0"/>
      <c r="CP388" s="0"/>
      <c r="CQ388" s="0"/>
      <c r="CR388" s="0"/>
      <c r="CS388" s="0"/>
      <c r="CT388" s="0"/>
      <c r="CU388" s="0"/>
      <c r="CV388" s="0"/>
      <c r="CW388" s="0"/>
      <c r="CX388" s="0"/>
      <c r="CY388" s="0"/>
      <c r="CZ388" s="0"/>
      <c r="DA388" s="0"/>
      <c r="DB388" s="0"/>
      <c r="DC388" s="0"/>
      <c r="DD388" s="0"/>
      <c r="DE388" s="0"/>
      <c r="DF388" s="0"/>
      <c r="DG388" s="0"/>
      <c r="DH388" s="0"/>
      <c r="DI388" s="0"/>
      <c r="DJ388" s="0"/>
      <c r="DK388" s="0"/>
      <c r="DL388" s="0"/>
      <c r="DM388" s="0"/>
      <c r="DN388" s="0"/>
      <c r="DO388" s="0"/>
      <c r="DP388" s="0"/>
      <c r="DQ388" s="0"/>
      <c r="DR388" s="0"/>
      <c r="DS388" s="0"/>
      <c r="DT388" s="0"/>
      <c r="DU388" s="0"/>
      <c r="DV388" s="0"/>
      <c r="DW388" s="0"/>
      <c r="DX388" s="0"/>
      <c r="DY388" s="0"/>
      <c r="DZ388" s="0"/>
      <c r="EA388" s="0"/>
      <c r="EB388" s="0"/>
      <c r="EC388" s="0"/>
      <c r="ED388" s="0"/>
      <c r="EE388" s="0"/>
      <c r="EF388" s="0"/>
      <c r="EG388" s="0"/>
      <c r="EH388" s="0"/>
      <c r="EI388" s="0"/>
      <c r="EJ388" s="0"/>
      <c r="EK388" s="0"/>
      <c r="EL388" s="0"/>
      <c r="EM388" s="0"/>
      <c r="EN388" s="0"/>
      <c r="EO388" s="0"/>
      <c r="EP388" s="0"/>
      <c r="EQ388" s="0"/>
      <c r="ER388" s="0"/>
      <c r="ES388" s="0"/>
      <c r="ET388" s="0"/>
      <c r="EU388" s="0"/>
      <c r="EV388" s="0"/>
      <c r="EW388" s="0"/>
      <c r="EX388" s="0"/>
      <c r="EY388" s="0"/>
      <c r="EZ388" s="0"/>
      <c r="FA388" s="0"/>
      <c r="FB388" s="0"/>
      <c r="FC388" s="0"/>
      <c r="FD388" s="0"/>
      <c r="FE388" s="0"/>
      <c r="FF388" s="0"/>
      <c r="FG388" s="0"/>
      <c r="FH388" s="0"/>
      <c r="FI388" s="0"/>
      <c r="FJ388" s="0"/>
      <c r="FK388" s="0"/>
      <c r="FL388" s="0"/>
      <c r="FM388" s="0"/>
      <c r="FN388" s="0"/>
      <c r="FO388" s="0"/>
      <c r="FP388" s="0"/>
      <c r="FQ388" s="0"/>
      <c r="FR388" s="0"/>
      <c r="FS388" s="0"/>
      <c r="FT388" s="0"/>
      <c r="FU388" s="0"/>
      <c r="FV388" s="0"/>
      <c r="FW388" s="0"/>
      <c r="FX388" s="0"/>
      <c r="FY388" s="0"/>
      <c r="FZ388" s="0"/>
      <c r="GA388" s="0"/>
      <c r="GB388" s="0"/>
      <c r="GC388" s="0"/>
      <c r="GD388" s="0"/>
      <c r="GE388" s="0"/>
      <c r="GF388" s="0"/>
      <c r="GG388" s="0"/>
      <c r="GH388" s="0"/>
      <c r="GI388" s="0"/>
      <c r="GJ388" s="0"/>
      <c r="GK388" s="0"/>
      <c r="GL388" s="0"/>
      <c r="GM388" s="0"/>
      <c r="GN388" s="0"/>
      <c r="GO388" s="0"/>
      <c r="GP388" s="0"/>
      <c r="GQ388" s="0"/>
      <c r="GR388" s="0"/>
      <c r="GS388" s="0"/>
      <c r="GT388" s="0"/>
      <c r="GU388" s="0"/>
      <c r="GV388" s="0"/>
      <c r="GW388" s="0"/>
      <c r="GX388" s="0"/>
      <c r="GY388" s="0"/>
      <c r="GZ388" s="0"/>
      <c r="HA388" s="0"/>
      <c r="HB388" s="0"/>
      <c r="HC388" s="0"/>
      <c r="HD388" s="0"/>
      <c r="HE388" s="0"/>
      <c r="HF388" s="0"/>
      <c r="HG388" s="0"/>
      <c r="HH388" s="0"/>
      <c r="HI388" s="0"/>
      <c r="HJ388" s="0"/>
      <c r="HK388" s="0"/>
      <c r="HL388" s="0"/>
      <c r="HM388" s="0"/>
      <c r="HN388" s="0"/>
      <c r="HO388" s="0"/>
      <c r="HP388" s="0"/>
      <c r="HQ388" s="0"/>
      <c r="HR388" s="0"/>
      <c r="HS388" s="0"/>
      <c r="HT388" s="0"/>
      <c r="HU388" s="0"/>
      <c r="HV388" s="0"/>
      <c r="HW388" s="0"/>
      <c r="HX388" s="0"/>
      <c r="HY388" s="0"/>
      <c r="HZ388" s="0"/>
      <c r="IA388" s="0"/>
      <c r="IB388" s="0"/>
      <c r="IC388" s="0"/>
      <c r="ID388" s="0"/>
      <c r="IE388" s="0"/>
      <c r="IF388" s="0"/>
      <c r="IG388" s="0"/>
      <c r="IH388" s="0"/>
      <c r="II388" s="0"/>
      <c r="IJ388" s="0"/>
      <c r="IK388" s="0"/>
      <c r="IL388" s="0"/>
      <c r="IM388" s="0"/>
      <c r="IN388" s="0"/>
      <c r="IO388" s="0"/>
      <c r="IP388" s="0"/>
      <c r="IQ388" s="0"/>
      <c r="IR388" s="0"/>
      <c r="IS388" s="0"/>
      <c r="IT388" s="0"/>
      <c r="IU388" s="0"/>
      <c r="IV388" s="0"/>
      <c r="IW388" s="0"/>
    </row>
    <row r="389" customFormat="false" ht="12.75" hidden="false" customHeight="false" outlineLevel="0" collapsed="false">
      <c r="A389" s="0"/>
      <c r="B389" s="0"/>
      <c r="C389" s="0"/>
      <c r="D389" s="0"/>
      <c r="E389" s="0"/>
      <c r="F389" s="0"/>
      <c r="G389" s="0"/>
      <c r="H389" s="0"/>
      <c r="I389" s="0"/>
      <c r="J389" s="0"/>
      <c r="K389" s="0"/>
      <c r="L389" s="0"/>
      <c r="M389" s="0"/>
      <c r="N389" s="0"/>
      <c r="O389" s="0"/>
      <c r="P389" s="0"/>
      <c r="Q389" s="0"/>
      <c r="R389" s="0"/>
      <c r="S389" s="0"/>
      <c r="T389" s="0"/>
      <c r="U389" s="0"/>
      <c r="V389" s="0"/>
      <c r="W389" s="0"/>
      <c r="X389" s="0"/>
      <c r="Y389" s="0"/>
      <c r="Z389" s="0"/>
      <c r="AA389" s="0"/>
      <c r="AB389" s="0"/>
      <c r="AC389" s="0"/>
      <c r="AD389" s="0"/>
      <c r="AE389" s="0"/>
      <c r="AF389" s="0"/>
      <c r="AG389" s="0"/>
      <c r="AH389" s="0"/>
      <c r="AI389" s="0"/>
      <c r="AJ389" s="0"/>
      <c r="AK389" s="0"/>
      <c r="AL389" s="0"/>
      <c r="AM389" s="0"/>
      <c r="AN389" s="0"/>
      <c r="AO389" s="0"/>
      <c r="AP389" s="0"/>
      <c r="AQ389" s="0"/>
      <c r="AR389" s="0"/>
      <c r="AS389" s="0"/>
      <c r="AT389" s="0"/>
      <c r="AU389" s="0"/>
      <c r="AV389" s="0"/>
      <c r="AW389" s="0"/>
      <c r="AX389" s="0"/>
      <c r="AY389" s="0"/>
      <c r="AZ389" s="0"/>
      <c r="BA389" s="0"/>
      <c r="BB389" s="0"/>
      <c r="BC389" s="0"/>
      <c r="BD389" s="0"/>
      <c r="BE389" s="0"/>
      <c r="BF389" s="0"/>
      <c r="BG389" s="0"/>
      <c r="BH389" s="0"/>
      <c r="BI389" s="0"/>
      <c r="BJ389" s="0"/>
      <c r="BK389" s="0"/>
      <c r="BL389" s="0"/>
      <c r="BM389" s="0"/>
      <c r="BN389" s="0"/>
      <c r="BO389" s="0"/>
      <c r="BP389" s="0"/>
      <c r="BQ389" s="0"/>
      <c r="BR389" s="0"/>
      <c r="BS389" s="0"/>
      <c r="BT389" s="0"/>
      <c r="BU389" s="0"/>
      <c r="BV389" s="0"/>
      <c r="BW389" s="0"/>
      <c r="BX389" s="0"/>
      <c r="BY389" s="0"/>
      <c r="BZ389" s="0"/>
      <c r="CA389" s="0"/>
      <c r="CB389" s="0"/>
      <c r="CC389" s="0"/>
      <c r="CD389" s="0"/>
      <c r="CE389" s="0"/>
      <c r="CF389" s="0"/>
      <c r="CG389" s="0"/>
      <c r="CH389" s="0"/>
      <c r="CI389" s="0"/>
      <c r="CJ389" s="0"/>
      <c r="CK389" s="0"/>
      <c r="CL389" s="0"/>
      <c r="CM389" s="0"/>
      <c r="CN389" s="0"/>
      <c r="CO389" s="0"/>
      <c r="CP389" s="0"/>
      <c r="CQ389" s="0"/>
      <c r="CR389" s="0"/>
      <c r="CS389" s="0"/>
      <c r="CT389" s="0"/>
      <c r="CU389" s="0"/>
      <c r="CV389" s="0"/>
      <c r="CW389" s="0"/>
      <c r="CX389" s="0"/>
      <c r="CY389" s="0"/>
      <c r="CZ389" s="0"/>
      <c r="DA389" s="0"/>
      <c r="DB389" s="0"/>
      <c r="DC389" s="0"/>
      <c r="DD389" s="0"/>
      <c r="DE389" s="0"/>
      <c r="DF389" s="0"/>
      <c r="DG389" s="0"/>
      <c r="DH389" s="0"/>
      <c r="DI389" s="0"/>
      <c r="DJ389" s="0"/>
      <c r="DK389" s="0"/>
      <c r="DL389" s="0"/>
      <c r="DM389" s="0"/>
      <c r="DN389" s="0"/>
      <c r="DO389" s="0"/>
      <c r="DP389" s="0"/>
      <c r="DQ389" s="0"/>
      <c r="DR389" s="0"/>
      <c r="DS389" s="0"/>
      <c r="DT389" s="0"/>
      <c r="DU389" s="0"/>
      <c r="DV389" s="0"/>
      <c r="DW389" s="0"/>
      <c r="DX389" s="0"/>
      <c r="DY389" s="0"/>
      <c r="DZ389" s="0"/>
      <c r="EA389" s="0"/>
      <c r="EB389" s="0"/>
      <c r="EC389" s="0"/>
      <c r="ED389" s="0"/>
      <c r="EE389" s="0"/>
      <c r="EF389" s="0"/>
      <c r="EG389" s="0"/>
      <c r="EH389" s="0"/>
      <c r="EI389" s="0"/>
      <c r="EJ389" s="0"/>
      <c r="EK389" s="0"/>
      <c r="EL389" s="0"/>
      <c r="EM389" s="0"/>
      <c r="EN389" s="0"/>
      <c r="EO389" s="0"/>
      <c r="EP389" s="0"/>
      <c r="EQ389" s="0"/>
      <c r="ER389" s="0"/>
      <c r="ES389" s="0"/>
      <c r="ET389" s="0"/>
      <c r="EU389" s="0"/>
      <c r="EV389" s="0"/>
      <c r="EW389" s="0"/>
      <c r="EX389" s="0"/>
      <c r="EY389" s="0"/>
      <c r="EZ389" s="0"/>
      <c r="FA389" s="0"/>
      <c r="FB389" s="0"/>
      <c r="FC389" s="0"/>
      <c r="FD389" s="0"/>
      <c r="FE389" s="0"/>
      <c r="FF389" s="0"/>
      <c r="FG389" s="0"/>
      <c r="FH389" s="0"/>
      <c r="FI389" s="0"/>
      <c r="FJ389" s="0"/>
      <c r="FK389" s="0"/>
      <c r="FL389" s="0"/>
      <c r="FM389" s="0"/>
      <c r="FN389" s="0"/>
      <c r="FO389" s="0"/>
      <c r="FP389" s="0"/>
      <c r="FQ389" s="0"/>
      <c r="FR389" s="0"/>
      <c r="FS389" s="0"/>
      <c r="FT389" s="0"/>
      <c r="FU389" s="0"/>
      <c r="FV389" s="0"/>
      <c r="FW389" s="0"/>
      <c r="FX389" s="0"/>
      <c r="FY389" s="0"/>
      <c r="FZ389" s="0"/>
      <c r="GA389" s="0"/>
      <c r="GB389" s="0"/>
      <c r="GC389" s="0"/>
      <c r="GD389" s="0"/>
      <c r="GE389" s="0"/>
      <c r="GF389" s="0"/>
      <c r="GG389" s="0"/>
      <c r="GH389" s="0"/>
      <c r="GI389" s="0"/>
      <c r="GJ389" s="0"/>
      <c r="GK389" s="0"/>
      <c r="GL389" s="0"/>
      <c r="GM389" s="0"/>
      <c r="GN389" s="0"/>
      <c r="GO389" s="0"/>
      <c r="GP389" s="0"/>
      <c r="GQ389" s="0"/>
      <c r="GR389" s="0"/>
      <c r="GS389" s="0"/>
      <c r="GT389" s="0"/>
      <c r="GU389" s="0"/>
      <c r="GV389" s="0"/>
      <c r="GW389" s="0"/>
      <c r="GX389" s="0"/>
      <c r="GY389" s="0"/>
      <c r="GZ389" s="0"/>
      <c r="HA389" s="0"/>
      <c r="HB389" s="0"/>
      <c r="HC389" s="0"/>
      <c r="HD389" s="0"/>
      <c r="HE389" s="0"/>
      <c r="HF389" s="0"/>
      <c r="HG389" s="0"/>
      <c r="HH389" s="0"/>
      <c r="HI389" s="0"/>
      <c r="HJ389" s="0"/>
      <c r="HK389" s="0"/>
      <c r="HL389" s="0"/>
      <c r="HM389" s="0"/>
      <c r="HN389" s="0"/>
      <c r="HO389" s="0"/>
      <c r="HP389" s="0"/>
      <c r="HQ389" s="0"/>
      <c r="HR389" s="0"/>
      <c r="HS389" s="0"/>
      <c r="HT389" s="0"/>
      <c r="HU389" s="0"/>
      <c r="HV389" s="0"/>
      <c r="HW389" s="0"/>
      <c r="HX389" s="0"/>
      <c r="HY389" s="0"/>
      <c r="HZ389" s="0"/>
      <c r="IA389" s="0"/>
      <c r="IB389" s="0"/>
      <c r="IC389" s="0"/>
      <c r="ID389" s="0"/>
      <c r="IE389" s="0"/>
      <c r="IF389" s="0"/>
      <c r="IG389" s="0"/>
      <c r="IH389" s="0"/>
      <c r="II389" s="0"/>
      <c r="IJ389" s="0"/>
      <c r="IK389" s="0"/>
      <c r="IL389" s="0"/>
      <c r="IM389" s="0"/>
      <c r="IN389" s="0"/>
      <c r="IO389" s="0"/>
      <c r="IP389" s="0"/>
      <c r="IQ389" s="0"/>
      <c r="IR389" s="0"/>
      <c r="IS389" s="0"/>
      <c r="IT389" s="0"/>
      <c r="IU389" s="0"/>
      <c r="IV389" s="0"/>
      <c r="IW389" s="0"/>
    </row>
    <row r="390" customFormat="false" ht="12.75" hidden="false" customHeight="false" outlineLevel="0" collapsed="false">
      <c r="A390" s="0"/>
      <c r="B390" s="0"/>
      <c r="C390" s="0"/>
      <c r="D390" s="0"/>
      <c r="E390" s="0"/>
      <c r="F390" s="0"/>
      <c r="G390" s="0"/>
      <c r="H390" s="0"/>
      <c r="I390" s="0"/>
      <c r="J390" s="0"/>
      <c r="K390" s="0"/>
      <c r="L390" s="0"/>
      <c r="M390" s="0"/>
      <c r="N390" s="0"/>
      <c r="O390" s="0"/>
      <c r="P390" s="0"/>
      <c r="Q390" s="0"/>
      <c r="R390" s="0"/>
      <c r="S390" s="0"/>
      <c r="T390" s="0"/>
      <c r="U390" s="0"/>
      <c r="V390" s="0"/>
      <c r="W390" s="0"/>
      <c r="X390" s="0"/>
      <c r="Y390" s="0"/>
      <c r="Z390" s="0"/>
      <c r="AA390" s="0"/>
      <c r="AB390" s="0"/>
      <c r="AC390" s="0"/>
      <c r="AD390" s="0"/>
      <c r="AE390" s="0"/>
      <c r="AF390" s="0"/>
      <c r="AG390" s="0"/>
      <c r="AH390" s="0"/>
      <c r="AI390" s="0"/>
      <c r="AJ390" s="0"/>
      <c r="AK390" s="0"/>
      <c r="AL390" s="0"/>
      <c r="AM390" s="0"/>
      <c r="AN390" s="0"/>
      <c r="AO390" s="0"/>
      <c r="AP390" s="0"/>
      <c r="AQ390" s="0"/>
      <c r="AR390" s="0"/>
      <c r="AS390" s="0"/>
      <c r="AT390" s="0"/>
      <c r="AU390" s="0"/>
      <c r="AV390" s="0"/>
      <c r="AW390" s="0"/>
      <c r="AX390" s="0"/>
      <c r="AY390" s="0"/>
      <c r="AZ390" s="0"/>
      <c r="BA390" s="0"/>
      <c r="BB390" s="0"/>
      <c r="BC390" s="0"/>
      <c r="BD390" s="0"/>
      <c r="BE390" s="0"/>
      <c r="BF390" s="0"/>
      <c r="BG390" s="0"/>
      <c r="BH390" s="0"/>
      <c r="BI390" s="0"/>
      <c r="BJ390" s="0"/>
      <c r="BK390" s="0"/>
      <c r="BL390" s="0"/>
      <c r="BM390" s="0"/>
      <c r="BN390" s="0"/>
      <c r="BO390" s="0"/>
      <c r="BP390" s="0"/>
      <c r="BQ390" s="0"/>
      <c r="BR390" s="0"/>
      <c r="BS390" s="0"/>
      <c r="BT390" s="0"/>
      <c r="BU390" s="0"/>
      <c r="BV390" s="0"/>
      <c r="BW390" s="0"/>
      <c r="BX390" s="0"/>
      <c r="BY390" s="0"/>
      <c r="BZ390" s="0"/>
      <c r="CA390" s="0"/>
      <c r="CB390" s="0"/>
      <c r="CC390" s="0"/>
      <c r="CD390" s="0"/>
      <c r="CE390" s="0"/>
      <c r="CF390" s="0"/>
      <c r="CG390" s="0"/>
      <c r="CH390" s="0"/>
      <c r="CI390" s="0"/>
      <c r="CJ390" s="0"/>
      <c r="CK390" s="0"/>
      <c r="CL390" s="0"/>
      <c r="CM390" s="0"/>
      <c r="CN390" s="0"/>
      <c r="CO390" s="0"/>
      <c r="CP390" s="0"/>
      <c r="CQ390" s="0"/>
      <c r="CR390" s="0"/>
      <c r="CS390" s="0"/>
      <c r="CT390" s="0"/>
      <c r="CU390" s="0"/>
      <c r="CV390" s="0"/>
      <c r="CW390" s="0"/>
      <c r="CX390" s="0"/>
      <c r="CY390" s="0"/>
      <c r="CZ390" s="0"/>
      <c r="DA390" s="0"/>
      <c r="DB390" s="0"/>
      <c r="DC390" s="0"/>
      <c r="DD390" s="0"/>
      <c r="DE390" s="0"/>
      <c r="DF390" s="0"/>
      <c r="DG390" s="0"/>
      <c r="DH390" s="0"/>
      <c r="DI390" s="0"/>
      <c r="DJ390" s="0"/>
      <c r="DK390" s="0"/>
      <c r="DL390" s="0"/>
      <c r="DM390" s="0"/>
      <c r="DN390" s="0"/>
      <c r="DO390" s="0"/>
      <c r="DP390" s="0"/>
      <c r="DQ390" s="0"/>
      <c r="DR390" s="0"/>
      <c r="DS390" s="0"/>
      <c r="DT390" s="0"/>
      <c r="DU390" s="0"/>
      <c r="DV390" s="0"/>
      <c r="DW390" s="0"/>
      <c r="DX390" s="0"/>
      <c r="DY390" s="0"/>
      <c r="DZ390" s="0"/>
      <c r="EA390" s="0"/>
      <c r="EB390" s="0"/>
      <c r="EC390" s="0"/>
      <c r="ED390" s="0"/>
      <c r="EE390" s="0"/>
      <c r="EF390" s="0"/>
      <c r="EG390" s="0"/>
      <c r="EH390" s="0"/>
      <c r="EI390" s="0"/>
      <c r="EJ390" s="0"/>
      <c r="EK390" s="0"/>
      <c r="EL390" s="0"/>
      <c r="EM390" s="0"/>
      <c r="EN390" s="0"/>
      <c r="EO390" s="0"/>
      <c r="EP390" s="0"/>
      <c r="EQ390" s="0"/>
      <c r="ER390" s="0"/>
      <c r="ES390" s="0"/>
      <c r="ET390" s="0"/>
      <c r="EU390" s="0"/>
      <c r="EV390" s="0"/>
      <c r="EW390" s="0"/>
      <c r="EX390" s="0"/>
      <c r="EY390" s="0"/>
      <c r="EZ390" s="0"/>
      <c r="FA390" s="0"/>
      <c r="FB390" s="0"/>
      <c r="FC390" s="0"/>
      <c r="FD390" s="0"/>
      <c r="FE390" s="0"/>
      <c r="FF390" s="0"/>
      <c r="FG390" s="0"/>
      <c r="FH390" s="0"/>
      <c r="FI390" s="0"/>
      <c r="FJ390" s="0"/>
      <c r="FK390" s="0"/>
      <c r="FL390" s="0"/>
      <c r="FM390" s="0"/>
      <c r="FN390" s="0"/>
      <c r="FO390" s="0"/>
      <c r="FP390" s="0"/>
      <c r="FQ390" s="0"/>
      <c r="FR390" s="0"/>
      <c r="FS390" s="0"/>
      <c r="FT390" s="0"/>
      <c r="FU390" s="0"/>
      <c r="FV390" s="0"/>
      <c r="FW390" s="0"/>
      <c r="FX390" s="0"/>
      <c r="FY390" s="0"/>
      <c r="FZ390" s="0"/>
      <c r="GA390" s="0"/>
      <c r="GB390" s="0"/>
      <c r="GC390" s="0"/>
      <c r="GD390" s="0"/>
      <c r="GE390" s="0"/>
      <c r="GF390" s="0"/>
      <c r="GG390" s="0"/>
      <c r="GH390" s="0"/>
      <c r="GI390" s="0"/>
      <c r="GJ390" s="0"/>
      <c r="GK390" s="0"/>
      <c r="GL390" s="0"/>
      <c r="GM390" s="0"/>
      <c r="GN390" s="0"/>
      <c r="GO390" s="0"/>
      <c r="GP390" s="0"/>
      <c r="GQ390" s="0"/>
      <c r="GR390" s="0"/>
      <c r="GS390" s="0"/>
      <c r="GT390" s="0"/>
      <c r="GU390" s="0"/>
      <c r="GV390" s="0"/>
      <c r="GW390" s="0"/>
      <c r="GX390" s="0"/>
      <c r="GY390" s="0"/>
      <c r="GZ390" s="0"/>
      <c r="HA390" s="0"/>
      <c r="HB390" s="0"/>
      <c r="HC390" s="0"/>
      <c r="HD390" s="0"/>
      <c r="HE390" s="0"/>
      <c r="HF390" s="0"/>
      <c r="HG390" s="0"/>
      <c r="HH390" s="0"/>
      <c r="HI390" s="0"/>
      <c r="HJ390" s="0"/>
      <c r="HK390" s="0"/>
      <c r="HL390" s="0"/>
      <c r="HM390" s="0"/>
      <c r="HN390" s="0"/>
      <c r="HO390" s="0"/>
      <c r="HP390" s="0"/>
      <c r="HQ390" s="0"/>
      <c r="HR390" s="0"/>
      <c r="HS390" s="0"/>
      <c r="HT390" s="0"/>
      <c r="HU390" s="0"/>
      <c r="HV390" s="0"/>
      <c r="HW390" s="0"/>
      <c r="HX390" s="0"/>
      <c r="HY390" s="0"/>
      <c r="HZ390" s="0"/>
      <c r="IA390" s="0"/>
      <c r="IB390" s="0"/>
      <c r="IC390" s="0"/>
      <c r="ID390" s="0"/>
      <c r="IE390" s="0"/>
      <c r="IF390" s="0"/>
      <c r="IG390" s="0"/>
      <c r="IH390" s="0"/>
      <c r="II390" s="0"/>
      <c r="IJ390" s="0"/>
      <c r="IK390" s="0"/>
      <c r="IL390" s="0"/>
      <c r="IM390" s="0"/>
      <c r="IN390" s="0"/>
      <c r="IO390" s="0"/>
      <c r="IP390" s="0"/>
      <c r="IQ390" s="0"/>
      <c r="IR390" s="0"/>
      <c r="IS390" s="0"/>
      <c r="IT390" s="0"/>
      <c r="IU390" s="0"/>
      <c r="IV390" s="0"/>
      <c r="IW390" s="0"/>
    </row>
    <row r="391" customFormat="false" ht="12.75" hidden="false" customHeight="false" outlineLevel="0" collapsed="false">
      <c r="A391" s="0"/>
      <c r="B391" s="0"/>
      <c r="C391" s="0"/>
      <c r="D391" s="0"/>
      <c r="E391" s="0"/>
      <c r="F391" s="0"/>
      <c r="G391" s="0"/>
      <c r="H391" s="0"/>
      <c r="I391" s="0"/>
      <c r="J391" s="0"/>
      <c r="K391" s="0"/>
      <c r="L391" s="0"/>
      <c r="M391" s="0"/>
      <c r="N391" s="0"/>
      <c r="O391" s="0"/>
      <c r="P391" s="0"/>
      <c r="Q391" s="0"/>
      <c r="R391" s="0"/>
      <c r="S391" s="0"/>
      <c r="T391" s="0"/>
      <c r="U391" s="0"/>
      <c r="V391" s="0"/>
      <c r="W391" s="0"/>
      <c r="X391" s="0"/>
      <c r="Y391" s="0"/>
      <c r="Z391" s="0"/>
      <c r="AA391" s="0"/>
      <c r="AB391" s="0"/>
      <c r="AC391" s="0"/>
      <c r="AD391" s="0"/>
      <c r="AE391" s="0"/>
      <c r="AF391" s="0"/>
      <c r="AG391" s="0"/>
      <c r="AH391" s="0"/>
      <c r="AI391" s="0"/>
      <c r="AJ391" s="0"/>
      <c r="AK391" s="0"/>
      <c r="AL391" s="0"/>
      <c r="AM391" s="0"/>
      <c r="AN391" s="0"/>
      <c r="AO391" s="0"/>
      <c r="AP391" s="0"/>
      <c r="AQ391" s="0"/>
      <c r="AR391" s="0"/>
      <c r="AS391" s="0"/>
      <c r="AT391" s="0"/>
      <c r="AU391" s="0"/>
      <c r="AV391" s="0"/>
      <c r="AW391" s="0"/>
      <c r="AX391" s="0"/>
      <c r="AY391" s="0"/>
      <c r="AZ391" s="0"/>
      <c r="BA391" s="0"/>
      <c r="BB391" s="0"/>
      <c r="BC391" s="0"/>
      <c r="BD391" s="0"/>
      <c r="BE391" s="0"/>
      <c r="BF391" s="0"/>
      <c r="BG391" s="0"/>
      <c r="BH391" s="0"/>
      <c r="BI391" s="0"/>
      <c r="BJ391" s="0"/>
      <c r="BK391" s="0"/>
      <c r="BL391" s="0"/>
      <c r="BM391" s="0"/>
      <c r="BN391" s="0"/>
      <c r="BO391" s="0"/>
      <c r="BP391" s="0"/>
      <c r="BQ391" s="0"/>
      <c r="BR391" s="0"/>
      <c r="BS391" s="0"/>
      <c r="BT391" s="0"/>
      <c r="BU391" s="0"/>
      <c r="BV391" s="0"/>
      <c r="BW391" s="0"/>
      <c r="BX391" s="0"/>
      <c r="BY391" s="0"/>
      <c r="BZ391" s="0"/>
      <c r="CA391" s="0"/>
      <c r="CB391" s="0"/>
      <c r="CC391" s="0"/>
      <c r="CD391" s="0"/>
      <c r="CE391" s="0"/>
      <c r="CF391" s="0"/>
      <c r="CG391" s="0"/>
      <c r="CH391" s="0"/>
      <c r="CI391" s="0"/>
      <c r="CJ391" s="0"/>
      <c r="CK391" s="0"/>
      <c r="CL391" s="0"/>
      <c r="CM391" s="0"/>
      <c r="CN391" s="0"/>
      <c r="CO391" s="0"/>
      <c r="CP391" s="0"/>
      <c r="CQ391" s="0"/>
      <c r="CR391" s="0"/>
      <c r="CS391" s="0"/>
      <c r="CT391" s="0"/>
      <c r="CU391" s="0"/>
      <c r="CV391" s="0"/>
      <c r="CW391" s="0"/>
      <c r="CX391" s="0"/>
      <c r="CY391" s="0"/>
      <c r="CZ391" s="0"/>
      <c r="DA391" s="0"/>
      <c r="DB391" s="0"/>
      <c r="DC391" s="0"/>
      <c r="DD391" s="0"/>
      <c r="DE391" s="0"/>
      <c r="DF391" s="0"/>
      <c r="DG391" s="0"/>
      <c r="DH391" s="0"/>
      <c r="DI391" s="0"/>
      <c r="DJ391" s="0"/>
      <c r="DK391" s="0"/>
      <c r="DL391" s="0"/>
      <c r="DM391" s="0"/>
      <c r="DN391" s="0"/>
      <c r="DO391" s="0"/>
      <c r="DP391" s="0"/>
      <c r="DQ391" s="0"/>
      <c r="DR391" s="0"/>
      <c r="DS391" s="0"/>
      <c r="DT391" s="0"/>
      <c r="DU391" s="0"/>
      <c r="DV391" s="0"/>
      <c r="DW391" s="0"/>
      <c r="DX391" s="0"/>
      <c r="DY391" s="0"/>
      <c r="DZ391" s="0"/>
      <c r="EA391" s="0"/>
      <c r="EB391" s="0"/>
      <c r="EC391" s="0"/>
      <c r="ED391" s="0"/>
      <c r="EE391" s="0"/>
      <c r="EF391" s="0"/>
      <c r="EG391" s="0"/>
      <c r="EH391" s="0"/>
      <c r="EI391" s="0"/>
      <c r="EJ391" s="0"/>
      <c r="EK391" s="0"/>
      <c r="EL391" s="0"/>
      <c r="EM391" s="0"/>
      <c r="EN391" s="0"/>
      <c r="EO391" s="0"/>
      <c r="EP391" s="0"/>
      <c r="EQ391" s="0"/>
      <c r="ER391" s="0"/>
      <c r="ES391" s="0"/>
      <c r="ET391" s="0"/>
      <c r="EU391" s="0"/>
      <c r="EV391" s="0"/>
      <c r="EW391" s="0"/>
      <c r="EX391" s="0"/>
      <c r="EY391" s="0"/>
      <c r="EZ391" s="0"/>
      <c r="FA391" s="0"/>
      <c r="FB391" s="0"/>
      <c r="FC391" s="0"/>
      <c r="FD391" s="0"/>
      <c r="FE391" s="0"/>
      <c r="FF391" s="0"/>
      <c r="FG391" s="0"/>
      <c r="FH391" s="0"/>
      <c r="FI391" s="0"/>
      <c r="FJ391" s="0"/>
      <c r="FK391" s="0"/>
      <c r="FL391" s="0"/>
      <c r="FM391" s="0"/>
      <c r="FN391" s="0"/>
      <c r="FO391" s="0"/>
      <c r="FP391" s="0"/>
      <c r="FQ391" s="0"/>
      <c r="FR391" s="0"/>
      <c r="FS391" s="0"/>
      <c r="FT391" s="0"/>
      <c r="FU391" s="0"/>
      <c r="FV391" s="0"/>
      <c r="FW391" s="0"/>
      <c r="FX391" s="0"/>
      <c r="FY391" s="0"/>
      <c r="FZ391" s="0"/>
      <c r="GA391" s="0"/>
      <c r="GB391" s="0"/>
      <c r="GC391" s="0"/>
      <c r="GD391" s="0"/>
      <c r="GE391" s="0"/>
      <c r="GF391" s="0"/>
      <c r="GG391" s="0"/>
      <c r="GH391" s="0"/>
      <c r="GI391" s="0"/>
      <c r="GJ391" s="0"/>
      <c r="GK391" s="0"/>
      <c r="GL391" s="0"/>
      <c r="GM391" s="0"/>
      <c r="GN391" s="0"/>
      <c r="GO391" s="0"/>
      <c r="GP391" s="0"/>
      <c r="GQ391" s="0"/>
      <c r="GR391" s="0"/>
      <c r="GS391" s="0"/>
      <c r="GT391" s="0"/>
      <c r="GU391" s="0"/>
      <c r="GV391" s="0"/>
      <c r="GW391" s="0"/>
      <c r="GX391" s="0"/>
      <c r="GY391" s="0"/>
      <c r="GZ391" s="0"/>
      <c r="HA391" s="0"/>
      <c r="HB391" s="0"/>
      <c r="HC391" s="0"/>
      <c r="HD391" s="0"/>
      <c r="HE391" s="0"/>
      <c r="HF391" s="0"/>
      <c r="HG391" s="0"/>
      <c r="HH391" s="0"/>
      <c r="HI391" s="0"/>
      <c r="HJ391" s="0"/>
      <c r="HK391" s="0"/>
      <c r="HL391" s="0"/>
      <c r="HM391" s="0"/>
      <c r="HN391" s="0"/>
      <c r="HO391" s="0"/>
      <c r="HP391" s="0"/>
      <c r="HQ391" s="0"/>
      <c r="HR391" s="0"/>
      <c r="HS391" s="0"/>
      <c r="HT391" s="0"/>
      <c r="HU391" s="0"/>
      <c r="HV391" s="0"/>
      <c r="HW391" s="0"/>
      <c r="HX391" s="0"/>
      <c r="HY391" s="0"/>
      <c r="HZ391" s="0"/>
      <c r="IA391" s="0"/>
      <c r="IB391" s="0"/>
      <c r="IC391" s="0"/>
      <c r="ID391" s="0"/>
      <c r="IE391" s="0"/>
      <c r="IF391" s="0"/>
      <c r="IG391" s="0"/>
      <c r="IH391" s="0"/>
      <c r="II391" s="0"/>
      <c r="IJ391" s="0"/>
      <c r="IK391" s="0"/>
      <c r="IL391" s="0"/>
      <c r="IM391" s="0"/>
      <c r="IN391" s="0"/>
      <c r="IO391" s="0"/>
      <c r="IP391" s="0"/>
      <c r="IQ391" s="0"/>
      <c r="IR391" s="0"/>
      <c r="IS391" s="0"/>
      <c r="IT391" s="0"/>
      <c r="IU391" s="0"/>
      <c r="IV391" s="0"/>
      <c r="IW391" s="0"/>
    </row>
    <row r="392" customFormat="false" ht="12.75" hidden="false" customHeight="false" outlineLevel="0" collapsed="false">
      <c r="A392" s="0"/>
      <c r="B392" s="0"/>
      <c r="C392" s="0"/>
      <c r="D392" s="0"/>
      <c r="E392" s="0"/>
      <c r="F392" s="0"/>
      <c r="G392" s="0"/>
      <c r="H392" s="0"/>
      <c r="I392" s="0"/>
      <c r="J392" s="0"/>
      <c r="K392" s="0"/>
      <c r="L392" s="0"/>
      <c r="M392" s="0"/>
      <c r="N392" s="0"/>
      <c r="O392" s="0"/>
      <c r="P392" s="0"/>
      <c r="Q392" s="0"/>
      <c r="R392" s="0"/>
      <c r="S392" s="0"/>
      <c r="T392" s="0"/>
      <c r="U392" s="0"/>
      <c r="V392" s="0"/>
      <c r="W392" s="0"/>
      <c r="X392" s="0"/>
      <c r="Y392" s="0"/>
      <c r="Z392" s="0"/>
      <c r="AA392" s="0"/>
      <c r="AB392" s="0"/>
      <c r="AC392" s="0"/>
      <c r="AD392" s="0"/>
      <c r="AE392" s="0"/>
      <c r="AF392" s="0"/>
      <c r="AG392" s="0"/>
      <c r="AH392" s="0"/>
      <c r="AI392" s="0"/>
      <c r="AJ392" s="0"/>
      <c r="AK392" s="0"/>
      <c r="AL392" s="0"/>
      <c r="AM392" s="0"/>
      <c r="AN392" s="0"/>
      <c r="AO392" s="0"/>
      <c r="AP392" s="0"/>
      <c r="AQ392" s="0"/>
      <c r="AR392" s="0"/>
      <c r="AS392" s="0"/>
      <c r="AT392" s="0"/>
      <c r="AU392" s="0"/>
      <c r="AV392" s="0"/>
      <c r="AW392" s="0"/>
      <c r="AX392" s="0"/>
      <c r="AY392" s="0"/>
      <c r="AZ392" s="0"/>
      <c r="BA392" s="0"/>
      <c r="BB392" s="0"/>
      <c r="BC392" s="0"/>
      <c r="BD392" s="0"/>
      <c r="BE392" s="0"/>
      <c r="BF392" s="0"/>
      <c r="BG392" s="0"/>
      <c r="BH392" s="0"/>
      <c r="BI392" s="0"/>
      <c r="BJ392" s="0"/>
      <c r="BK392" s="0"/>
      <c r="BL392" s="0"/>
      <c r="BM392" s="0"/>
      <c r="BN392" s="0"/>
      <c r="BO392" s="0"/>
      <c r="BP392" s="0"/>
      <c r="BQ392" s="0"/>
      <c r="BR392" s="0"/>
      <c r="BS392" s="0"/>
      <c r="BT392" s="0"/>
      <c r="BU392" s="0"/>
      <c r="BV392" s="0"/>
      <c r="BW392" s="0"/>
      <c r="BX392" s="0"/>
      <c r="BY392" s="0"/>
      <c r="BZ392" s="0"/>
      <c r="CA392" s="0"/>
      <c r="CB392" s="0"/>
      <c r="CC392" s="0"/>
      <c r="CD392" s="0"/>
      <c r="CE392" s="0"/>
      <c r="CF392" s="0"/>
      <c r="CG392" s="0"/>
      <c r="CH392" s="0"/>
      <c r="CI392" s="0"/>
      <c r="CJ392" s="0"/>
      <c r="CK392" s="0"/>
      <c r="CL392" s="0"/>
      <c r="CM392" s="0"/>
      <c r="CN392" s="0"/>
      <c r="CO392" s="0"/>
      <c r="CP392" s="0"/>
      <c r="CQ392" s="0"/>
      <c r="CR392" s="0"/>
      <c r="CS392" s="0"/>
      <c r="CT392" s="0"/>
      <c r="CU392" s="0"/>
      <c r="CV392" s="0"/>
      <c r="CW392" s="0"/>
      <c r="CX392" s="0"/>
      <c r="CY392" s="0"/>
      <c r="CZ392" s="0"/>
      <c r="DA392" s="0"/>
      <c r="DB392" s="0"/>
      <c r="DC392" s="0"/>
      <c r="DD392" s="0"/>
      <c r="DE392" s="0"/>
      <c r="DF392" s="0"/>
      <c r="DG392" s="0"/>
      <c r="DH392" s="0"/>
      <c r="DI392" s="0"/>
      <c r="DJ392" s="0"/>
      <c r="DK392" s="0"/>
      <c r="DL392" s="0"/>
      <c r="DM392" s="0"/>
      <c r="DN392" s="0"/>
      <c r="DO392" s="0"/>
      <c r="DP392" s="0"/>
      <c r="DQ392" s="0"/>
      <c r="DR392" s="0"/>
      <c r="DS392" s="0"/>
      <c r="DT392" s="0"/>
      <c r="DU392" s="0"/>
      <c r="DV392" s="0"/>
      <c r="DW392" s="0"/>
      <c r="DX392" s="0"/>
      <c r="DY392" s="0"/>
      <c r="DZ392" s="0"/>
      <c r="EA392" s="0"/>
      <c r="EB392" s="0"/>
      <c r="EC392" s="0"/>
      <c r="ED392" s="0"/>
      <c r="EE392" s="0"/>
      <c r="EF392" s="0"/>
      <c r="EG392" s="0"/>
      <c r="EH392" s="0"/>
      <c r="EI392" s="0"/>
      <c r="EJ392" s="0"/>
      <c r="EK392" s="0"/>
      <c r="EL392" s="0"/>
      <c r="EM392" s="0"/>
      <c r="EN392" s="0"/>
      <c r="EO392" s="0"/>
      <c r="EP392" s="0"/>
      <c r="EQ392" s="0"/>
      <c r="ER392" s="0"/>
      <c r="ES392" s="0"/>
      <c r="ET392" s="0"/>
      <c r="EU392" s="0"/>
      <c r="EV392" s="0"/>
      <c r="EW392" s="0"/>
      <c r="EX392" s="0"/>
      <c r="EY392" s="0"/>
      <c r="EZ392" s="0"/>
      <c r="FA392" s="0"/>
      <c r="FB392" s="0"/>
      <c r="FC392" s="0"/>
      <c r="FD392" s="0"/>
      <c r="FE392" s="0"/>
      <c r="FF392" s="0"/>
      <c r="FG392" s="0"/>
      <c r="FH392" s="0"/>
      <c r="FI392" s="0"/>
      <c r="FJ392" s="0"/>
      <c r="FK392" s="0"/>
      <c r="FL392" s="0"/>
      <c r="FM392" s="0"/>
      <c r="FN392" s="0"/>
      <c r="FO392" s="0"/>
      <c r="FP392" s="0"/>
      <c r="FQ392" s="0"/>
      <c r="FR392" s="0"/>
      <c r="FS392" s="0"/>
      <c r="FT392" s="0"/>
      <c r="FU392" s="0"/>
      <c r="FV392" s="0"/>
      <c r="FW392" s="0"/>
      <c r="FX392" s="0"/>
      <c r="FY392" s="0"/>
      <c r="FZ392" s="0"/>
      <c r="GA392" s="0"/>
      <c r="GB392" s="0"/>
      <c r="GC392" s="0"/>
      <c r="GD392" s="0"/>
      <c r="GE392" s="0"/>
      <c r="GF392" s="0"/>
      <c r="GG392" s="0"/>
      <c r="GH392" s="0"/>
      <c r="GI392" s="0"/>
      <c r="GJ392" s="0"/>
      <c r="GK392" s="0"/>
      <c r="GL392" s="0"/>
      <c r="GM392" s="0"/>
      <c r="GN392" s="0"/>
      <c r="GO392" s="0"/>
      <c r="GP392" s="0"/>
      <c r="GQ392" s="0"/>
      <c r="GR392" s="0"/>
      <c r="GS392" s="0"/>
      <c r="GT392" s="0"/>
      <c r="GU392" s="0"/>
      <c r="GV392" s="0"/>
      <c r="GW392" s="0"/>
      <c r="GX392" s="0"/>
      <c r="GY392" s="0"/>
      <c r="GZ392" s="0"/>
      <c r="HA392" s="0"/>
      <c r="HB392" s="0"/>
      <c r="HC392" s="0"/>
      <c r="HD392" s="0"/>
      <c r="HE392" s="0"/>
      <c r="HF392" s="0"/>
      <c r="HG392" s="0"/>
      <c r="HH392" s="0"/>
      <c r="HI392" s="0"/>
      <c r="HJ392" s="0"/>
      <c r="HK392" s="0"/>
      <c r="HL392" s="0"/>
      <c r="HM392" s="0"/>
      <c r="HN392" s="0"/>
      <c r="HO392" s="0"/>
      <c r="HP392" s="0"/>
      <c r="HQ392" s="0"/>
      <c r="HR392" s="0"/>
      <c r="HS392" s="0"/>
      <c r="HT392" s="0"/>
      <c r="HU392" s="0"/>
      <c r="HV392" s="0"/>
      <c r="HW392" s="0"/>
      <c r="HX392" s="0"/>
      <c r="HY392" s="0"/>
      <c r="HZ392" s="0"/>
      <c r="IA392" s="0"/>
      <c r="IB392" s="0"/>
      <c r="IC392" s="0"/>
      <c r="ID392" s="0"/>
      <c r="IE392" s="0"/>
      <c r="IF392" s="0"/>
      <c r="IG392" s="0"/>
      <c r="IH392" s="0"/>
      <c r="II392" s="0"/>
      <c r="IJ392" s="0"/>
      <c r="IK392" s="0"/>
      <c r="IL392" s="0"/>
      <c r="IM392" s="0"/>
      <c r="IN392" s="0"/>
      <c r="IO392" s="0"/>
      <c r="IP392" s="0"/>
      <c r="IQ392" s="0"/>
      <c r="IR392" s="0"/>
      <c r="IS392" s="0"/>
      <c r="IT392" s="0"/>
      <c r="IU392" s="0"/>
      <c r="IV392" s="0"/>
      <c r="IW392" s="0"/>
    </row>
    <row r="393" customFormat="false" ht="12.75" hidden="false" customHeight="false" outlineLevel="0" collapsed="false">
      <c r="A393" s="0"/>
      <c r="B393" s="0"/>
      <c r="C393" s="0"/>
      <c r="D393" s="0"/>
      <c r="E393" s="0"/>
      <c r="F393" s="0"/>
      <c r="G393" s="0"/>
      <c r="H393" s="0"/>
      <c r="I393" s="0"/>
      <c r="J393" s="0"/>
      <c r="K393" s="0"/>
      <c r="L393" s="0"/>
      <c r="M393" s="0"/>
      <c r="N393" s="0"/>
      <c r="O393" s="0"/>
      <c r="P393" s="0"/>
      <c r="Q393" s="0"/>
      <c r="R393" s="0"/>
      <c r="S393" s="0"/>
      <c r="T393" s="0"/>
      <c r="U393" s="0"/>
      <c r="V393" s="0"/>
      <c r="W393" s="0"/>
      <c r="X393" s="0"/>
      <c r="Y393" s="0"/>
      <c r="Z393" s="0"/>
      <c r="AA393" s="0"/>
      <c r="AB393" s="0"/>
      <c r="AC393" s="0"/>
      <c r="AD393" s="0"/>
      <c r="AE393" s="0"/>
      <c r="AF393" s="0"/>
      <c r="AG393" s="0"/>
      <c r="AH393" s="0"/>
      <c r="AI393" s="0"/>
      <c r="AJ393" s="0"/>
      <c r="AK393" s="0"/>
      <c r="AL393" s="0"/>
      <c r="AM393" s="0"/>
      <c r="AN393" s="0"/>
      <c r="AO393" s="0"/>
      <c r="AP393" s="0"/>
      <c r="AQ393" s="0"/>
      <c r="AR393" s="0"/>
      <c r="AS393" s="0"/>
      <c r="AT393" s="0"/>
      <c r="AU393" s="0"/>
      <c r="AV393" s="0"/>
      <c r="AW393" s="0"/>
      <c r="AX393" s="0"/>
      <c r="AY393" s="0"/>
      <c r="AZ393" s="0"/>
      <c r="BA393" s="0"/>
      <c r="BB393" s="0"/>
      <c r="BC393" s="0"/>
      <c r="BD393" s="0"/>
      <c r="BE393" s="0"/>
      <c r="BF393" s="0"/>
      <c r="BG393" s="0"/>
      <c r="BH393" s="0"/>
      <c r="BI393" s="0"/>
      <c r="BJ393" s="0"/>
      <c r="BK393" s="0"/>
      <c r="BL393" s="0"/>
      <c r="BM393" s="0"/>
      <c r="BN393" s="0"/>
      <c r="BO393" s="0"/>
      <c r="BP393" s="0"/>
      <c r="BQ393" s="0"/>
      <c r="BR393" s="0"/>
      <c r="BS393" s="0"/>
      <c r="BT393" s="0"/>
      <c r="BU393" s="0"/>
      <c r="BV393" s="0"/>
      <c r="BW393" s="0"/>
      <c r="BX393" s="0"/>
      <c r="BY393" s="0"/>
      <c r="BZ393" s="0"/>
      <c r="CA393" s="0"/>
      <c r="CB393" s="0"/>
      <c r="CC393" s="0"/>
      <c r="CD393" s="0"/>
      <c r="CE393" s="0"/>
      <c r="CF393" s="0"/>
      <c r="CG393" s="0"/>
      <c r="CH393" s="0"/>
      <c r="CI393" s="0"/>
      <c r="CJ393" s="0"/>
      <c r="CK393" s="0"/>
      <c r="CL393" s="0"/>
      <c r="CM393" s="0"/>
      <c r="CN393" s="0"/>
      <c r="CO393" s="0"/>
      <c r="CP393" s="0"/>
      <c r="CQ393" s="0"/>
      <c r="CR393" s="0"/>
      <c r="CS393" s="0"/>
      <c r="CT393" s="0"/>
      <c r="CU393" s="0"/>
      <c r="CV393" s="0"/>
      <c r="CW393" s="0"/>
      <c r="CX393" s="0"/>
      <c r="CY393" s="0"/>
      <c r="CZ393" s="0"/>
      <c r="DA393" s="0"/>
      <c r="DB393" s="0"/>
      <c r="DC393" s="0"/>
      <c r="DD393" s="0"/>
      <c r="DE393" s="0"/>
      <c r="DF393" s="0"/>
      <c r="DG393" s="0"/>
      <c r="DH393" s="0"/>
      <c r="DI393" s="0"/>
      <c r="DJ393" s="0"/>
      <c r="DK393" s="0"/>
      <c r="DL393" s="0"/>
      <c r="DM393" s="0"/>
      <c r="DN393" s="0"/>
      <c r="DO393" s="0"/>
      <c r="DP393" s="0"/>
      <c r="DQ393" s="0"/>
      <c r="DR393" s="0"/>
      <c r="DS393" s="0"/>
      <c r="DT393" s="0"/>
      <c r="DU393" s="0"/>
      <c r="DV393" s="0"/>
      <c r="DW393" s="0"/>
      <c r="DX393" s="0"/>
      <c r="DY393" s="0"/>
      <c r="DZ393" s="0"/>
      <c r="EA393" s="0"/>
      <c r="EB393" s="0"/>
      <c r="EC393" s="0"/>
      <c r="ED393" s="0"/>
      <c r="EE393" s="0"/>
      <c r="EF393" s="0"/>
      <c r="EG393" s="0"/>
      <c r="EH393" s="0"/>
      <c r="EI393" s="0"/>
      <c r="EJ393" s="0"/>
      <c r="EK393" s="0"/>
      <c r="EL393" s="0"/>
      <c r="EM393" s="0"/>
      <c r="EN393" s="0"/>
      <c r="EO393" s="0"/>
      <c r="EP393" s="0"/>
      <c r="EQ393" s="0"/>
      <c r="ER393" s="0"/>
      <c r="ES393" s="0"/>
      <c r="ET393" s="0"/>
      <c r="EU393" s="0"/>
      <c r="EV393" s="0"/>
      <c r="EW393" s="0"/>
      <c r="EX393" s="0"/>
      <c r="EY393" s="0"/>
      <c r="EZ393" s="0"/>
      <c r="FA393" s="0"/>
      <c r="FB393" s="0"/>
      <c r="FC393" s="0"/>
      <c r="FD393" s="0"/>
      <c r="FE393" s="0"/>
      <c r="FF393" s="0"/>
      <c r="FG393" s="0"/>
      <c r="FH393" s="0"/>
      <c r="FI393" s="0"/>
      <c r="FJ393" s="0"/>
      <c r="FK393" s="0"/>
      <c r="FL393" s="0"/>
      <c r="FM393" s="0"/>
      <c r="FN393" s="0"/>
      <c r="FO393" s="0"/>
      <c r="FP393" s="0"/>
      <c r="FQ393" s="0"/>
      <c r="FR393" s="0"/>
      <c r="FS393" s="0"/>
      <c r="FT393" s="0"/>
      <c r="FU393" s="0"/>
      <c r="FV393" s="0"/>
      <c r="FW393" s="0"/>
      <c r="FX393" s="0"/>
      <c r="FY393" s="0"/>
      <c r="FZ393" s="0"/>
      <c r="GA393" s="0"/>
      <c r="GB393" s="0"/>
      <c r="GC393" s="0"/>
      <c r="GD393" s="0"/>
      <c r="GE393" s="0"/>
      <c r="GF393" s="0"/>
      <c r="GG393" s="0"/>
      <c r="GH393" s="0"/>
      <c r="GI393" s="0"/>
      <c r="GJ393" s="0"/>
      <c r="GK393" s="0"/>
      <c r="GL393" s="0"/>
      <c r="GM393" s="0"/>
      <c r="GN393" s="0"/>
      <c r="GO393" s="0"/>
      <c r="GP393" s="0"/>
      <c r="GQ393" s="0"/>
      <c r="GR393" s="0"/>
      <c r="GS393" s="0"/>
      <c r="GT393" s="0"/>
      <c r="GU393" s="0"/>
      <c r="GV393" s="0"/>
      <c r="GW393" s="0"/>
      <c r="GX393" s="0"/>
      <c r="GY393" s="0"/>
      <c r="GZ393" s="0"/>
      <c r="HA393" s="0"/>
      <c r="HB393" s="0"/>
      <c r="HC393" s="0"/>
      <c r="HD393" s="0"/>
      <c r="HE393" s="0"/>
      <c r="HF393" s="0"/>
      <c r="HG393" s="0"/>
      <c r="HH393" s="0"/>
      <c r="HI393" s="0"/>
      <c r="HJ393" s="0"/>
      <c r="HK393" s="0"/>
      <c r="HL393" s="0"/>
      <c r="HM393" s="0"/>
      <c r="HN393" s="0"/>
      <c r="HO393" s="0"/>
      <c r="HP393" s="0"/>
      <c r="HQ393" s="0"/>
      <c r="HR393" s="0"/>
      <c r="HS393" s="0"/>
      <c r="HT393" s="0"/>
      <c r="HU393" s="0"/>
      <c r="HV393" s="0"/>
      <c r="HW393" s="0"/>
      <c r="HX393" s="0"/>
      <c r="HY393" s="0"/>
      <c r="HZ393" s="0"/>
      <c r="IA393" s="0"/>
      <c r="IB393" s="0"/>
      <c r="IC393" s="0"/>
      <c r="ID393" s="0"/>
      <c r="IE393" s="0"/>
      <c r="IF393" s="0"/>
      <c r="IG393" s="0"/>
      <c r="IH393" s="0"/>
      <c r="II393" s="0"/>
      <c r="IJ393" s="0"/>
      <c r="IK393" s="0"/>
      <c r="IL393" s="0"/>
      <c r="IM393" s="0"/>
      <c r="IN393" s="0"/>
      <c r="IO393" s="0"/>
      <c r="IP393" s="0"/>
      <c r="IQ393" s="0"/>
      <c r="IR393" s="0"/>
      <c r="IS393" s="0"/>
      <c r="IT393" s="0"/>
      <c r="IU393" s="0"/>
      <c r="IV393" s="0"/>
      <c r="IW393" s="0"/>
    </row>
    <row r="394" customFormat="false" ht="12.75" hidden="false" customHeight="false" outlineLevel="0" collapsed="false">
      <c r="A394" s="0"/>
      <c r="B394" s="0"/>
      <c r="C394" s="0"/>
      <c r="D394" s="0"/>
      <c r="E394" s="0"/>
      <c r="F394" s="0"/>
      <c r="G394" s="0"/>
      <c r="H394" s="0"/>
      <c r="I394" s="0"/>
      <c r="J394" s="0"/>
      <c r="K394" s="0"/>
      <c r="L394" s="0"/>
      <c r="M394" s="0"/>
      <c r="N394" s="0"/>
      <c r="O394" s="0"/>
      <c r="P394" s="0"/>
      <c r="Q394" s="0"/>
      <c r="R394" s="0"/>
      <c r="S394" s="0"/>
      <c r="T394" s="0"/>
      <c r="U394" s="0"/>
      <c r="V394" s="0"/>
      <c r="W394" s="0"/>
      <c r="X394" s="0"/>
      <c r="Y394" s="0"/>
      <c r="Z394" s="0"/>
      <c r="AA394" s="0"/>
      <c r="AB394" s="0"/>
      <c r="AC394" s="0"/>
      <c r="AD394" s="0"/>
      <c r="AE394" s="0"/>
      <c r="AF394" s="0"/>
      <c r="AG394" s="0"/>
      <c r="AH394" s="0"/>
      <c r="AI394" s="0"/>
      <c r="AJ394" s="0"/>
      <c r="AK394" s="0"/>
      <c r="AL394" s="0"/>
      <c r="AM394" s="0"/>
      <c r="AN394" s="0"/>
      <c r="AO394" s="0"/>
      <c r="AP394" s="0"/>
      <c r="AQ394" s="0"/>
      <c r="AR394" s="0"/>
      <c r="AS394" s="0"/>
      <c r="AT394" s="0"/>
      <c r="AU394" s="0"/>
      <c r="AV394" s="0"/>
      <c r="AW394" s="0"/>
      <c r="AX394" s="0"/>
      <c r="AY394" s="0"/>
      <c r="AZ394" s="0"/>
      <c r="BA394" s="0"/>
      <c r="BB394" s="0"/>
      <c r="BC394" s="0"/>
      <c r="BD394" s="0"/>
      <c r="BE394" s="0"/>
      <c r="BF394" s="0"/>
      <c r="BG394" s="0"/>
      <c r="BH394" s="0"/>
      <c r="BI394" s="0"/>
      <c r="BJ394" s="0"/>
      <c r="BK394" s="0"/>
      <c r="BL394" s="0"/>
      <c r="BM394" s="0"/>
      <c r="BN394" s="0"/>
      <c r="BO394" s="0"/>
      <c r="BP394" s="0"/>
      <c r="BQ394" s="0"/>
      <c r="BR394" s="0"/>
      <c r="BS394" s="0"/>
      <c r="BT394" s="0"/>
      <c r="BU394" s="0"/>
      <c r="BV394" s="0"/>
      <c r="BW394" s="0"/>
      <c r="BX394" s="0"/>
      <c r="BY394" s="0"/>
      <c r="BZ394" s="0"/>
      <c r="CA394" s="0"/>
      <c r="CB394" s="0"/>
      <c r="CC394" s="0"/>
      <c r="CD394" s="0"/>
      <c r="CE394" s="0"/>
      <c r="CF394" s="0"/>
      <c r="CG394" s="0"/>
      <c r="CH394" s="0"/>
      <c r="CI394" s="0"/>
      <c r="CJ394" s="0"/>
      <c r="CK394" s="0"/>
      <c r="CL394" s="0"/>
      <c r="CM394" s="0"/>
      <c r="CN394" s="0"/>
      <c r="CO394" s="0"/>
      <c r="CP394" s="0"/>
      <c r="CQ394" s="0"/>
      <c r="CR394" s="0"/>
      <c r="CS394" s="0"/>
      <c r="CT394" s="0"/>
      <c r="CU394" s="0"/>
      <c r="CV394" s="0"/>
      <c r="CW394" s="0"/>
      <c r="CX394" s="0"/>
      <c r="CY394" s="0"/>
      <c r="CZ394" s="0"/>
      <c r="DA394" s="0"/>
      <c r="DB394" s="0"/>
      <c r="DC394" s="0"/>
      <c r="DD394" s="0"/>
      <c r="DE394" s="0"/>
      <c r="DF394" s="0"/>
      <c r="DG394" s="0"/>
      <c r="DH394" s="0"/>
      <c r="DI394" s="0"/>
      <c r="DJ394" s="0"/>
      <c r="DK394" s="0"/>
      <c r="DL394" s="0"/>
      <c r="DM394" s="0"/>
      <c r="DN394" s="0"/>
      <c r="DO394" s="0"/>
      <c r="DP394" s="0"/>
      <c r="DQ394" s="0"/>
      <c r="DR394" s="0"/>
      <c r="DS394" s="0"/>
      <c r="DT394" s="0"/>
      <c r="DU394" s="0"/>
      <c r="DV394" s="0"/>
      <c r="DW394" s="0"/>
      <c r="DX394" s="0"/>
      <c r="DY394" s="0"/>
      <c r="DZ394" s="0"/>
      <c r="EA394" s="0"/>
      <c r="EB394" s="0"/>
      <c r="EC394" s="0"/>
      <c r="ED394" s="0"/>
      <c r="EE394" s="0"/>
      <c r="EF394" s="0"/>
      <c r="EG394" s="0"/>
      <c r="EH394" s="0"/>
      <c r="EI394" s="0"/>
      <c r="EJ394" s="0"/>
      <c r="EK394" s="0"/>
      <c r="EL394" s="0"/>
      <c r="EM394" s="0"/>
      <c r="EN394" s="0"/>
      <c r="EO394" s="0"/>
      <c r="EP394" s="0"/>
      <c r="EQ394" s="0"/>
      <c r="ER394" s="0"/>
      <c r="ES394" s="0"/>
      <c r="ET394" s="0"/>
      <c r="EU394" s="0"/>
      <c r="EV394" s="0"/>
      <c r="EW394" s="0"/>
      <c r="EX394" s="0"/>
      <c r="EY394" s="0"/>
      <c r="EZ394" s="0"/>
      <c r="FA394" s="0"/>
      <c r="FB394" s="0"/>
      <c r="FC394" s="0"/>
      <c r="FD394" s="0"/>
      <c r="FE394" s="0"/>
      <c r="FF394" s="0"/>
      <c r="FG394" s="0"/>
      <c r="FH394" s="0"/>
      <c r="FI394" s="0"/>
      <c r="FJ394" s="0"/>
      <c r="FK394" s="0"/>
      <c r="FL394" s="0"/>
      <c r="FM394" s="0"/>
      <c r="FN394" s="0"/>
      <c r="FO394" s="0"/>
      <c r="FP394" s="0"/>
      <c r="FQ394" s="0"/>
      <c r="FR394" s="0"/>
      <c r="FS394" s="0"/>
      <c r="FT394" s="0"/>
      <c r="FU394" s="0"/>
      <c r="FV394" s="0"/>
      <c r="FW394" s="0"/>
      <c r="FX394" s="0"/>
      <c r="FY394" s="0"/>
      <c r="FZ394" s="0"/>
      <c r="GA394" s="0"/>
      <c r="GB394" s="0"/>
      <c r="GC394" s="0"/>
      <c r="GD394" s="0"/>
      <c r="GE394" s="0"/>
      <c r="GF394" s="0"/>
      <c r="GG394" s="0"/>
      <c r="GH394" s="0"/>
      <c r="GI394" s="0"/>
      <c r="GJ394" s="0"/>
      <c r="GK394" s="0"/>
      <c r="GL394" s="0"/>
      <c r="GM394" s="0"/>
      <c r="GN394" s="0"/>
      <c r="GO394" s="0"/>
      <c r="GP394" s="0"/>
      <c r="GQ394" s="0"/>
      <c r="GR394" s="0"/>
      <c r="GS394" s="0"/>
      <c r="GT394" s="0"/>
      <c r="GU394" s="0"/>
      <c r="GV394" s="0"/>
      <c r="GW394" s="0"/>
      <c r="GX394" s="0"/>
      <c r="GY394" s="0"/>
      <c r="GZ394" s="0"/>
      <c r="HA394" s="0"/>
      <c r="HB394" s="0"/>
      <c r="HC394" s="0"/>
      <c r="HD394" s="0"/>
      <c r="HE394" s="0"/>
      <c r="HF394" s="0"/>
      <c r="HG394" s="0"/>
      <c r="HH394" s="0"/>
      <c r="HI394" s="0"/>
      <c r="HJ394" s="0"/>
      <c r="HK394" s="0"/>
      <c r="HL394" s="0"/>
      <c r="HM394" s="0"/>
      <c r="HN394" s="0"/>
      <c r="HO394" s="0"/>
      <c r="HP394" s="0"/>
      <c r="HQ394" s="0"/>
      <c r="HR394" s="0"/>
      <c r="HS394" s="0"/>
      <c r="HT394" s="0"/>
      <c r="HU394" s="0"/>
      <c r="HV394" s="0"/>
      <c r="HW394" s="0"/>
      <c r="HX394" s="0"/>
      <c r="HY394" s="0"/>
      <c r="HZ394" s="0"/>
      <c r="IA394" s="0"/>
      <c r="IB394" s="0"/>
      <c r="IC394" s="0"/>
      <c r="ID394" s="0"/>
      <c r="IE394" s="0"/>
      <c r="IF394" s="0"/>
      <c r="IG394" s="0"/>
      <c r="IH394" s="0"/>
      <c r="II394" s="0"/>
      <c r="IJ394" s="0"/>
      <c r="IK394" s="0"/>
      <c r="IL394" s="0"/>
      <c r="IM394" s="0"/>
      <c r="IN394" s="0"/>
      <c r="IO394" s="0"/>
      <c r="IP394" s="0"/>
      <c r="IQ394" s="0"/>
      <c r="IR394" s="0"/>
      <c r="IS394" s="0"/>
      <c r="IT394" s="0"/>
      <c r="IU394" s="0"/>
      <c r="IV394" s="0"/>
      <c r="IW394" s="0"/>
    </row>
    <row r="395" customFormat="false" ht="12.75" hidden="false" customHeight="false" outlineLevel="0" collapsed="false">
      <c r="A395" s="0"/>
      <c r="B395" s="0"/>
      <c r="C395" s="0"/>
      <c r="D395" s="0"/>
      <c r="E395" s="0"/>
      <c r="F395" s="0"/>
      <c r="G395" s="0"/>
      <c r="H395" s="0"/>
      <c r="I395" s="0"/>
      <c r="J395" s="0"/>
      <c r="K395" s="0"/>
      <c r="L395" s="0"/>
      <c r="M395" s="0"/>
      <c r="N395" s="0"/>
      <c r="O395" s="0"/>
      <c r="P395" s="0"/>
      <c r="Q395" s="0"/>
      <c r="R395" s="0"/>
      <c r="S395" s="0"/>
      <c r="T395" s="0"/>
      <c r="U395" s="0"/>
      <c r="V395" s="0"/>
      <c r="W395" s="0"/>
      <c r="X395" s="0"/>
      <c r="Y395" s="0"/>
      <c r="Z395" s="0"/>
      <c r="AA395" s="0"/>
      <c r="AB395" s="0"/>
      <c r="AC395" s="0"/>
      <c r="AD395" s="0"/>
      <c r="AE395" s="0"/>
      <c r="AF395" s="0"/>
      <c r="AG395" s="0"/>
      <c r="AH395" s="0"/>
      <c r="AI395" s="0"/>
      <c r="AJ395" s="0"/>
      <c r="AK395" s="0"/>
      <c r="AL395" s="0"/>
      <c r="AM395" s="0"/>
      <c r="AN395" s="0"/>
      <c r="AO395" s="0"/>
      <c r="AP395" s="0"/>
      <c r="AQ395" s="0"/>
      <c r="AR395" s="0"/>
      <c r="AS395" s="0"/>
      <c r="AT395" s="0"/>
      <c r="AU395" s="0"/>
      <c r="AV395" s="0"/>
      <c r="AW395" s="0"/>
      <c r="AX395" s="0"/>
      <c r="AY395" s="0"/>
      <c r="AZ395" s="0"/>
      <c r="BA395" s="0"/>
      <c r="BB395" s="0"/>
      <c r="BC395" s="0"/>
      <c r="BD395" s="0"/>
      <c r="BE395" s="0"/>
      <c r="BF395" s="0"/>
      <c r="BG395" s="0"/>
      <c r="BH395" s="0"/>
      <c r="BI395" s="0"/>
      <c r="BJ395" s="0"/>
      <c r="BK395" s="0"/>
      <c r="BL395" s="0"/>
      <c r="BM395" s="0"/>
      <c r="BN395" s="0"/>
      <c r="BO395" s="0"/>
      <c r="BP395" s="0"/>
      <c r="BQ395" s="0"/>
      <c r="BR395" s="0"/>
      <c r="BS395" s="0"/>
      <c r="BT395" s="0"/>
      <c r="BU395" s="0"/>
      <c r="BV395" s="0"/>
      <c r="BW395" s="0"/>
      <c r="BX395" s="0"/>
      <c r="BY395" s="0"/>
      <c r="BZ395" s="0"/>
      <c r="CA395" s="0"/>
      <c r="CB395" s="0"/>
      <c r="CC395" s="0"/>
      <c r="CD395" s="0"/>
      <c r="CE395" s="0"/>
      <c r="CF395" s="0"/>
      <c r="CG395" s="0"/>
      <c r="CH395" s="0"/>
      <c r="CI395" s="0"/>
      <c r="CJ395" s="0"/>
      <c r="CK395" s="0"/>
      <c r="CL395" s="0"/>
      <c r="CM395" s="0"/>
      <c r="CN395" s="0"/>
      <c r="CO395" s="0"/>
      <c r="CP395" s="0"/>
      <c r="CQ395" s="0"/>
      <c r="CR395" s="0"/>
      <c r="CS395" s="0"/>
      <c r="CT395" s="0"/>
      <c r="CU395" s="0"/>
      <c r="CV395" s="0"/>
      <c r="CW395" s="0"/>
      <c r="CX395" s="0"/>
      <c r="CY395" s="0"/>
      <c r="CZ395" s="0"/>
      <c r="DA395" s="0"/>
      <c r="DB395" s="0"/>
      <c r="DC395" s="0"/>
      <c r="DD395" s="0"/>
      <c r="DE395" s="0"/>
      <c r="DF395" s="0"/>
      <c r="DG395" s="0"/>
      <c r="DH395" s="0"/>
      <c r="DI395" s="0"/>
      <c r="DJ395" s="0"/>
      <c r="DK395" s="0"/>
      <c r="DL395" s="0"/>
      <c r="DM395" s="0"/>
      <c r="DN395" s="0"/>
      <c r="DO395" s="0"/>
      <c r="DP395" s="0"/>
      <c r="DQ395" s="0"/>
      <c r="DR395" s="0"/>
      <c r="DS395" s="0"/>
      <c r="DT395" s="0"/>
      <c r="DU395" s="0"/>
      <c r="DV395" s="0"/>
      <c r="DW395" s="0"/>
      <c r="DX395" s="0"/>
      <c r="DY395" s="0"/>
      <c r="DZ395" s="0"/>
      <c r="EA395" s="0"/>
      <c r="EB395" s="0"/>
      <c r="EC395" s="0"/>
      <c r="ED395" s="0"/>
      <c r="EE395" s="0"/>
      <c r="EF395" s="0"/>
      <c r="EG395" s="0"/>
      <c r="EH395" s="0"/>
      <c r="EI395" s="0"/>
      <c r="EJ395" s="0"/>
      <c r="EK395" s="0"/>
      <c r="EL395" s="0"/>
      <c r="EM395" s="0"/>
      <c r="EN395" s="0"/>
      <c r="EO395" s="0"/>
      <c r="EP395" s="0"/>
      <c r="EQ395" s="0"/>
      <c r="ER395" s="0"/>
      <c r="ES395" s="0"/>
      <c r="ET395" s="0"/>
      <c r="EU395" s="0"/>
      <c r="EV395" s="0"/>
      <c r="EW395" s="0"/>
      <c r="EX395" s="0"/>
      <c r="EY395" s="0"/>
      <c r="EZ395" s="0"/>
      <c r="FA395" s="0"/>
      <c r="FB395" s="0"/>
      <c r="FC395" s="0"/>
      <c r="FD395" s="0"/>
      <c r="FE395" s="0"/>
      <c r="FF395" s="0"/>
      <c r="FG395" s="0"/>
      <c r="FH395" s="0"/>
      <c r="FI395" s="0"/>
      <c r="FJ395" s="0"/>
      <c r="FK395" s="0"/>
      <c r="FL395" s="0"/>
      <c r="FM395" s="0"/>
      <c r="FN395" s="0"/>
      <c r="FO395" s="0"/>
      <c r="FP395" s="0"/>
      <c r="FQ395" s="0"/>
      <c r="FR395" s="0"/>
      <c r="FS395" s="0"/>
      <c r="FT395" s="0"/>
      <c r="FU395" s="0"/>
      <c r="FV395" s="0"/>
      <c r="FW395" s="0"/>
      <c r="FX395" s="0"/>
      <c r="FY395" s="0"/>
      <c r="FZ395" s="0"/>
      <c r="GA395" s="0"/>
      <c r="GB395" s="0"/>
      <c r="GC395" s="0"/>
      <c r="GD395" s="0"/>
      <c r="GE395" s="0"/>
      <c r="GF395" s="0"/>
      <c r="GG395" s="0"/>
      <c r="GH395" s="0"/>
      <c r="GI395" s="0"/>
      <c r="GJ395" s="0"/>
      <c r="GK395" s="0"/>
      <c r="GL395" s="0"/>
      <c r="GM395" s="0"/>
      <c r="GN395" s="0"/>
      <c r="GO395" s="0"/>
      <c r="GP395" s="0"/>
      <c r="GQ395" s="0"/>
      <c r="GR395" s="0"/>
      <c r="GS395" s="0"/>
      <c r="GT395" s="0"/>
      <c r="GU395" s="0"/>
      <c r="GV395" s="0"/>
      <c r="GW395" s="0"/>
      <c r="GX395" s="0"/>
      <c r="GY395" s="0"/>
      <c r="GZ395" s="0"/>
      <c r="HA395" s="0"/>
      <c r="HB395" s="0"/>
      <c r="HC395" s="0"/>
      <c r="HD395" s="0"/>
      <c r="HE395" s="0"/>
      <c r="HF395" s="0"/>
      <c r="HG395" s="0"/>
      <c r="HH395" s="0"/>
      <c r="HI395" s="0"/>
      <c r="HJ395" s="0"/>
      <c r="HK395" s="0"/>
      <c r="HL395" s="0"/>
      <c r="HM395" s="0"/>
      <c r="HN395" s="0"/>
      <c r="HO395" s="0"/>
      <c r="HP395" s="0"/>
      <c r="HQ395" s="0"/>
      <c r="HR395" s="0"/>
      <c r="HS395" s="0"/>
      <c r="HT395" s="0"/>
      <c r="HU395" s="0"/>
      <c r="HV395" s="0"/>
      <c r="HW395" s="0"/>
      <c r="HX395" s="0"/>
      <c r="HY395" s="0"/>
      <c r="HZ395" s="0"/>
      <c r="IA395" s="0"/>
      <c r="IB395" s="0"/>
      <c r="IC395" s="0"/>
      <c r="ID395" s="0"/>
      <c r="IE395" s="0"/>
      <c r="IF395" s="0"/>
      <c r="IG395" s="0"/>
      <c r="IH395" s="0"/>
      <c r="II395" s="0"/>
      <c r="IJ395" s="0"/>
      <c r="IK395" s="0"/>
      <c r="IL395" s="0"/>
      <c r="IM395" s="0"/>
      <c r="IN395" s="0"/>
      <c r="IO395" s="0"/>
      <c r="IP395" s="0"/>
      <c r="IQ395" s="0"/>
      <c r="IR395" s="0"/>
      <c r="IS395" s="0"/>
      <c r="IT395" s="0"/>
      <c r="IU395" s="0"/>
      <c r="IV395" s="0"/>
      <c r="IW395" s="0"/>
    </row>
    <row r="396" customFormat="false" ht="12.75" hidden="false" customHeight="false" outlineLevel="0" collapsed="false">
      <c r="A396" s="0"/>
      <c r="B396" s="0"/>
      <c r="C396" s="0"/>
      <c r="D396" s="0"/>
      <c r="E396" s="0"/>
      <c r="F396" s="0"/>
      <c r="G396" s="0"/>
      <c r="H396" s="0"/>
      <c r="I396" s="0"/>
      <c r="J396" s="0"/>
      <c r="K396" s="0"/>
      <c r="L396" s="0"/>
      <c r="M396" s="0"/>
      <c r="N396" s="0"/>
      <c r="O396" s="0"/>
      <c r="P396" s="0"/>
      <c r="Q396" s="0"/>
      <c r="R396" s="0"/>
      <c r="S396" s="0"/>
      <c r="T396" s="0"/>
      <c r="U396" s="0"/>
      <c r="V396" s="0"/>
      <c r="W396" s="0"/>
      <c r="X396" s="0"/>
      <c r="Y396" s="0"/>
      <c r="Z396" s="0"/>
      <c r="AA396" s="0"/>
      <c r="AB396" s="0"/>
      <c r="AC396" s="0"/>
      <c r="AD396" s="0"/>
      <c r="AE396" s="0"/>
      <c r="AF396" s="0"/>
      <c r="AG396" s="0"/>
      <c r="AH396" s="0"/>
      <c r="AI396" s="0"/>
      <c r="AJ396" s="0"/>
      <c r="AK396" s="0"/>
      <c r="AL396" s="0"/>
      <c r="AM396" s="0"/>
      <c r="AN396" s="0"/>
      <c r="AO396" s="0"/>
      <c r="AP396" s="0"/>
      <c r="AQ396" s="0"/>
      <c r="AR396" s="0"/>
      <c r="AS396" s="0"/>
      <c r="AT396" s="0"/>
      <c r="AU396" s="0"/>
      <c r="AV396" s="0"/>
      <c r="AW396" s="0"/>
      <c r="AX396" s="0"/>
      <c r="AY396" s="0"/>
      <c r="AZ396" s="0"/>
      <c r="BA396" s="0"/>
      <c r="BB396" s="0"/>
      <c r="BC396" s="0"/>
      <c r="BD396" s="0"/>
      <c r="BE396" s="0"/>
      <c r="BF396" s="0"/>
      <c r="BG396" s="0"/>
      <c r="BH396" s="0"/>
      <c r="BI396" s="0"/>
      <c r="BJ396" s="0"/>
      <c r="BK396" s="0"/>
      <c r="BL396" s="0"/>
      <c r="BM396" s="0"/>
      <c r="BN396" s="0"/>
      <c r="BO396" s="0"/>
      <c r="BP396" s="0"/>
      <c r="BQ396" s="0"/>
      <c r="BR396" s="0"/>
      <c r="BS396" s="0"/>
      <c r="BT396" s="0"/>
      <c r="BU396" s="0"/>
      <c r="BV396" s="0"/>
      <c r="BW396" s="0"/>
      <c r="BX396" s="0"/>
      <c r="BY396" s="0"/>
      <c r="BZ396" s="0"/>
      <c r="CA396" s="0"/>
      <c r="CB396" s="0"/>
      <c r="CC396" s="0"/>
      <c r="CD396" s="0"/>
      <c r="CE396" s="0"/>
      <c r="CF396" s="0"/>
      <c r="CG396" s="0"/>
      <c r="CH396" s="0"/>
      <c r="CI396" s="0"/>
      <c r="CJ396" s="0"/>
      <c r="CK396" s="0"/>
      <c r="CL396" s="0"/>
      <c r="CM396" s="0"/>
      <c r="CN396" s="0"/>
      <c r="CO396" s="0"/>
      <c r="CP396" s="0"/>
      <c r="CQ396" s="0"/>
      <c r="CR396" s="0"/>
      <c r="CS396" s="0"/>
      <c r="CT396" s="0"/>
      <c r="CU396" s="0"/>
      <c r="CV396" s="0"/>
      <c r="CW396" s="0"/>
      <c r="CX396" s="0"/>
      <c r="CY396" s="0"/>
      <c r="CZ396" s="0"/>
      <c r="DA396" s="0"/>
      <c r="DB396" s="0"/>
      <c r="DC396" s="0"/>
      <c r="DD396" s="0"/>
      <c r="DE396" s="0"/>
      <c r="DF396" s="0"/>
      <c r="DG396" s="0"/>
      <c r="DH396" s="0"/>
      <c r="DI396" s="0"/>
      <c r="DJ396" s="0"/>
      <c r="DK396" s="0"/>
      <c r="DL396" s="0"/>
      <c r="DM396" s="0"/>
      <c r="DN396" s="0"/>
      <c r="DO396" s="0"/>
      <c r="DP396" s="0"/>
      <c r="DQ396" s="0"/>
      <c r="DR396" s="0"/>
      <c r="DS396" s="0"/>
      <c r="DT396" s="0"/>
      <c r="DU396" s="0"/>
      <c r="DV396" s="0"/>
      <c r="DW396" s="0"/>
      <c r="DX396" s="0"/>
      <c r="DY396" s="0"/>
      <c r="DZ396" s="0"/>
      <c r="EA396" s="0"/>
      <c r="EB396" s="0"/>
      <c r="EC396" s="0"/>
      <c r="ED396" s="0"/>
      <c r="EE396" s="0"/>
      <c r="EF396" s="0"/>
      <c r="EG396" s="0"/>
      <c r="EH396" s="0"/>
      <c r="EI396" s="0"/>
      <c r="EJ396" s="0"/>
      <c r="EK396" s="0"/>
      <c r="EL396" s="0"/>
      <c r="EM396" s="0"/>
      <c r="EN396" s="0"/>
      <c r="EO396" s="0"/>
      <c r="EP396" s="0"/>
      <c r="EQ396" s="0"/>
      <c r="ER396" s="0"/>
      <c r="ES396" s="0"/>
      <c r="ET396" s="0"/>
      <c r="EU396" s="0"/>
      <c r="EV396" s="0"/>
      <c r="EW396" s="0"/>
      <c r="EX396" s="0"/>
      <c r="EY396" s="0"/>
      <c r="EZ396" s="0"/>
      <c r="FA396" s="0"/>
      <c r="FB396" s="0"/>
      <c r="FC396" s="0"/>
      <c r="FD396" s="0"/>
      <c r="FE396" s="0"/>
      <c r="FF396" s="0"/>
      <c r="FG396" s="0"/>
      <c r="FH396" s="0"/>
      <c r="FI396" s="0"/>
      <c r="FJ396" s="0"/>
      <c r="FK396" s="0"/>
      <c r="FL396" s="0"/>
      <c r="FM396" s="0"/>
      <c r="FN396" s="0"/>
      <c r="FO396" s="0"/>
      <c r="FP396" s="0"/>
      <c r="FQ396" s="0"/>
      <c r="FR396" s="0"/>
      <c r="FS396" s="0"/>
      <c r="FT396" s="0"/>
      <c r="FU396" s="0"/>
      <c r="FV396" s="0"/>
      <c r="FW396" s="0"/>
      <c r="FX396" s="0"/>
      <c r="FY396" s="0"/>
      <c r="FZ396" s="0"/>
      <c r="GA396" s="0"/>
      <c r="GB396" s="0"/>
      <c r="GC396" s="0"/>
      <c r="GD396" s="0"/>
      <c r="GE396" s="0"/>
      <c r="GF396" s="0"/>
      <c r="GG396" s="0"/>
      <c r="GH396" s="0"/>
      <c r="GI396" s="0"/>
      <c r="GJ396" s="0"/>
      <c r="GK396" s="0"/>
      <c r="GL396" s="0"/>
      <c r="GM396" s="0"/>
      <c r="GN396" s="0"/>
      <c r="GO396" s="0"/>
      <c r="GP396" s="0"/>
      <c r="GQ396" s="0"/>
      <c r="GR396" s="0"/>
      <c r="GS396" s="0"/>
      <c r="GT396" s="0"/>
      <c r="GU396" s="0"/>
      <c r="GV396" s="0"/>
      <c r="GW396" s="0"/>
      <c r="GX396" s="0"/>
      <c r="GY396" s="0"/>
      <c r="GZ396" s="0"/>
      <c r="HA396" s="0"/>
      <c r="HB396" s="0"/>
      <c r="HC396" s="0"/>
      <c r="HD396" s="0"/>
      <c r="HE396" s="0"/>
      <c r="HF396" s="0"/>
      <c r="HG396" s="0"/>
      <c r="HH396" s="0"/>
      <c r="HI396" s="0"/>
      <c r="HJ396" s="0"/>
      <c r="HK396" s="0"/>
      <c r="HL396" s="0"/>
      <c r="HM396" s="0"/>
      <c r="HN396" s="0"/>
      <c r="HO396" s="0"/>
      <c r="HP396" s="0"/>
      <c r="HQ396" s="0"/>
      <c r="HR396" s="0"/>
      <c r="HS396" s="0"/>
      <c r="HT396" s="0"/>
      <c r="HU396" s="0"/>
      <c r="HV396" s="0"/>
      <c r="HW396" s="0"/>
      <c r="HX396" s="0"/>
      <c r="HY396" s="0"/>
      <c r="HZ396" s="0"/>
      <c r="IA396" s="0"/>
      <c r="IB396" s="0"/>
      <c r="IC396" s="0"/>
      <c r="ID396" s="0"/>
      <c r="IE396" s="0"/>
      <c r="IF396" s="0"/>
      <c r="IG396" s="0"/>
      <c r="IH396" s="0"/>
      <c r="II396" s="0"/>
      <c r="IJ396" s="0"/>
      <c r="IK396" s="0"/>
      <c r="IL396" s="0"/>
      <c r="IM396" s="0"/>
      <c r="IN396" s="0"/>
      <c r="IO396" s="0"/>
      <c r="IP396" s="0"/>
      <c r="IQ396" s="0"/>
      <c r="IR396" s="0"/>
      <c r="IS396" s="0"/>
      <c r="IT396" s="0"/>
      <c r="IU396" s="0"/>
      <c r="IV396" s="0"/>
      <c r="IW396" s="0"/>
    </row>
    <row r="397" customFormat="false" ht="12.75" hidden="false" customHeight="false" outlineLevel="0" collapsed="false">
      <c r="A397" s="0"/>
      <c r="B397" s="0"/>
      <c r="C397" s="0"/>
      <c r="D397" s="0"/>
      <c r="E397" s="0"/>
      <c r="F397" s="0"/>
      <c r="G397" s="0"/>
      <c r="H397" s="0"/>
      <c r="I397" s="0"/>
      <c r="J397" s="0"/>
      <c r="K397" s="0"/>
      <c r="L397" s="0"/>
      <c r="M397" s="0"/>
      <c r="N397" s="0"/>
      <c r="O397" s="0"/>
      <c r="P397" s="0"/>
      <c r="Q397" s="0"/>
      <c r="R397" s="0"/>
      <c r="S397" s="0"/>
      <c r="T397" s="0"/>
      <c r="U397" s="0"/>
      <c r="V397" s="0"/>
      <c r="W397" s="0"/>
      <c r="X397" s="0"/>
      <c r="Y397" s="0"/>
      <c r="Z397" s="0"/>
      <c r="AA397" s="0"/>
      <c r="AB397" s="0"/>
      <c r="AC397" s="0"/>
      <c r="AD397" s="0"/>
      <c r="AE397" s="0"/>
      <c r="AF397" s="0"/>
      <c r="AG397" s="0"/>
      <c r="AH397" s="0"/>
      <c r="AI397" s="0"/>
      <c r="AJ397" s="0"/>
      <c r="AK397" s="0"/>
      <c r="AL397" s="0"/>
      <c r="AM397" s="0"/>
      <c r="AN397" s="0"/>
      <c r="AO397" s="0"/>
      <c r="AP397" s="0"/>
      <c r="AQ397" s="0"/>
      <c r="AR397" s="0"/>
      <c r="AS397" s="0"/>
      <c r="AT397" s="0"/>
      <c r="AU397" s="0"/>
      <c r="AV397" s="0"/>
      <c r="AW397" s="0"/>
      <c r="AX397" s="0"/>
      <c r="AY397" s="0"/>
      <c r="AZ397" s="0"/>
      <c r="BA397" s="0"/>
      <c r="BB397" s="0"/>
      <c r="BC397" s="0"/>
      <c r="BD397" s="0"/>
      <c r="BE397" s="0"/>
      <c r="BF397" s="0"/>
      <c r="BG397" s="0"/>
      <c r="BH397" s="0"/>
      <c r="BI397" s="0"/>
      <c r="BJ397" s="0"/>
      <c r="BK397" s="0"/>
      <c r="BL397" s="0"/>
      <c r="BM397" s="0"/>
      <c r="BN397" s="0"/>
      <c r="BO397" s="0"/>
      <c r="BP397" s="0"/>
      <c r="BQ397" s="0"/>
      <c r="BR397" s="0"/>
      <c r="BS397" s="0"/>
      <c r="BT397" s="0"/>
      <c r="BU397" s="0"/>
      <c r="BV397" s="0"/>
      <c r="BW397" s="0"/>
      <c r="BX397" s="0"/>
      <c r="BY397" s="0"/>
      <c r="BZ397" s="0"/>
      <c r="CA397" s="0"/>
      <c r="CB397" s="0"/>
      <c r="CC397" s="0"/>
      <c r="CD397" s="0"/>
      <c r="CE397" s="0"/>
      <c r="CF397" s="0"/>
      <c r="CG397" s="0"/>
      <c r="CH397" s="0"/>
      <c r="CI397" s="0"/>
      <c r="CJ397" s="0"/>
      <c r="CK397" s="0"/>
      <c r="CL397" s="0"/>
      <c r="CM397" s="0"/>
      <c r="CN397" s="0"/>
      <c r="CO397" s="0"/>
      <c r="CP397" s="0"/>
      <c r="CQ397" s="0"/>
      <c r="CR397" s="0"/>
      <c r="CS397" s="0"/>
      <c r="CT397" s="0"/>
      <c r="CU397" s="0"/>
      <c r="CV397" s="0"/>
      <c r="CW397" s="0"/>
      <c r="CX397" s="0"/>
      <c r="CY397" s="0"/>
      <c r="CZ397" s="0"/>
      <c r="DA397" s="0"/>
      <c r="DB397" s="0"/>
      <c r="DC397" s="0"/>
      <c r="DD397" s="0"/>
      <c r="DE397" s="0"/>
      <c r="DF397" s="0"/>
      <c r="DG397" s="0"/>
      <c r="DH397" s="0"/>
      <c r="DI397" s="0"/>
      <c r="DJ397" s="0"/>
      <c r="DK397" s="0"/>
      <c r="DL397" s="0"/>
      <c r="DM397" s="0"/>
      <c r="DN397" s="0"/>
      <c r="DO397" s="0"/>
      <c r="DP397" s="0"/>
      <c r="DQ397" s="0"/>
      <c r="DR397" s="0"/>
      <c r="DS397" s="0"/>
      <c r="DT397" s="0"/>
      <c r="DU397" s="0"/>
      <c r="DV397" s="0"/>
      <c r="DW397" s="0"/>
      <c r="DX397" s="0"/>
      <c r="DY397" s="0"/>
      <c r="DZ397" s="0"/>
      <c r="EA397" s="0"/>
      <c r="EB397" s="0"/>
      <c r="EC397" s="0"/>
      <c r="ED397" s="0"/>
      <c r="EE397" s="0"/>
      <c r="EF397" s="0"/>
      <c r="EG397" s="0"/>
      <c r="EH397" s="0"/>
      <c r="EI397" s="0"/>
      <c r="EJ397" s="0"/>
      <c r="EK397" s="0"/>
      <c r="EL397" s="0"/>
      <c r="EM397" s="0"/>
      <c r="EN397" s="0"/>
      <c r="EO397" s="0"/>
      <c r="EP397" s="0"/>
      <c r="EQ397" s="0"/>
      <c r="ER397" s="0"/>
      <c r="ES397" s="0"/>
      <c r="ET397" s="0"/>
      <c r="EU397" s="0"/>
      <c r="EV397" s="0"/>
      <c r="EW397" s="0"/>
      <c r="EX397" s="0"/>
      <c r="EY397" s="0"/>
      <c r="EZ397" s="0"/>
      <c r="FA397" s="0"/>
      <c r="FB397" s="0"/>
      <c r="FC397" s="0"/>
      <c r="FD397" s="0"/>
      <c r="FE397" s="0"/>
      <c r="FF397" s="0"/>
      <c r="FG397" s="0"/>
      <c r="FH397" s="0"/>
      <c r="FI397" s="0"/>
      <c r="FJ397" s="0"/>
      <c r="FK397" s="0"/>
      <c r="FL397" s="0"/>
      <c r="FM397" s="0"/>
      <c r="FN397" s="0"/>
      <c r="FO397" s="0"/>
      <c r="FP397" s="0"/>
      <c r="FQ397" s="0"/>
      <c r="FR397" s="0"/>
      <c r="FS397" s="0"/>
      <c r="FT397" s="0"/>
      <c r="FU397" s="0"/>
      <c r="FV397" s="0"/>
      <c r="FW397" s="0"/>
      <c r="FX397" s="0"/>
      <c r="FY397" s="0"/>
      <c r="FZ397" s="0"/>
      <c r="GA397" s="0"/>
      <c r="GB397" s="0"/>
      <c r="GC397" s="0"/>
      <c r="GD397" s="0"/>
      <c r="GE397" s="0"/>
      <c r="GF397" s="0"/>
      <c r="GG397" s="0"/>
      <c r="GH397" s="0"/>
      <c r="GI397" s="0"/>
      <c r="GJ397" s="0"/>
      <c r="GK397" s="0"/>
      <c r="GL397" s="0"/>
      <c r="GM397" s="0"/>
      <c r="GN397" s="0"/>
      <c r="GO397" s="0"/>
      <c r="GP397" s="0"/>
      <c r="GQ397" s="0"/>
      <c r="GR397" s="0"/>
      <c r="GS397" s="0"/>
      <c r="GT397" s="0"/>
      <c r="GU397" s="0"/>
      <c r="GV397" s="0"/>
      <c r="GW397" s="0"/>
      <c r="GX397" s="0"/>
      <c r="GY397" s="0"/>
      <c r="GZ397" s="0"/>
      <c r="HA397" s="0"/>
      <c r="HB397" s="0"/>
      <c r="HC397" s="0"/>
      <c r="HD397" s="0"/>
      <c r="HE397" s="0"/>
      <c r="HF397" s="0"/>
      <c r="HG397" s="0"/>
      <c r="HH397" s="0"/>
      <c r="HI397" s="0"/>
      <c r="HJ397" s="0"/>
      <c r="HK397" s="0"/>
      <c r="HL397" s="0"/>
      <c r="HM397" s="0"/>
      <c r="HN397" s="0"/>
      <c r="HO397" s="0"/>
      <c r="HP397" s="0"/>
      <c r="HQ397" s="0"/>
      <c r="HR397" s="0"/>
      <c r="HS397" s="0"/>
      <c r="HT397" s="0"/>
      <c r="HU397" s="0"/>
      <c r="HV397" s="0"/>
      <c r="HW397" s="0"/>
      <c r="HX397" s="0"/>
      <c r="HY397" s="0"/>
      <c r="HZ397" s="0"/>
      <c r="IA397" s="0"/>
      <c r="IB397" s="0"/>
      <c r="IC397" s="0"/>
      <c r="ID397" s="0"/>
      <c r="IE397" s="0"/>
      <c r="IF397" s="0"/>
      <c r="IG397" s="0"/>
      <c r="IH397" s="0"/>
      <c r="II397" s="0"/>
      <c r="IJ397" s="0"/>
      <c r="IK397" s="0"/>
      <c r="IL397" s="0"/>
      <c r="IM397" s="0"/>
      <c r="IN397" s="0"/>
      <c r="IO397" s="0"/>
      <c r="IP397" s="0"/>
      <c r="IQ397" s="0"/>
      <c r="IR397" s="0"/>
      <c r="IS397" s="0"/>
      <c r="IT397" s="0"/>
      <c r="IU397" s="0"/>
      <c r="IV397" s="0"/>
      <c r="IW397" s="0"/>
    </row>
    <row r="398" customFormat="false" ht="12.75" hidden="false" customHeight="false" outlineLevel="0" collapsed="false">
      <c r="A398" s="0"/>
      <c r="B398" s="0"/>
      <c r="C398" s="0"/>
      <c r="D398" s="0"/>
      <c r="E398" s="0"/>
      <c r="F398" s="0"/>
      <c r="G398" s="0"/>
      <c r="H398" s="0"/>
      <c r="I398" s="0"/>
      <c r="J398" s="0"/>
      <c r="K398" s="0"/>
      <c r="L398" s="0"/>
      <c r="M398" s="0"/>
      <c r="N398" s="0"/>
      <c r="O398" s="0"/>
      <c r="P398" s="0"/>
      <c r="Q398" s="0"/>
      <c r="R398" s="0"/>
      <c r="S398" s="0"/>
      <c r="T398" s="0"/>
      <c r="U398" s="0"/>
      <c r="V398" s="0"/>
      <c r="W398" s="0"/>
      <c r="X398" s="0"/>
      <c r="Y398" s="0"/>
      <c r="Z398" s="0"/>
      <c r="AA398" s="0"/>
      <c r="AB398" s="0"/>
      <c r="AC398" s="0"/>
      <c r="AD398" s="0"/>
      <c r="AE398" s="0"/>
      <c r="AF398" s="0"/>
      <c r="AG398" s="0"/>
      <c r="AH398" s="0"/>
      <c r="AI398" s="0"/>
      <c r="AJ398" s="0"/>
      <c r="AK398" s="0"/>
      <c r="AL398" s="0"/>
      <c r="AM398" s="0"/>
      <c r="AN398" s="0"/>
      <c r="AO398" s="0"/>
      <c r="AP398" s="0"/>
      <c r="AQ398" s="0"/>
      <c r="AR398" s="0"/>
      <c r="AS398" s="0"/>
      <c r="AT398" s="0"/>
      <c r="AU398" s="0"/>
      <c r="AV398" s="0"/>
      <c r="AW398" s="0"/>
      <c r="AX398" s="0"/>
      <c r="AY398" s="0"/>
      <c r="AZ398" s="0"/>
      <c r="BA398" s="0"/>
      <c r="BB398" s="0"/>
      <c r="BC398" s="0"/>
      <c r="BD398" s="0"/>
      <c r="BE398" s="0"/>
      <c r="BF398" s="0"/>
      <c r="BG398" s="0"/>
      <c r="BH398" s="0"/>
      <c r="BI398" s="0"/>
      <c r="BJ398" s="0"/>
      <c r="BK398" s="0"/>
      <c r="BL398" s="0"/>
      <c r="BM398" s="0"/>
      <c r="BN398" s="0"/>
      <c r="BO398" s="0"/>
      <c r="BP398" s="0"/>
      <c r="BQ398" s="0"/>
      <c r="BR398" s="0"/>
      <c r="BS398" s="0"/>
      <c r="BT398" s="0"/>
      <c r="BU398" s="0"/>
      <c r="BV398" s="0"/>
      <c r="BW398" s="0"/>
      <c r="BX398" s="0"/>
      <c r="BY398" s="0"/>
      <c r="BZ398" s="0"/>
      <c r="CA398" s="0"/>
      <c r="CB398" s="0"/>
      <c r="CC398" s="0"/>
      <c r="CD398" s="0"/>
      <c r="CE398" s="0"/>
      <c r="CF398" s="0"/>
      <c r="CG398" s="0"/>
      <c r="CH398" s="0"/>
      <c r="CI398" s="0"/>
      <c r="CJ398" s="0"/>
      <c r="CK398" s="0"/>
      <c r="CL398" s="0"/>
      <c r="CM398" s="0"/>
      <c r="CN398" s="0"/>
      <c r="CO398" s="0"/>
      <c r="CP398" s="0"/>
      <c r="CQ398" s="0"/>
      <c r="CR398" s="0"/>
      <c r="CS398" s="0"/>
      <c r="CT398" s="0"/>
      <c r="CU398" s="0"/>
      <c r="CV398" s="0"/>
      <c r="CW398" s="0"/>
      <c r="CX398" s="0"/>
      <c r="CY398" s="0"/>
      <c r="CZ398" s="0"/>
      <c r="DA398" s="0"/>
      <c r="DB398" s="0"/>
      <c r="DC398" s="0"/>
      <c r="DD398" s="0"/>
      <c r="DE398" s="0"/>
      <c r="DF398" s="0"/>
      <c r="DG398" s="0"/>
      <c r="DH398" s="0"/>
      <c r="DI398" s="0"/>
      <c r="DJ398" s="0"/>
      <c r="DK398" s="0"/>
      <c r="DL398" s="0"/>
      <c r="DM398" s="0"/>
      <c r="DN398" s="0"/>
      <c r="DO398" s="0"/>
      <c r="DP398" s="0"/>
      <c r="DQ398" s="0"/>
      <c r="DR398" s="0"/>
      <c r="DS398" s="0"/>
      <c r="DT398" s="0"/>
      <c r="DU398" s="0"/>
      <c r="DV398" s="0"/>
      <c r="DW398" s="0"/>
      <c r="DX398" s="0"/>
      <c r="DY398" s="0"/>
      <c r="DZ398" s="0"/>
      <c r="EA398" s="0"/>
      <c r="EB398" s="0"/>
      <c r="EC398" s="0"/>
      <c r="ED398" s="0"/>
      <c r="EE398" s="0"/>
      <c r="EF398" s="0"/>
      <c r="EG398" s="0"/>
      <c r="EH398" s="0"/>
      <c r="EI398" s="0"/>
      <c r="EJ398" s="0"/>
      <c r="EK398" s="0"/>
      <c r="EL398" s="0"/>
      <c r="EM398" s="0"/>
      <c r="EN398" s="0"/>
      <c r="EO398" s="0"/>
      <c r="EP398" s="0"/>
      <c r="EQ398" s="0"/>
      <c r="ER398" s="0"/>
      <c r="ES398" s="0"/>
      <c r="ET398" s="0"/>
      <c r="EU398" s="0"/>
      <c r="EV398" s="0"/>
      <c r="EW398" s="0"/>
      <c r="EX398" s="0"/>
      <c r="EY398" s="0"/>
      <c r="EZ398" s="0"/>
      <c r="FA398" s="0"/>
      <c r="FB398" s="0"/>
      <c r="FC398" s="0"/>
      <c r="FD398" s="0"/>
      <c r="FE398" s="0"/>
      <c r="FF398" s="0"/>
      <c r="FG398" s="0"/>
      <c r="FH398" s="0"/>
      <c r="FI398" s="0"/>
      <c r="FJ398" s="0"/>
      <c r="FK398" s="0"/>
      <c r="FL398" s="0"/>
      <c r="FM398" s="0"/>
      <c r="FN398" s="0"/>
      <c r="FO398" s="0"/>
      <c r="FP398" s="0"/>
      <c r="FQ398" s="0"/>
      <c r="FR398" s="0"/>
      <c r="FS398" s="0"/>
      <c r="FT398" s="0"/>
      <c r="FU398" s="0"/>
      <c r="FV398" s="0"/>
      <c r="FW398" s="0"/>
      <c r="FX398" s="0"/>
      <c r="FY398" s="0"/>
      <c r="FZ398" s="0"/>
      <c r="GA398" s="0"/>
      <c r="GB398" s="0"/>
      <c r="GC398" s="0"/>
      <c r="GD398" s="0"/>
      <c r="GE398" s="0"/>
      <c r="GF398" s="0"/>
      <c r="GG398" s="0"/>
      <c r="GH398" s="0"/>
      <c r="GI398" s="0"/>
      <c r="GJ398" s="0"/>
      <c r="GK398" s="0"/>
      <c r="GL398" s="0"/>
      <c r="GM398" s="0"/>
      <c r="GN398" s="0"/>
      <c r="GO398" s="0"/>
      <c r="GP398" s="0"/>
      <c r="GQ398" s="0"/>
      <c r="GR398" s="0"/>
      <c r="GS398" s="0"/>
      <c r="GT398" s="0"/>
      <c r="GU398" s="0"/>
      <c r="GV398" s="0"/>
      <c r="GW398" s="0"/>
      <c r="GX398" s="0"/>
      <c r="GY398" s="0"/>
      <c r="GZ398" s="0"/>
      <c r="HA398" s="0"/>
      <c r="HB398" s="0"/>
      <c r="HC398" s="0"/>
      <c r="HD398" s="0"/>
      <c r="HE398" s="0"/>
      <c r="HF398" s="0"/>
      <c r="HG398" s="0"/>
      <c r="HH398" s="0"/>
      <c r="HI398" s="0"/>
      <c r="HJ398" s="0"/>
      <c r="HK398" s="0"/>
      <c r="HL398" s="0"/>
      <c r="HM398" s="0"/>
      <c r="HN398" s="0"/>
      <c r="HO398" s="0"/>
      <c r="HP398" s="0"/>
      <c r="HQ398" s="0"/>
      <c r="HR398" s="0"/>
      <c r="HS398" s="0"/>
      <c r="HT398" s="0"/>
      <c r="HU398" s="0"/>
      <c r="HV398" s="0"/>
      <c r="HW398" s="0"/>
      <c r="HX398" s="0"/>
      <c r="HY398" s="0"/>
      <c r="HZ398" s="0"/>
      <c r="IA398" s="0"/>
      <c r="IB398" s="0"/>
      <c r="IC398" s="0"/>
      <c r="ID398" s="0"/>
      <c r="IE398" s="0"/>
      <c r="IF398" s="0"/>
      <c r="IG398" s="0"/>
      <c r="IH398" s="0"/>
      <c r="II398" s="0"/>
      <c r="IJ398" s="0"/>
      <c r="IK398" s="0"/>
      <c r="IL398" s="0"/>
      <c r="IM398" s="0"/>
      <c r="IN398" s="0"/>
      <c r="IO398" s="0"/>
      <c r="IP398" s="0"/>
      <c r="IQ398" s="0"/>
      <c r="IR398" s="0"/>
      <c r="IS398" s="0"/>
      <c r="IT398" s="0"/>
      <c r="IU398" s="0"/>
      <c r="IV398" s="0"/>
      <c r="IW398" s="0"/>
    </row>
    <row r="399" customFormat="false" ht="12.75" hidden="false" customHeight="false" outlineLevel="0" collapsed="false">
      <c r="A399" s="0"/>
      <c r="B399" s="0"/>
      <c r="C399" s="0"/>
      <c r="D399" s="0"/>
      <c r="E399" s="0"/>
      <c r="F399" s="0"/>
      <c r="G399" s="0"/>
      <c r="H399" s="0"/>
      <c r="I399" s="0"/>
      <c r="J399" s="0"/>
      <c r="K399" s="0"/>
      <c r="L399" s="0"/>
      <c r="M399" s="0"/>
      <c r="N399" s="0"/>
      <c r="O399" s="0"/>
      <c r="P399" s="0"/>
      <c r="Q399" s="0"/>
      <c r="R399" s="0"/>
      <c r="S399" s="0"/>
      <c r="T399" s="0"/>
      <c r="U399" s="0"/>
      <c r="V399" s="0"/>
      <c r="W399" s="0"/>
      <c r="X399" s="0"/>
      <c r="Y399" s="0"/>
      <c r="Z399" s="0"/>
      <c r="AA399" s="0"/>
      <c r="AB399" s="0"/>
      <c r="AC399" s="0"/>
      <c r="AD399" s="0"/>
      <c r="AE399" s="0"/>
      <c r="AF399" s="0"/>
      <c r="AG399" s="0"/>
      <c r="AH399" s="0"/>
      <c r="AI399" s="0"/>
      <c r="AJ399" s="0"/>
      <c r="AK399" s="0"/>
      <c r="AL399" s="0"/>
      <c r="AM399" s="0"/>
      <c r="AN399" s="0"/>
      <c r="AO399" s="0"/>
      <c r="AP399" s="0"/>
      <c r="AQ399" s="0"/>
      <c r="AR399" s="0"/>
      <c r="AS399" s="0"/>
      <c r="AT399" s="0"/>
      <c r="AU399" s="0"/>
      <c r="AV399" s="0"/>
      <c r="AW399" s="0"/>
      <c r="AX399" s="0"/>
      <c r="AY399" s="0"/>
      <c r="AZ399" s="0"/>
      <c r="BA399" s="0"/>
      <c r="BB399" s="0"/>
      <c r="BC399" s="0"/>
      <c r="BD399" s="0"/>
      <c r="BE399" s="0"/>
      <c r="BF399" s="0"/>
      <c r="BG399" s="0"/>
      <c r="BH399" s="0"/>
      <c r="BI399" s="0"/>
      <c r="BJ399" s="0"/>
      <c r="BK399" s="0"/>
      <c r="BL399" s="0"/>
      <c r="BM399" s="0"/>
      <c r="BN399" s="0"/>
      <c r="BO399" s="0"/>
      <c r="BP399" s="0"/>
      <c r="BQ399" s="0"/>
      <c r="BR399" s="0"/>
      <c r="BS399" s="0"/>
      <c r="BT399" s="0"/>
      <c r="BU399" s="0"/>
      <c r="BV399" s="0"/>
      <c r="BW399" s="0"/>
      <c r="BX399" s="0"/>
      <c r="BY399" s="0"/>
      <c r="BZ399" s="0"/>
      <c r="CA399" s="0"/>
      <c r="CB399" s="0"/>
      <c r="CC399" s="0"/>
      <c r="CD399" s="0"/>
      <c r="CE399" s="0"/>
      <c r="CF399" s="0"/>
      <c r="CG399" s="0"/>
      <c r="CH399" s="0"/>
      <c r="CI399" s="0"/>
      <c r="CJ399" s="0"/>
      <c r="CK399" s="0"/>
      <c r="CL399" s="0"/>
      <c r="CM399" s="0"/>
      <c r="CN399" s="0"/>
      <c r="CO399" s="0"/>
      <c r="CP399" s="0"/>
      <c r="CQ399" s="0"/>
      <c r="CR399" s="0"/>
      <c r="CS399" s="0"/>
      <c r="CT399" s="0"/>
      <c r="CU399" s="0"/>
      <c r="CV399" s="0"/>
      <c r="CW399" s="0"/>
      <c r="CX399" s="0"/>
      <c r="CY399" s="0"/>
      <c r="CZ399" s="0"/>
      <c r="DA399" s="0"/>
      <c r="DB399" s="0"/>
      <c r="DC399" s="0"/>
      <c r="DD399" s="0"/>
      <c r="DE399" s="0"/>
      <c r="DF399" s="0"/>
      <c r="DG399" s="0"/>
      <c r="DH399" s="0"/>
      <c r="DI399" s="0"/>
      <c r="DJ399" s="0"/>
      <c r="DK399" s="0"/>
      <c r="DL399" s="0"/>
      <c r="DM399" s="0"/>
      <c r="DN399" s="0"/>
      <c r="DO399" s="0"/>
      <c r="DP399" s="0"/>
      <c r="DQ399" s="0"/>
      <c r="DR399" s="0"/>
      <c r="DS399" s="0"/>
      <c r="DT399" s="0"/>
      <c r="DU399" s="0"/>
      <c r="DV399" s="0"/>
      <c r="DW399" s="0"/>
      <c r="DX399" s="0"/>
      <c r="DY399" s="0"/>
      <c r="DZ399" s="0"/>
      <c r="EA399" s="0"/>
      <c r="EB399" s="0"/>
      <c r="EC399" s="0"/>
      <c r="ED399" s="0"/>
      <c r="EE399" s="0"/>
      <c r="EF399" s="0"/>
      <c r="EG399" s="0"/>
      <c r="EH399" s="0"/>
      <c r="EI399" s="0"/>
      <c r="EJ399" s="0"/>
      <c r="EK399" s="0"/>
      <c r="EL399" s="0"/>
      <c r="EM399" s="0"/>
      <c r="EN399" s="0"/>
      <c r="EO399" s="0"/>
      <c r="EP399" s="0"/>
      <c r="EQ399" s="0"/>
      <c r="ER399" s="0"/>
      <c r="ES399" s="0"/>
      <c r="ET399" s="0"/>
      <c r="EU399" s="0"/>
      <c r="EV399" s="0"/>
      <c r="EW399" s="0"/>
      <c r="EX399" s="0"/>
      <c r="EY399" s="0"/>
      <c r="EZ399" s="0"/>
      <c r="FA399" s="0"/>
      <c r="FB399" s="0"/>
      <c r="FC399" s="0"/>
      <c r="FD399" s="0"/>
      <c r="FE399" s="0"/>
      <c r="FF399" s="0"/>
      <c r="FG399" s="0"/>
      <c r="FH399" s="0"/>
      <c r="FI399" s="0"/>
      <c r="FJ399" s="0"/>
      <c r="FK399" s="0"/>
      <c r="FL399" s="0"/>
      <c r="FM399" s="0"/>
      <c r="FN399" s="0"/>
      <c r="FO399" s="0"/>
      <c r="FP399" s="0"/>
      <c r="FQ399" s="0"/>
      <c r="FR399" s="0"/>
      <c r="FS399" s="0"/>
      <c r="FT399" s="0"/>
      <c r="FU399" s="0"/>
      <c r="FV399" s="0"/>
      <c r="FW399" s="0"/>
      <c r="FX399" s="0"/>
      <c r="FY399" s="0"/>
      <c r="FZ399" s="0"/>
      <c r="GA399" s="0"/>
      <c r="GB399" s="0"/>
      <c r="GC399" s="0"/>
      <c r="GD399" s="0"/>
      <c r="GE399" s="0"/>
      <c r="GF399" s="0"/>
      <c r="GG399" s="0"/>
      <c r="GH399" s="0"/>
      <c r="GI399" s="0"/>
      <c r="GJ399" s="0"/>
      <c r="GK399" s="0"/>
      <c r="GL399" s="0"/>
      <c r="GM399" s="0"/>
      <c r="GN399" s="0"/>
      <c r="GO399" s="0"/>
      <c r="GP399" s="0"/>
      <c r="GQ399" s="0"/>
      <c r="GR399" s="0"/>
      <c r="GS399" s="0"/>
      <c r="GT399" s="0"/>
      <c r="GU399" s="0"/>
      <c r="GV399" s="0"/>
      <c r="GW399" s="0"/>
      <c r="GX399" s="0"/>
      <c r="GY399" s="0"/>
      <c r="GZ399" s="0"/>
      <c r="HA399" s="0"/>
      <c r="HB399" s="0"/>
      <c r="HC399" s="0"/>
      <c r="HD399" s="0"/>
      <c r="HE399" s="0"/>
      <c r="HF399" s="0"/>
      <c r="HG399" s="0"/>
      <c r="HH399" s="0"/>
      <c r="HI399" s="0"/>
      <c r="HJ399" s="0"/>
      <c r="HK399" s="0"/>
      <c r="HL399" s="0"/>
      <c r="HM399" s="0"/>
      <c r="HN399" s="0"/>
      <c r="HO399" s="0"/>
      <c r="HP399" s="0"/>
      <c r="HQ399" s="0"/>
      <c r="HR399" s="0"/>
      <c r="HS399" s="0"/>
      <c r="HT399" s="0"/>
      <c r="HU399" s="0"/>
      <c r="HV399" s="0"/>
      <c r="HW399" s="0"/>
      <c r="HX399" s="0"/>
      <c r="HY399" s="0"/>
      <c r="HZ399" s="0"/>
      <c r="IA399" s="0"/>
      <c r="IB399" s="0"/>
      <c r="IC399" s="0"/>
      <c r="ID399" s="0"/>
      <c r="IE399" s="0"/>
      <c r="IF399" s="0"/>
      <c r="IG399" s="0"/>
      <c r="IH399" s="0"/>
      <c r="II399" s="0"/>
      <c r="IJ399" s="0"/>
      <c r="IK399" s="0"/>
      <c r="IL399" s="0"/>
      <c r="IM399" s="0"/>
      <c r="IN399" s="0"/>
      <c r="IO399" s="0"/>
      <c r="IP399" s="0"/>
      <c r="IQ399" s="0"/>
      <c r="IR399" s="0"/>
      <c r="IS399" s="0"/>
      <c r="IT399" s="0"/>
      <c r="IU399" s="0"/>
      <c r="IV399" s="0"/>
      <c r="IW399" s="0"/>
    </row>
    <row r="400" customFormat="false" ht="12.75" hidden="false" customHeight="false" outlineLevel="0" collapsed="false">
      <c r="A400" s="0"/>
      <c r="B400" s="0"/>
      <c r="C400" s="0"/>
      <c r="D400" s="0"/>
      <c r="E400" s="0"/>
      <c r="F400" s="0"/>
      <c r="G400" s="0"/>
      <c r="H400" s="0"/>
      <c r="I400" s="0"/>
      <c r="J400" s="0"/>
      <c r="K400" s="0"/>
      <c r="L400" s="0"/>
      <c r="M400" s="0"/>
      <c r="N400" s="0"/>
      <c r="O400" s="0"/>
      <c r="P400" s="0"/>
      <c r="Q400" s="0"/>
      <c r="R400" s="0"/>
      <c r="S400" s="0"/>
      <c r="T400" s="0"/>
      <c r="U400" s="0"/>
      <c r="V400" s="0"/>
      <c r="W400" s="0"/>
      <c r="X400" s="0"/>
      <c r="Y400" s="0"/>
      <c r="Z400" s="0"/>
      <c r="AA400" s="0"/>
      <c r="AB400" s="0"/>
      <c r="AC400" s="0"/>
      <c r="AD400" s="0"/>
      <c r="AE400" s="0"/>
      <c r="AF400" s="0"/>
      <c r="AG400" s="0"/>
      <c r="AH400" s="0"/>
      <c r="AI400" s="0"/>
      <c r="AJ400" s="0"/>
      <c r="AK400" s="0"/>
      <c r="AL400" s="0"/>
      <c r="AM400" s="0"/>
      <c r="AN400" s="0"/>
      <c r="AO400" s="0"/>
      <c r="AP400" s="0"/>
      <c r="AQ400" s="0"/>
      <c r="AR400" s="0"/>
      <c r="AS400" s="0"/>
      <c r="AT400" s="0"/>
      <c r="AU400" s="0"/>
      <c r="AV400" s="0"/>
      <c r="AW400" s="0"/>
      <c r="AX400" s="0"/>
      <c r="AY400" s="0"/>
      <c r="AZ400" s="0"/>
      <c r="BA400" s="0"/>
      <c r="BB400" s="0"/>
      <c r="BC400" s="0"/>
      <c r="BD400" s="0"/>
      <c r="BE400" s="0"/>
      <c r="BF400" s="0"/>
      <c r="BG400" s="0"/>
      <c r="BH400" s="0"/>
      <c r="BI400" s="0"/>
      <c r="BJ400" s="0"/>
      <c r="BK400" s="0"/>
      <c r="BL400" s="0"/>
      <c r="BM400" s="0"/>
      <c r="BN400" s="0"/>
      <c r="BO400" s="0"/>
      <c r="BP400" s="0"/>
      <c r="BQ400" s="0"/>
      <c r="BR400" s="0"/>
      <c r="BS400" s="0"/>
      <c r="BT400" s="0"/>
      <c r="BU400" s="0"/>
      <c r="BV400" s="0"/>
      <c r="BW400" s="0"/>
      <c r="BX400" s="0"/>
      <c r="BY400" s="0"/>
      <c r="BZ400" s="0"/>
      <c r="CA400" s="0"/>
      <c r="CB400" s="0"/>
      <c r="CC400" s="0"/>
      <c r="CD400" s="0"/>
      <c r="CE400" s="0"/>
      <c r="CF400" s="0"/>
      <c r="CG400" s="0"/>
      <c r="CH400" s="0"/>
      <c r="CI400" s="0"/>
      <c r="CJ400" s="0"/>
      <c r="CK400" s="0"/>
      <c r="CL400" s="0"/>
      <c r="CM400" s="0"/>
      <c r="CN400" s="0"/>
      <c r="CO400" s="0"/>
      <c r="CP400" s="0"/>
      <c r="CQ400" s="0"/>
      <c r="CR400" s="0"/>
      <c r="CS400" s="0"/>
      <c r="CT400" s="0"/>
      <c r="CU400" s="0"/>
      <c r="CV400" s="0"/>
      <c r="CW400" s="0"/>
      <c r="CX400" s="0"/>
      <c r="CY400" s="0"/>
      <c r="CZ400" s="0"/>
      <c r="DA400" s="0"/>
      <c r="DB400" s="0"/>
      <c r="DC400" s="0"/>
      <c r="DD400" s="0"/>
      <c r="DE400" s="0"/>
      <c r="DF400" s="0"/>
      <c r="DG400" s="0"/>
      <c r="DH400" s="0"/>
      <c r="DI400" s="0"/>
      <c r="DJ400" s="0"/>
      <c r="DK400" s="0"/>
      <c r="DL400" s="0"/>
      <c r="DM400" s="0"/>
      <c r="DN400" s="0"/>
      <c r="DO400" s="0"/>
      <c r="DP400" s="0"/>
      <c r="DQ400" s="0"/>
      <c r="DR400" s="0"/>
      <c r="DS400" s="0"/>
      <c r="DT400" s="0"/>
      <c r="DU400" s="0"/>
      <c r="DV400" s="0"/>
      <c r="DW400" s="0"/>
      <c r="DX400" s="0"/>
      <c r="DY400" s="0"/>
      <c r="DZ400" s="0"/>
      <c r="EA400" s="0"/>
      <c r="EB400" s="0"/>
      <c r="EC400" s="0"/>
      <c r="ED400" s="0"/>
      <c r="EE400" s="0"/>
      <c r="EF400" s="0"/>
      <c r="EG400" s="0"/>
      <c r="EH400" s="0"/>
      <c r="EI400" s="0"/>
      <c r="EJ400" s="0"/>
      <c r="EK400" s="0"/>
      <c r="EL400" s="0"/>
      <c r="EM400" s="0"/>
      <c r="EN400" s="0"/>
      <c r="EO400" s="0"/>
      <c r="EP400" s="0"/>
      <c r="EQ400" s="0"/>
      <c r="ER400" s="0"/>
      <c r="ES400" s="0"/>
      <c r="ET400" s="0"/>
      <c r="EU400" s="0"/>
      <c r="EV400" s="0"/>
      <c r="EW400" s="0"/>
      <c r="EX400" s="0"/>
      <c r="EY400" s="0"/>
      <c r="EZ400" s="0"/>
      <c r="FA400" s="0"/>
      <c r="FB400" s="0"/>
      <c r="FC400" s="0"/>
      <c r="FD400" s="0"/>
      <c r="FE400" s="0"/>
      <c r="FF400" s="0"/>
      <c r="FG400" s="0"/>
      <c r="FH400" s="0"/>
      <c r="FI400" s="0"/>
      <c r="FJ400" s="0"/>
      <c r="FK400" s="0"/>
      <c r="FL400" s="0"/>
      <c r="FM400" s="0"/>
      <c r="FN400" s="0"/>
      <c r="FO400" s="0"/>
      <c r="FP400" s="0"/>
      <c r="FQ400" s="0"/>
      <c r="FR400" s="0"/>
      <c r="FS400" s="0"/>
      <c r="FT400" s="0"/>
      <c r="FU400" s="0"/>
      <c r="FV400" s="0"/>
      <c r="FW400" s="0"/>
      <c r="FX400" s="0"/>
      <c r="FY400" s="0"/>
      <c r="FZ400" s="0"/>
      <c r="GA400" s="0"/>
      <c r="GB400" s="0"/>
      <c r="GC400" s="0"/>
      <c r="GD400" s="0"/>
      <c r="GE400" s="0"/>
      <c r="GF400" s="0"/>
      <c r="GG400" s="0"/>
      <c r="GH400" s="0"/>
      <c r="GI400" s="0"/>
      <c r="GJ400" s="0"/>
      <c r="GK400" s="0"/>
      <c r="GL400" s="0"/>
      <c r="GM400" s="0"/>
      <c r="GN400" s="0"/>
      <c r="GO400" s="0"/>
      <c r="GP400" s="0"/>
      <c r="GQ400" s="0"/>
      <c r="GR400" s="0"/>
      <c r="GS400" s="0"/>
      <c r="GT400" s="0"/>
      <c r="GU400" s="0"/>
      <c r="GV400" s="0"/>
      <c r="GW400" s="0"/>
      <c r="GX400" s="0"/>
      <c r="GY400" s="0"/>
      <c r="GZ400" s="0"/>
      <c r="HA400" s="0"/>
      <c r="HB400" s="0"/>
      <c r="HC400" s="0"/>
      <c r="HD400" s="0"/>
      <c r="HE400" s="0"/>
      <c r="HF400" s="0"/>
      <c r="HG400" s="0"/>
      <c r="HH400" s="0"/>
      <c r="HI400" s="0"/>
      <c r="HJ400" s="0"/>
      <c r="HK400" s="0"/>
      <c r="HL400" s="0"/>
      <c r="HM400" s="0"/>
      <c r="HN400" s="0"/>
      <c r="HO400" s="0"/>
      <c r="HP400" s="0"/>
      <c r="HQ400" s="0"/>
      <c r="HR400" s="0"/>
      <c r="HS400" s="0"/>
      <c r="HT400" s="0"/>
      <c r="HU400" s="0"/>
      <c r="HV400" s="0"/>
      <c r="HW400" s="0"/>
      <c r="HX400" s="0"/>
      <c r="HY400" s="0"/>
      <c r="HZ400" s="0"/>
      <c r="IA400" s="0"/>
      <c r="IB400" s="0"/>
      <c r="IC400" s="0"/>
      <c r="ID400" s="0"/>
      <c r="IE400" s="0"/>
      <c r="IF400" s="0"/>
      <c r="IG400" s="0"/>
      <c r="IH400" s="0"/>
      <c r="II400" s="0"/>
      <c r="IJ400" s="0"/>
      <c r="IK400" s="0"/>
      <c r="IL400" s="0"/>
      <c r="IM400" s="0"/>
      <c r="IN400" s="0"/>
      <c r="IO400" s="0"/>
      <c r="IP400" s="0"/>
      <c r="IQ400" s="0"/>
      <c r="IR400" s="0"/>
      <c r="IS400" s="0"/>
      <c r="IT400" s="0"/>
      <c r="IU400" s="0"/>
      <c r="IV400" s="0"/>
      <c r="IW400" s="0"/>
    </row>
    <row r="401" customFormat="false" ht="12.75" hidden="false" customHeight="false" outlineLevel="0" collapsed="false">
      <c r="A401" s="0"/>
      <c r="B401" s="0"/>
      <c r="C401" s="0"/>
      <c r="D401" s="0"/>
      <c r="E401" s="0"/>
      <c r="F401" s="0"/>
      <c r="G401" s="0"/>
      <c r="H401" s="0"/>
      <c r="I401" s="0"/>
      <c r="J401" s="0"/>
      <c r="K401" s="0"/>
      <c r="L401" s="0"/>
      <c r="M401" s="0"/>
      <c r="N401" s="0"/>
      <c r="O401" s="0"/>
      <c r="P401" s="0"/>
      <c r="Q401" s="0"/>
      <c r="R401" s="0"/>
      <c r="S401" s="0"/>
      <c r="T401" s="0"/>
      <c r="U401" s="0"/>
      <c r="V401" s="0"/>
      <c r="W401" s="0"/>
      <c r="X401" s="0"/>
      <c r="Y401" s="0"/>
      <c r="Z401" s="0"/>
      <c r="AA401" s="0"/>
      <c r="AB401" s="0"/>
      <c r="AC401" s="0"/>
      <c r="AD401" s="0"/>
      <c r="AE401" s="0"/>
      <c r="AF401" s="0"/>
      <c r="AG401" s="0"/>
      <c r="AH401" s="0"/>
      <c r="AI401" s="0"/>
      <c r="AJ401" s="0"/>
      <c r="AK401" s="0"/>
      <c r="AL401" s="0"/>
      <c r="AM401" s="0"/>
      <c r="AN401" s="0"/>
      <c r="AO401" s="0"/>
      <c r="AP401" s="0"/>
      <c r="AQ401" s="0"/>
      <c r="AR401" s="0"/>
      <c r="AS401" s="0"/>
      <c r="AT401" s="0"/>
      <c r="AU401" s="0"/>
      <c r="AV401" s="0"/>
      <c r="AW401" s="0"/>
      <c r="AX401" s="0"/>
      <c r="AY401" s="0"/>
      <c r="AZ401" s="0"/>
      <c r="BA401" s="0"/>
      <c r="BB401" s="0"/>
      <c r="BC401" s="0"/>
      <c r="BD401" s="0"/>
      <c r="BE401" s="0"/>
      <c r="BF401" s="0"/>
      <c r="BG401" s="0"/>
      <c r="BH401" s="0"/>
      <c r="BI401" s="0"/>
      <c r="BJ401" s="0"/>
      <c r="BK401" s="0"/>
      <c r="BL401" s="0"/>
      <c r="BM401" s="0"/>
      <c r="BN401" s="0"/>
      <c r="BO401" s="0"/>
      <c r="BP401" s="0"/>
      <c r="BQ401" s="0"/>
      <c r="BR401" s="0"/>
      <c r="BS401" s="0"/>
      <c r="BT401" s="0"/>
      <c r="BU401" s="0"/>
      <c r="BV401" s="0"/>
      <c r="BW401" s="0"/>
      <c r="BX401" s="0"/>
      <c r="BY401" s="0"/>
      <c r="BZ401" s="0"/>
      <c r="CA401" s="0"/>
      <c r="CB401" s="0"/>
      <c r="CC401" s="0"/>
      <c r="CD401" s="0"/>
      <c r="CE401" s="0"/>
      <c r="CF401" s="0"/>
      <c r="CG401" s="0"/>
      <c r="CH401" s="0"/>
      <c r="CI401" s="0"/>
      <c r="CJ401" s="0"/>
      <c r="CK401" s="0"/>
      <c r="CL401" s="0"/>
      <c r="CM401" s="0"/>
      <c r="CN401" s="0"/>
      <c r="CO401" s="0"/>
      <c r="CP401" s="0"/>
      <c r="CQ401" s="0"/>
      <c r="CR401" s="0"/>
      <c r="CS401" s="0"/>
      <c r="CT401" s="0"/>
      <c r="CU401" s="0"/>
      <c r="CV401" s="0"/>
      <c r="CW401" s="0"/>
      <c r="CX401" s="0"/>
      <c r="CY401" s="0"/>
      <c r="CZ401" s="0"/>
      <c r="DA401" s="0"/>
      <c r="DB401" s="0"/>
      <c r="DC401" s="0"/>
      <c r="DD401" s="0"/>
      <c r="DE401" s="0"/>
      <c r="DF401" s="0"/>
      <c r="DG401" s="0"/>
      <c r="DH401" s="0"/>
      <c r="DI401" s="0"/>
      <c r="DJ401" s="0"/>
      <c r="DK401" s="0"/>
      <c r="DL401" s="0"/>
      <c r="DM401" s="0"/>
      <c r="DN401" s="0"/>
      <c r="DO401" s="0"/>
      <c r="DP401" s="0"/>
      <c r="DQ401" s="0"/>
      <c r="DR401" s="0"/>
      <c r="DS401" s="0"/>
      <c r="DT401" s="0"/>
      <c r="DU401" s="0"/>
      <c r="DV401" s="0"/>
      <c r="DW401" s="0"/>
      <c r="DX401" s="0"/>
      <c r="DY401" s="0"/>
      <c r="DZ401" s="0"/>
      <c r="EA401" s="0"/>
      <c r="EB401" s="0"/>
      <c r="EC401" s="0"/>
      <c r="ED401" s="0"/>
      <c r="EE401" s="0"/>
      <c r="EF401" s="0"/>
      <c r="EG401" s="0"/>
      <c r="EH401" s="0"/>
      <c r="EI401" s="0"/>
      <c r="EJ401" s="0"/>
      <c r="EK401" s="0"/>
      <c r="EL401" s="0"/>
      <c r="EM401" s="0"/>
      <c r="EN401" s="0"/>
      <c r="EO401" s="0"/>
      <c r="EP401" s="0"/>
      <c r="EQ401" s="0"/>
      <c r="ER401" s="0"/>
      <c r="ES401" s="0"/>
      <c r="ET401" s="0"/>
      <c r="EU401" s="0"/>
      <c r="EV401" s="0"/>
      <c r="EW401" s="0"/>
      <c r="EX401" s="0"/>
      <c r="EY401" s="0"/>
      <c r="EZ401" s="0"/>
      <c r="FA401" s="0"/>
      <c r="FB401" s="0"/>
      <c r="FC401" s="0"/>
      <c r="FD401" s="0"/>
      <c r="FE401" s="0"/>
      <c r="FF401" s="0"/>
      <c r="FG401" s="0"/>
      <c r="FH401" s="0"/>
      <c r="FI401" s="0"/>
      <c r="FJ401" s="0"/>
      <c r="FK401" s="0"/>
      <c r="FL401" s="0"/>
      <c r="FM401" s="0"/>
      <c r="FN401" s="0"/>
      <c r="FO401" s="0"/>
      <c r="FP401" s="0"/>
      <c r="FQ401" s="0"/>
      <c r="FR401" s="0"/>
      <c r="FS401" s="0"/>
      <c r="FT401" s="0"/>
      <c r="FU401" s="0"/>
      <c r="FV401" s="0"/>
      <c r="FW401" s="0"/>
      <c r="FX401" s="0"/>
      <c r="FY401" s="0"/>
      <c r="FZ401" s="0"/>
      <c r="GA401" s="0"/>
      <c r="GB401" s="0"/>
      <c r="GC401" s="0"/>
      <c r="GD401" s="0"/>
      <c r="GE401" s="0"/>
      <c r="GF401" s="0"/>
      <c r="GG401" s="0"/>
      <c r="GH401" s="0"/>
      <c r="GI401" s="0"/>
      <c r="GJ401" s="0"/>
      <c r="GK401" s="0"/>
      <c r="GL401" s="0"/>
      <c r="GM401" s="0"/>
      <c r="GN401" s="0"/>
      <c r="GO401" s="0"/>
      <c r="GP401" s="0"/>
      <c r="GQ401" s="0"/>
      <c r="GR401" s="0"/>
      <c r="GS401" s="0"/>
      <c r="GT401" s="0"/>
      <c r="GU401" s="0"/>
      <c r="GV401" s="0"/>
      <c r="GW401" s="0"/>
      <c r="GX401" s="0"/>
      <c r="GY401" s="0"/>
      <c r="GZ401" s="0"/>
      <c r="HA401" s="0"/>
      <c r="HB401" s="0"/>
      <c r="HC401" s="0"/>
      <c r="HD401" s="0"/>
      <c r="HE401" s="0"/>
      <c r="HF401" s="0"/>
      <c r="HG401" s="0"/>
      <c r="HH401" s="0"/>
      <c r="HI401" s="0"/>
      <c r="HJ401" s="0"/>
      <c r="HK401" s="0"/>
      <c r="HL401" s="0"/>
      <c r="HM401" s="0"/>
      <c r="HN401" s="0"/>
      <c r="HO401" s="0"/>
      <c r="HP401" s="0"/>
      <c r="HQ401" s="0"/>
      <c r="HR401" s="0"/>
      <c r="HS401" s="0"/>
      <c r="HT401" s="0"/>
      <c r="HU401" s="0"/>
      <c r="HV401" s="0"/>
      <c r="HW401" s="0"/>
      <c r="HX401" s="0"/>
      <c r="HY401" s="0"/>
      <c r="HZ401" s="0"/>
      <c r="IA401" s="0"/>
      <c r="IB401" s="0"/>
      <c r="IC401" s="0"/>
      <c r="ID401" s="0"/>
      <c r="IE401" s="0"/>
      <c r="IF401" s="0"/>
      <c r="IG401" s="0"/>
      <c r="IH401" s="0"/>
      <c r="II401" s="0"/>
      <c r="IJ401" s="0"/>
      <c r="IK401" s="0"/>
      <c r="IL401" s="0"/>
      <c r="IM401" s="0"/>
      <c r="IN401" s="0"/>
      <c r="IO401" s="0"/>
      <c r="IP401" s="0"/>
      <c r="IQ401" s="0"/>
      <c r="IR401" s="0"/>
      <c r="IS401" s="0"/>
      <c r="IT401" s="0"/>
      <c r="IU401" s="0"/>
      <c r="IV401" s="0"/>
      <c r="IW401" s="0"/>
    </row>
    <row r="402" customFormat="false" ht="12.75" hidden="false" customHeight="false" outlineLevel="0" collapsed="false">
      <c r="A402" s="0"/>
      <c r="B402" s="0"/>
      <c r="C402" s="0"/>
      <c r="D402" s="0"/>
      <c r="E402" s="0"/>
      <c r="F402" s="0"/>
      <c r="G402" s="0"/>
      <c r="H402" s="0"/>
      <c r="I402" s="0"/>
      <c r="J402" s="0"/>
      <c r="K402" s="0"/>
      <c r="L402" s="0"/>
      <c r="M402" s="0"/>
      <c r="N402" s="0"/>
      <c r="O402" s="0"/>
      <c r="P402" s="0"/>
      <c r="Q402" s="0"/>
      <c r="R402" s="0"/>
      <c r="S402" s="0"/>
      <c r="T402" s="0"/>
      <c r="U402" s="0"/>
      <c r="V402" s="0"/>
      <c r="W402" s="0"/>
      <c r="X402" s="0"/>
      <c r="Y402" s="0"/>
      <c r="Z402" s="0"/>
      <c r="AA402" s="0"/>
      <c r="AB402" s="0"/>
      <c r="AC402" s="0"/>
      <c r="AD402" s="0"/>
      <c r="AE402" s="0"/>
      <c r="AF402" s="0"/>
      <c r="AG402" s="0"/>
      <c r="AH402" s="0"/>
      <c r="AI402" s="0"/>
      <c r="AJ402" s="0"/>
      <c r="AK402" s="0"/>
      <c r="AL402" s="0"/>
      <c r="AM402" s="0"/>
      <c r="AN402" s="0"/>
      <c r="AO402" s="0"/>
      <c r="AP402" s="0"/>
      <c r="AQ402" s="0"/>
      <c r="AR402" s="0"/>
      <c r="AS402" s="0"/>
      <c r="AT402" s="0"/>
      <c r="AU402" s="0"/>
      <c r="AV402" s="0"/>
      <c r="AW402" s="0"/>
      <c r="AX402" s="0"/>
      <c r="AY402" s="0"/>
      <c r="AZ402" s="0"/>
      <c r="BA402" s="0"/>
      <c r="BB402" s="0"/>
      <c r="BC402" s="0"/>
      <c r="BD402" s="0"/>
      <c r="BE402" s="0"/>
      <c r="BF402" s="0"/>
      <c r="BG402" s="0"/>
      <c r="BH402" s="0"/>
      <c r="BI402" s="0"/>
      <c r="BJ402" s="0"/>
      <c r="BK402" s="0"/>
      <c r="BL402" s="0"/>
      <c r="BM402" s="0"/>
      <c r="BN402" s="0"/>
      <c r="BO402" s="0"/>
      <c r="BP402" s="0"/>
      <c r="BQ402" s="0"/>
      <c r="BR402" s="0"/>
      <c r="BS402" s="0"/>
      <c r="BT402" s="0"/>
      <c r="BU402" s="0"/>
      <c r="BV402" s="0"/>
      <c r="BW402" s="0"/>
      <c r="BX402" s="0"/>
      <c r="BY402" s="0"/>
      <c r="BZ402" s="0"/>
      <c r="CA402" s="0"/>
      <c r="CB402" s="0"/>
      <c r="CC402" s="0"/>
      <c r="CD402" s="0"/>
      <c r="CE402" s="0"/>
      <c r="CF402" s="0"/>
      <c r="CG402" s="0"/>
      <c r="CH402" s="0"/>
      <c r="CI402" s="0"/>
      <c r="CJ402" s="0"/>
      <c r="CK402" s="0"/>
      <c r="CL402" s="0"/>
      <c r="CM402" s="0"/>
      <c r="CN402" s="0"/>
      <c r="CO402" s="0"/>
      <c r="CP402" s="0"/>
      <c r="CQ402" s="0"/>
      <c r="CR402" s="0"/>
      <c r="CS402" s="0"/>
      <c r="CT402" s="0"/>
      <c r="CU402" s="0"/>
      <c r="CV402" s="0"/>
      <c r="CW402" s="0"/>
      <c r="CX402" s="0"/>
      <c r="CY402" s="0"/>
      <c r="CZ402" s="0"/>
      <c r="DA402" s="0"/>
      <c r="DB402" s="0"/>
      <c r="DC402" s="0"/>
      <c r="DD402" s="0"/>
      <c r="DE402" s="0"/>
      <c r="DF402" s="0"/>
      <c r="DG402" s="0"/>
      <c r="DH402" s="0"/>
      <c r="DI402" s="0"/>
      <c r="DJ402" s="0"/>
      <c r="DK402" s="0"/>
      <c r="DL402" s="0"/>
      <c r="DM402" s="0"/>
      <c r="DN402" s="0"/>
      <c r="DO402" s="0"/>
      <c r="DP402" s="0"/>
      <c r="DQ402" s="0"/>
      <c r="DR402" s="0"/>
      <c r="DS402" s="0"/>
      <c r="DT402" s="0"/>
      <c r="DU402" s="0"/>
      <c r="DV402" s="0"/>
      <c r="DW402" s="0"/>
      <c r="DX402" s="0"/>
      <c r="DY402" s="0"/>
      <c r="DZ402" s="0"/>
      <c r="EA402" s="0"/>
      <c r="EB402" s="0"/>
      <c r="EC402" s="0"/>
      <c r="ED402" s="0"/>
      <c r="EE402" s="0"/>
      <c r="EF402" s="0"/>
      <c r="EG402" s="0"/>
      <c r="EH402" s="0"/>
      <c r="EI402" s="0"/>
      <c r="EJ402" s="0"/>
      <c r="EK402" s="0"/>
      <c r="EL402" s="0"/>
      <c r="EM402" s="0"/>
      <c r="EN402" s="0"/>
      <c r="EO402" s="0"/>
      <c r="EP402" s="0"/>
      <c r="EQ402" s="0"/>
      <c r="ER402" s="0"/>
      <c r="ES402" s="0"/>
      <c r="ET402" s="0"/>
      <c r="EU402" s="0"/>
      <c r="EV402" s="0"/>
      <c r="EW402" s="0"/>
      <c r="EX402" s="0"/>
      <c r="EY402" s="0"/>
      <c r="EZ402" s="0"/>
      <c r="FA402" s="0"/>
      <c r="FB402" s="0"/>
      <c r="FC402" s="0"/>
      <c r="FD402" s="0"/>
      <c r="FE402" s="0"/>
      <c r="FF402" s="0"/>
      <c r="FG402" s="0"/>
      <c r="FH402" s="0"/>
      <c r="FI402" s="0"/>
      <c r="FJ402" s="0"/>
      <c r="FK402" s="0"/>
      <c r="FL402" s="0"/>
      <c r="FM402" s="0"/>
      <c r="FN402" s="0"/>
      <c r="FO402" s="0"/>
      <c r="FP402" s="0"/>
      <c r="FQ402" s="0"/>
      <c r="FR402" s="0"/>
      <c r="FS402" s="0"/>
      <c r="FT402" s="0"/>
      <c r="FU402" s="0"/>
      <c r="FV402" s="0"/>
      <c r="FW402" s="0"/>
      <c r="FX402" s="0"/>
      <c r="FY402" s="0"/>
      <c r="FZ402" s="0"/>
      <c r="GA402" s="0"/>
      <c r="GB402" s="0"/>
      <c r="GC402" s="0"/>
      <c r="GD402" s="0"/>
      <c r="GE402" s="0"/>
      <c r="GF402" s="0"/>
      <c r="GG402" s="0"/>
      <c r="GH402" s="0"/>
      <c r="GI402" s="0"/>
      <c r="GJ402" s="0"/>
      <c r="GK402" s="0"/>
      <c r="GL402" s="0"/>
      <c r="GM402" s="0"/>
      <c r="GN402" s="0"/>
      <c r="GO402" s="0"/>
      <c r="GP402" s="0"/>
      <c r="GQ402" s="0"/>
      <c r="GR402" s="0"/>
      <c r="GS402" s="0"/>
      <c r="GT402" s="0"/>
      <c r="GU402" s="0"/>
      <c r="GV402" s="0"/>
      <c r="GW402" s="0"/>
      <c r="GX402" s="0"/>
      <c r="GY402" s="0"/>
      <c r="GZ402" s="0"/>
      <c r="HA402" s="0"/>
      <c r="HB402" s="0"/>
      <c r="HC402" s="0"/>
      <c r="HD402" s="0"/>
      <c r="HE402" s="0"/>
      <c r="HF402" s="0"/>
      <c r="HG402" s="0"/>
      <c r="HH402" s="0"/>
      <c r="HI402" s="0"/>
      <c r="HJ402" s="0"/>
      <c r="HK402" s="0"/>
      <c r="HL402" s="0"/>
      <c r="HM402" s="0"/>
      <c r="HN402" s="0"/>
      <c r="HO402" s="0"/>
      <c r="HP402" s="0"/>
      <c r="HQ402" s="0"/>
      <c r="HR402" s="0"/>
      <c r="HS402" s="0"/>
      <c r="HT402" s="0"/>
      <c r="HU402" s="0"/>
      <c r="HV402" s="0"/>
      <c r="HW402" s="0"/>
      <c r="HX402" s="0"/>
      <c r="HY402" s="0"/>
      <c r="HZ402" s="0"/>
      <c r="IA402" s="0"/>
      <c r="IB402" s="0"/>
      <c r="IC402" s="0"/>
      <c r="ID402" s="0"/>
      <c r="IE402" s="0"/>
      <c r="IF402" s="0"/>
      <c r="IG402" s="0"/>
      <c r="IH402" s="0"/>
      <c r="II402" s="0"/>
      <c r="IJ402" s="0"/>
      <c r="IK402" s="0"/>
      <c r="IL402" s="0"/>
      <c r="IM402" s="0"/>
      <c r="IN402" s="0"/>
      <c r="IO402" s="0"/>
      <c r="IP402" s="0"/>
      <c r="IQ402" s="0"/>
      <c r="IR402" s="0"/>
      <c r="IS402" s="0"/>
      <c r="IT402" s="0"/>
      <c r="IU402" s="0"/>
      <c r="IV402" s="0"/>
      <c r="IW402" s="0"/>
    </row>
    <row r="403" customFormat="false" ht="12.75" hidden="false" customHeight="false" outlineLevel="0" collapsed="false">
      <c r="A403" s="0"/>
      <c r="B403" s="0"/>
      <c r="C403" s="0"/>
      <c r="D403" s="0"/>
      <c r="E403" s="0"/>
      <c r="F403" s="0"/>
      <c r="G403" s="0"/>
      <c r="H403" s="0"/>
      <c r="I403" s="0"/>
      <c r="J403" s="0"/>
      <c r="K403" s="0"/>
      <c r="L403" s="0"/>
      <c r="M403" s="0"/>
      <c r="N403" s="0"/>
      <c r="O403" s="0"/>
      <c r="P403" s="0"/>
      <c r="Q403" s="0"/>
      <c r="R403" s="0"/>
      <c r="S403" s="0"/>
      <c r="T403" s="0"/>
      <c r="U403" s="0"/>
      <c r="V403" s="0"/>
      <c r="W403" s="0"/>
      <c r="X403" s="0"/>
      <c r="Y403" s="0"/>
      <c r="Z403" s="0"/>
      <c r="AA403" s="0"/>
      <c r="AB403" s="0"/>
      <c r="AC403" s="0"/>
      <c r="AD403" s="0"/>
      <c r="AE403" s="0"/>
      <c r="AF403" s="0"/>
      <c r="AG403" s="0"/>
      <c r="AH403" s="0"/>
      <c r="AI403" s="0"/>
      <c r="AJ403" s="0"/>
      <c r="AK403" s="0"/>
      <c r="AL403" s="0"/>
      <c r="AM403" s="0"/>
      <c r="AN403" s="0"/>
      <c r="AO403" s="0"/>
      <c r="AP403" s="0"/>
      <c r="AQ403" s="0"/>
      <c r="AR403" s="0"/>
      <c r="AS403" s="0"/>
      <c r="AT403" s="0"/>
      <c r="AU403" s="0"/>
      <c r="AV403" s="0"/>
      <c r="AW403" s="0"/>
      <c r="AX403" s="0"/>
      <c r="AY403" s="0"/>
      <c r="AZ403" s="0"/>
      <c r="BA403" s="0"/>
      <c r="BB403" s="0"/>
      <c r="BC403" s="0"/>
      <c r="BD403" s="0"/>
      <c r="BE403" s="0"/>
      <c r="BF403" s="0"/>
      <c r="BG403" s="0"/>
      <c r="BH403" s="0"/>
      <c r="BI403" s="0"/>
      <c r="BJ403" s="0"/>
      <c r="BK403" s="0"/>
      <c r="BL403" s="0"/>
      <c r="BM403" s="0"/>
      <c r="BN403" s="0"/>
      <c r="BO403" s="0"/>
      <c r="BP403" s="0"/>
      <c r="BQ403" s="0"/>
      <c r="BR403" s="0"/>
      <c r="BS403" s="0"/>
      <c r="BT403" s="0"/>
      <c r="BU403" s="0"/>
      <c r="BV403" s="0"/>
      <c r="BW403" s="0"/>
      <c r="BX403" s="0"/>
      <c r="BY403" s="0"/>
      <c r="BZ403" s="0"/>
      <c r="CA403" s="0"/>
      <c r="CB403" s="0"/>
      <c r="CC403" s="0"/>
      <c r="CD403" s="0"/>
      <c r="CE403" s="0"/>
      <c r="CF403" s="0"/>
      <c r="CG403" s="0"/>
      <c r="CH403" s="0"/>
      <c r="CI403" s="0"/>
      <c r="CJ403" s="0"/>
      <c r="CK403" s="0"/>
      <c r="CL403" s="0"/>
      <c r="CM403" s="0"/>
      <c r="CN403" s="0"/>
      <c r="CO403" s="0"/>
      <c r="CP403" s="0"/>
      <c r="CQ403" s="0"/>
      <c r="CR403" s="0"/>
      <c r="CS403" s="0"/>
      <c r="CT403" s="0"/>
      <c r="CU403" s="0"/>
      <c r="CV403" s="0"/>
      <c r="CW403" s="0"/>
      <c r="CX403" s="0"/>
      <c r="CY403" s="0"/>
      <c r="CZ403" s="0"/>
      <c r="DA403" s="0"/>
      <c r="DB403" s="0"/>
      <c r="DC403" s="0"/>
      <c r="DD403" s="0"/>
      <c r="DE403" s="0"/>
      <c r="DF403" s="0"/>
      <c r="DG403" s="0"/>
      <c r="DH403" s="0"/>
      <c r="DI403" s="0"/>
      <c r="DJ403" s="0"/>
      <c r="DK403" s="0"/>
      <c r="DL403" s="0"/>
      <c r="DM403" s="0"/>
      <c r="DN403" s="0"/>
      <c r="DO403" s="0"/>
      <c r="DP403" s="0"/>
      <c r="DQ403" s="0"/>
      <c r="DR403" s="0"/>
      <c r="DS403" s="0"/>
      <c r="DT403" s="0"/>
      <c r="DU403" s="0"/>
      <c r="DV403" s="0"/>
      <c r="DW403" s="0"/>
      <c r="DX403" s="0"/>
      <c r="DY403" s="0"/>
      <c r="DZ403" s="0"/>
      <c r="EA403" s="0"/>
      <c r="EB403" s="0"/>
      <c r="EC403" s="0"/>
      <c r="ED403" s="0"/>
      <c r="EE403" s="0"/>
      <c r="EF403" s="0"/>
      <c r="EG403" s="0"/>
      <c r="EH403" s="0"/>
      <c r="EI403" s="0"/>
      <c r="EJ403" s="0"/>
      <c r="EK403" s="0"/>
      <c r="EL403" s="0"/>
      <c r="EM403" s="0"/>
      <c r="EN403" s="0"/>
      <c r="EO403" s="0"/>
      <c r="EP403" s="0"/>
      <c r="EQ403" s="0"/>
      <c r="ER403" s="0"/>
      <c r="ES403" s="0"/>
      <c r="ET403" s="0"/>
      <c r="EU403" s="0"/>
      <c r="EV403" s="0"/>
      <c r="EW403" s="0"/>
      <c r="EX403" s="0"/>
      <c r="EY403" s="0"/>
      <c r="EZ403" s="0"/>
      <c r="FA403" s="0"/>
      <c r="FB403" s="0"/>
      <c r="FC403" s="0"/>
      <c r="FD403" s="0"/>
      <c r="FE403" s="0"/>
      <c r="FF403" s="0"/>
      <c r="FG403" s="0"/>
      <c r="FH403" s="0"/>
      <c r="FI403" s="0"/>
      <c r="FJ403" s="0"/>
      <c r="FK403" s="0"/>
      <c r="FL403" s="0"/>
      <c r="FM403" s="0"/>
      <c r="FN403" s="0"/>
      <c r="FO403" s="0"/>
      <c r="FP403" s="0"/>
      <c r="FQ403" s="0"/>
      <c r="FR403" s="0"/>
      <c r="FS403" s="0"/>
      <c r="FT403" s="0"/>
      <c r="FU403" s="0"/>
      <c r="FV403" s="0"/>
      <c r="FW403" s="0"/>
      <c r="FX403" s="0"/>
      <c r="FY403" s="0"/>
      <c r="FZ403" s="0"/>
      <c r="GA403" s="0"/>
      <c r="GB403" s="0"/>
      <c r="GC403" s="0"/>
      <c r="GD403" s="0"/>
      <c r="GE403" s="0"/>
      <c r="GF403" s="0"/>
      <c r="GG403" s="0"/>
      <c r="GH403" s="0"/>
      <c r="GI403" s="0"/>
      <c r="GJ403" s="0"/>
      <c r="GK403" s="0"/>
      <c r="GL403" s="0"/>
      <c r="GM403" s="0"/>
      <c r="GN403" s="0"/>
      <c r="GO403" s="0"/>
      <c r="GP403" s="0"/>
      <c r="GQ403" s="0"/>
      <c r="GR403" s="0"/>
      <c r="GS403" s="0"/>
      <c r="GT403" s="0"/>
      <c r="GU403" s="0"/>
      <c r="GV403" s="0"/>
      <c r="GW403" s="0"/>
      <c r="GX403" s="0"/>
      <c r="GY403" s="0"/>
      <c r="GZ403" s="0"/>
      <c r="HA403" s="0"/>
      <c r="HB403" s="0"/>
      <c r="HC403" s="0"/>
      <c r="HD403" s="0"/>
      <c r="HE403" s="0"/>
      <c r="HF403" s="0"/>
      <c r="HG403" s="0"/>
      <c r="HH403" s="0"/>
      <c r="HI403" s="0"/>
      <c r="HJ403" s="0"/>
      <c r="HK403" s="0"/>
      <c r="HL403" s="0"/>
      <c r="HM403" s="0"/>
      <c r="HN403" s="0"/>
      <c r="HO403" s="0"/>
      <c r="HP403" s="0"/>
      <c r="HQ403" s="0"/>
      <c r="HR403" s="0"/>
      <c r="HS403" s="0"/>
      <c r="HT403" s="0"/>
      <c r="HU403" s="0"/>
      <c r="HV403" s="0"/>
      <c r="HW403" s="0"/>
      <c r="HX403" s="0"/>
      <c r="HY403" s="0"/>
      <c r="HZ403" s="0"/>
      <c r="IA403" s="0"/>
      <c r="IB403" s="0"/>
      <c r="IC403" s="0"/>
      <c r="ID403" s="0"/>
      <c r="IE403" s="0"/>
      <c r="IF403" s="0"/>
      <c r="IG403" s="0"/>
      <c r="IH403" s="0"/>
      <c r="II403" s="0"/>
      <c r="IJ403" s="0"/>
      <c r="IK403" s="0"/>
      <c r="IL403" s="0"/>
      <c r="IM403" s="0"/>
      <c r="IN403" s="0"/>
      <c r="IO403" s="0"/>
      <c r="IP403" s="0"/>
      <c r="IQ403" s="0"/>
      <c r="IR403" s="0"/>
      <c r="IS403" s="0"/>
      <c r="IT403" s="0"/>
      <c r="IU403" s="0"/>
      <c r="IV403" s="0"/>
      <c r="IW403" s="0"/>
    </row>
    <row r="404" customFormat="false" ht="12.75" hidden="false" customHeight="false" outlineLevel="0" collapsed="false">
      <c r="A404" s="0"/>
      <c r="B404" s="0"/>
      <c r="C404" s="0"/>
      <c r="D404" s="0"/>
      <c r="E404" s="0"/>
      <c r="F404" s="0"/>
      <c r="G404" s="0"/>
      <c r="H404" s="0"/>
      <c r="I404" s="0"/>
      <c r="J404" s="0"/>
      <c r="K404" s="0"/>
      <c r="L404" s="0"/>
      <c r="M404" s="0"/>
      <c r="N404" s="0"/>
      <c r="O404" s="0"/>
      <c r="P404" s="0"/>
      <c r="Q404" s="0"/>
      <c r="R404" s="0"/>
      <c r="S404" s="0"/>
      <c r="T404" s="0"/>
      <c r="U404" s="0"/>
      <c r="V404" s="0"/>
      <c r="W404" s="0"/>
      <c r="X404" s="0"/>
      <c r="Y404" s="0"/>
      <c r="Z404" s="0"/>
      <c r="AA404" s="0"/>
      <c r="AB404" s="0"/>
      <c r="AC404" s="0"/>
      <c r="AD404" s="0"/>
      <c r="AE404" s="0"/>
      <c r="AF404" s="0"/>
      <c r="AG404" s="0"/>
      <c r="AH404" s="0"/>
      <c r="AI404" s="0"/>
      <c r="AJ404" s="0"/>
      <c r="AK404" s="0"/>
      <c r="AL404" s="0"/>
      <c r="AM404" s="0"/>
      <c r="AN404" s="0"/>
      <c r="AO404" s="0"/>
      <c r="AP404" s="0"/>
      <c r="AQ404" s="0"/>
      <c r="AR404" s="0"/>
      <c r="AS404" s="0"/>
      <c r="AT404" s="0"/>
      <c r="AU404" s="0"/>
      <c r="AV404" s="0"/>
      <c r="AW404" s="0"/>
      <c r="AX404" s="0"/>
      <c r="AY404" s="0"/>
      <c r="AZ404" s="0"/>
      <c r="BA404" s="0"/>
      <c r="BB404" s="0"/>
      <c r="BC404" s="0"/>
      <c r="BD404" s="0"/>
      <c r="BE404" s="0"/>
      <c r="BF404" s="0"/>
      <c r="BG404" s="0"/>
      <c r="BH404" s="0"/>
      <c r="BI404" s="0"/>
      <c r="BJ404" s="0"/>
      <c r="BK404" s="0"/>
      <c r="BL404" s="0"/>
      <c r="BM404" s="0"/>
      <c r="BN404" s="0"/>
      <c r="BO404" s="0"/>
      <c r="BP404" s="0"/>
      <c r="BQ404" s="0"/>
      <c r="BR404" s="0"/>
      <c r="BS404" s="0"/>
      <c r="BT404" s="0"/>
      <c r="BU404" s="0"/>
      <c r="BV404" s="0"/>
      <c r="BW404" s="0"/>
      <c r="BX404" s="0"/>
      <c r="BY404" s="0"/>
      <c r="BZ404" s="0"/>
      <c r="CA404" s="0"/>
      <c r="CB404" s="0"/>
      <c r="CC404" s="0"/>
      <c r="CD404" s="0"/>
      <c r="CE404" s="0"/>
      <c r="CF404" s="0"/>
      <c r="CG404" s="0"/>
      <c r="CH404" s="0"/>
      <c r="CI404" s="0"/>
      <c r="CJ404" s="0"/>
      <c r="CK404" s="0"/>
      <c r="CL404" s="0"/>
      <c r="CM404" s="0"/>
      <c r="CN404" s="0"/>
      <c r="CO404" s="0"/>
      <c r="CP404" s="0"/>
      <c r="CQ404" s="0"/>
      <c r="CR404" s="0"/>
      <c r="CS404" s="0"/>
      <c r="CT404" s="0"/>
      <c r="CU404" s="0"/>
      <c r="CV404" s="0"/>
      <c r="CW404" s="0"/>
      <c r="CX404" s="0"/>
      <c r="CY404" s="0"/>
      <c r="CZ404" s="0"/>
      <c r="DA404" s="0"/>
      <c r="DB404" s="0"/>
      <c r="DC404" s="0"/>
      <c r="DD404" s="0"/>
      <c r="DE404" s="0"/>
      <c r="DF404" s="0"/>
      <c r="DG404" s="0"/>
      <c r="DH404" s="0"/>
      <c r="DI404" s="0"/>
      <c r="DJ404" s="0"/>
      <c r="DK404" s="0"/>
      <c r="DL404" s="0"/>
      <c r="DM404" s="0"/>
      <c r="DN404" s="0"/>
      <c r="DO404" s="0"/>
      <c r="DP404" s="0"/>
      <c r="DQ404" s="0"/>
      <c r="DR404" s="0"/>
      <c r="DS404" s="0"/>
      <c r="DT404" s="0"/>
      <c r="DU404" s="0"/>
      <c r="DV404" s="0"/>
      <c r="DW404" s="0"/>
      <c r="DX404" s="0"/>
      <c r="DY404" s="0"/>
      <c r="DZ404" s="0"/>
      <c r="EA404" s="0"/>
      <c r="EB404" s="0"/>
      <c r="EC404" s="0"/>
      <c r="ED404" s="0"/>
      <c r="EE404" s="0"/>
      <c r="EF404" s="0"/>
      <c r="EG404" s="0"/>
      <c r="EH404" s="0"/>
      <c r="EI404" s="0"/>
      <c r="EJ404" s="0"/>
      <c r="EK404" s="0"/>
      <c r="EL404" s="0"/>
      <c r="EM404" s="0"/>
      <c r="EN404" s="0"/>
      <c r="EO404" s="0"/>
      <c r="EP404" s="0"/>
      <c r="EQ404" s="0"/>
      <c r="ER404" s="0"/>
      <c r="ES404" s="0"/>
      <c r="ET404" s="0"/>
      <c r="EU404" s="0"/>
      <c r="EV404" s="0"/>
      <c r="EW404" s="0"/>
      <c r="EX404" s="0"/>
      <c r="EY404" s="0"/>
      <c r="EZ404" s="0"/>
      <c r="FA404" s="0"/>
      <c r="FB404" s="0"/>
      <c r="FC404" s="0"/>
      <c r="FD404" s="0"/>
      <c r="FE404" s="0"/>
      <c r="FF404" s="0"/>
      <c r="FG404" s="0"/>
      <c r="FH404" s="0"/>
      <c r="FI404" s="0"/>
      <c r="FJ404" s="0"/>
      <c r="FK404" s="0"/>
      <c r="FL404" s="0"/>
      <c r="FM404" s="0"/>
      <c r="FN404" s="0"/>
      <c r="FO404" s="0"/>
      <c r="FP404" s="0"/>
      <c r="FQ404" s="0"/>
      <c r="FR404" s="0"/>
      <c r="FS404" s="0"/>
      <c r="FT404" s="0"/>
      <c r="FU404" s="0"/>
      <c r="FV404" s="0"/>
      <c r="FW404" s="0"/>
      <c r="FX404" s="0"/>
      <c r="FY404" s="0"/>
      <c r="FZ404" s="0"/>
      <c r="GA404" s="0"/>
      <c r="GB404" s="0"/>
      <c r="GC404" s="0"/>
      <c r="GD404" s="0"/>
      <c r="GE404" s="0"/>
      <c r="GF404" s="0"/>
      <c r="GG404" s="0"/>
      <c r="GH404" s="0"/>
      <c r="GI404" s="0"/>
      <c r="GJ404" s="0"/>
      <c r="GK404" s="0"/>
      <c r="GL404" s="0"/>
      <c r="GM404" s="0"/>
      <c r="GN404" s="0"/>
      <c r="GO404" s="0"/>
      <c r="GP404" s="0"/>
      <c r="GQ404" s="0"/>
      <c r="GR404" s="0"/>
      <c r="GS404" s="0"/>
      <c r="GT404" s="0"/>
      <c r="GU404" s="0"/>
      <c r="GV404" s="0"/>
      <c r="GW404" s="0"/>
      <c r="GX404" s="0"/>
      <c r="GY404" s="0"/>
      <c r="GZ404" s="0"/>
      <c r="HA404" s="0"/>
      <c r="HB404" s="0"/>
      <c r="HC404" s="0"/>
      <c r="HD404" s="0"/>
      <c r="HE404" s="0"/>
      <c r="HF404" s="0"/>
      <c r="HG404" s="0"/>
      <c r="HH404" s="0"/>
      <c r="HI404" s="0"/>
      <c r="HJ404" s="0"/>
      <c r="HK404" s="0"/>
      <c r="HL404" s="0"/>
      <c r="HM404" s="0"/>
      <c r="HN404" s="0"/>
      <c r="HO404" s="0"/>
      <c r="HP404" s="0"/>
      <c r="HQ404" s="0"/>
      <c r="HR404" s="0"/>
      <c r="HS404" s="0"/>
      <c r="HT404" s="0"/>
      <c r="HU404" s="0"/>
      <c r="HV404" s="0"/>
      <c r="HW404" s="0"/>
      <c r="HX404" s="0"/>
      <c r="HY404" s="0"/>
      <c r="HZ404" s="0"/>
      <c r="IA404" s="0"/>
      <c r="IB404" s="0"/>
      <c r="IC404" s="0"/>
      <c r="ID404" s="0"/>
      <c r="IE404" s="0"/>
      <c r="IF404" s="0"/>
      <c r="IG404" s="0"/>
      <c r="IH404" s="0"/>
      <c r="II404" s="0"/>
      <c r="IJ404" s="0"/>
      <c r="IK404" s="0"/>
      <c r="IL404" s="0"/>
      <c r="IM404" s="0"/>
      <c r="IN404" s="0"/>
      <c r="IO404" s="0"/>
      <c r="IP404" s="0"/>
      <c r="IQ404" s="0"/>
      <c r="IR404" s="0"/>
      <c r="IS404" s="0"/>
      <c r="IT404" s="0"/>
      <c r="IU404" s="0"/>
      <c r="IV404" s="0"/>
      <c r="IW404" s="0"/>
    </row>
    <row r="405" customFormat="false" ht="12.75" hidden="false" customHeight="false" outlineLevel="0" collapsed="false">
      <c r="A405" s="0"/>
      <c r="B405" s="0"/>
      <c r="C405" s="0"/>
      <c r="D405" s="0"/>
      <c r="E405" s="0"/>
      <c r="F405" s="0"/>
      <c r="G405" s="0"/>
      <c r="H405" s="0"/>
      <c r="I405" s="0"/>
      <c r="J405" s="0"/>
      <c r="K405" s="0"/>
      <c r="L405" s="0"/>
      <c r="M405" s="0"/>
      <c r="N405" s="0"/>
      <c r="O405" s="0"/>
      <c r="P405" s="0"/>
      <c r="Q405" s="0"/>
      <c r="R405" s="0"/>
      <c r="S405" s="0"/>
      <c r="T405" s="0"/>
      <c r="U405" s="0"/>
      <c r="V405" s="0"/>
      <c r="W405" s="0"/>
      <c r="X405" s="0"/>
      <c r="Y405" s="0"/>
      <c r="Z405" s="0"/>
      <c r="AA405" s="0"/>
      <c r="AB405" s="0"/>
      <c r="AC405" s="0"/>
      <c r="AD405" s="0"/>
      <c r="AE405" s="0"/>
      <c r="AF405" s="0"/>
      <c r="AG405" s="0"/>
      <c r="AH405" s="0"/>
      <c r="AI405" s="0"/>
      <c r="AJ405" s="0"/>
      <c r="AK405" s="0"/>
      <c r="AL405" s="0"/>
      <c r="AM405" s="0"/>
      <c r="AN405" s="0"/>
      <c r="AO405" s="0"/>
      <c r="AP405" s="0"/>
      <c r="AQ405" s="0"/>
      <c r="AR405" s="0"/>
      <c r="AS405" s="0"/>
      <c r="AT405" s="0"/>
      <c r="AU405" s="0"/>
      <c r="AV405" s="0"/>
      <c r="AW405" s="0"/>
      <c r="AX405" s="0"/>
      <c r="AY405" s="0"/>
      <c r="AZ405" s="0"/>
      <c r="BA405" s="0"/>
      <c r="BB405" s="0"/>
      <c r="BC405" s="0"/>
      <c r="BD405" s="0"/>
      <c r="BE405" s="0"/>
      <c r="BF405" s="0"/>
      <c r="BG405" s="0"/>
      <c r="BH405" s="0"/>
      <c r="BI405" s="0"/>
      <c r="BJ405" s="0"/>
      <c r="BK405" s="0"/>
      <c r="BL405" s="0"/>
      <c r="BM405" s="0"/>
      <c r="BN405" s="0"/>
      <c r="BO405" s="0"/>
      <c r="BP405" s="0"/>
      <c r="BQ405" s="0"/>
      <c r="BR405" s="0"/>
      <c r="BS405" s="0"/>
      <c r="BT405" s="0"/>
      <c r="BU405" s="0"/>
      <c r="BV405" s="0"/>
      <c r="BW405" s="0"/>
      <c r="BX405" s="0"/>
      <c r="BY405" s="0"/>
      <c r="BZ405" s="0"/>
      <c r="CA405" s="0"/>
      <c r="CB405" s="0"/>
      <c r="CC405" s="0"/>
      <c r="CD405" s="0"/>
      <c r="CE405" s="0"/>
      <c r="CF405" s="0"/>
      <c r="CG405" s="0"/>
      <c r="CH405" s="0"/>
      <c r="CI405" s="0"/>
      <c r="CJ405" s="0"/>
      <c r="CK405" s="0"/>
      <c r="CL405" s="0"/>
      <c r="CM405" s="0"/>
      <c r="CN405" s="0"/>
      <c r="CO405" s="0"/>
      <c r="CP405" s="0"/>
      <c r="CQ405" s="0"/>
      <c r="CR405" s="0"/>
      <c r="CS405" s="0"/>
      <c r="CT405" s="0"/>
      <c r="CU405" s="0"/>
      <c r="CV405" s="0"/>
      <c r="CW405" s="0"/>
      <c r="CX405" s="0"/>
      <c r="CY405" s="0"/>
      <c r="CZ405" s="0"/>
      <c r="DA405" s="0"/>
      <c r="DB405" s="0"/>
      <c r="DC405" s="0"/>
      <c r="DD405" s="0"/>
      <c r="DE405" s="0"/>
      <c r="DF405" s="0"/>
      <c r="DG405" s="0"/>
      <c r="DH405" s="0"/>
      <c r="DI405" s="0"/>
      <c r="DJ405" s="0"/>
      <c r="DK405" s="0"/>
      <c r="DL405" s="0"/>
      <c r="DM405" s="0"/>
      <c r="DN405" s="0"/>
      <c r="DO405" s="0"/>
      <c r="DP405" s="0"/>
      <c r="DQ405" s="0"/>
      <c r="DR405" s="0"/>
      <c r="DS405" s="0"/>
      <c r="DT405" s="0"/>
      <c r="DU405" s="0"/>
      <c r="DV405" s="0"/>
      <c r="DW405" s="0"/>
      <c r="DX405" s="0"/>
      <c r="DY405" s="0"/>
      <c r="DZ405" s="0"/>
      <c r="EA405" s="0"/>
      <c r="EB405" s="0"/>
      <c r="EC405" s="0"/>
      <c r="ED405" s="0"/>
      <c r="EE405" s="0"/>
      <c r="EF405" s="0"/>
      <c r="EG405" s="0"/>
      <c r="EH405" s="0"/>
      <c r="EI405" s="0"/>
      <c r="EJ405" s="0"/>
      <c r="EK405" s="0"/>
      <c r="EL405" s="0"/>
      <c r="EM405" s="0"/>
      <c r="EN405" s="0"/>
      <c r="EO405" s="0"/>
      <c r="EP405" s="0"/>
      <c r="EQ405" s="0"/>
      <c r="ER405" s="0"/>
      <c r="ES405" s="0"/>
      <c r="ET405" s="0"/>
      <c r="EU405" s="0"/>
      <c r="EV405" s="0"/>
      <c r="EW405" s="0"/>
      <c r="EX405" s="0"/>
      <c r="EY405" s="0"/>
      <c r="EZ405" s="0"/>
      <c r="FA405" s="0"/>
      <c r="FB405" s="0"/>
      <c r="FC405" s="0"/>
      <c r="FD405" s="0"/>
      <c r="FE405" s="0"/>
      <c r="FF405" s="0"/>
      <c r="FG405" s="0"/>
      <c r="FH405" s="0"/>
      <c r="FI405" s="0"/>
      <c r="FJ405" s="0"/>
      <c r="FK405" s="0"/>
      <c r="FL405" s="0"/>
      <c r="FM405" s="0"/>
      <c r="FN405" s="0"/>
      <c r="FO405" s="0"/>
      <c r="FP405" s="0"/>
      <c r="FQ405" s="0"/>
      <c r="FR405" s="0"/>
      <c r="FS405" s="0"/>
      <c r="FT405" s="0"/>
      <c r="FU405" s="0"/>
      <c r="FV405" s="0"/>
      <c r="FW405" s="0"/>
      <c r="FX405" s="0"/>
      <c r="FY405" s="0"/>
      <c r="FZ405" s="0"/>
      <c r="GA405" s="0"/>
      <c r="GB405" s="0"/>
      <c r="GC405" s="0"/>
      <c r="GD405" s="0"/>
      <c r="GE405" s="0"/>
      <c r="GF405" s="0"/>
      <c r="GG405" s="0"/>
      <c r="GH405" s="0"/>
      <c r="GI405" s="0"/>
      <c r="GJ405" s="0"/>
      <c r="GK405" s="0"/>
      <c r="GL405" s="0"/>
      <c r="GM405" s="0"/>
      <c r="GN405" s="0"/>
      <c r="GO405" s="0"/>
      <c r="GP405" s="0"/>
      <c r="GQ405" s="0"/>
      <c r="GR405" s="0"/>
      <c r="GS405" s="0"/>
      <c r="GT405" s="0"/>
      <c r="GU405" s="0"/>
      <c r="GV405" s="0"/>
      <c r="GW405" s="0"/>
      <c r="GX405" s="0"/>
      <c r="GY405" s="0"/>
      <c r="GZ405" s="0"/>
      <c r="HA405" s="0"/>
      <c r="HB405" s="0"/>
      <c r="HC405" s="0"/>
      <c r="HD405" s="0"/>
      <c r="HE405" s="0"/>
      <c r="HF405" s="0"/>
      <c r="HG405" s="0"/>
      <c r="HH405" s="0"/>
      <c r="HI405" s="0"/>
      <c r="HJ405" s="0"/>
      <c r="HK405" s="0"/>
      <c r="HL405" s="0"/>
      <c r="HM405" s="0"/>
      <c r="HN405" s="0"/>
      <c r="HO405" s="0"/>
      <c r="HP405" s="0"/>
      <c r="HQ405" s="0"/>
      <c r="HR405" s="0"/>
      <c r="HS405" s="0"/>
      <c r="HT405" s="0"/>
      <c r="HU405" s="0"/>
      <c r="HV405" s="0"/>
      <c r="HW405" s="0"/>
      <c r="HX405" s="0"/>
      <c r="HY405" s="0"/>
      <c r="HZ405" s="0"/>
      <c r="IA405" s="0"/>
      <c r="IB405" s="0"/>
      <c r="IC405" s="0"/>
      <c r="ID405" s="0"/>
      <c r="IE405" s="0"/>
      <c r="IF405" s="0"/>
      <c r="IG405" s="0"/>
      <c r="IH405" s="0"/>
      <c r="II405" s="0"/>
      <c r="IJ405" s="0"/>
      <c r="IK405" s="0"/>
      <c r="IL405" s="0"/>
      <c r="IM405" s="0"/>
      <c r="IN405" s="0"/>
      <c r="IO405" s="0"/>
      <c r="IP405" s="0"/>
      <c r="IQ405" s="0"/>
      <c r="IR405" s="0"/>
      <c r="IS405" s="0"/>
      <c r="IT405" s="0"/>
      <c r="IU405" s="0"/>
      <c r="IV405" s="0"/>
      <c r="IW405" s="0"/>
    </row>
    <row r="406" customFormat="false" ht="12.75" hidden="false" customHeight="false" outlineLevel="0" collapsed="false">
      <c r="A406" s="0"/>
      <c r="B406" s="0"/>
      <c r="C406" s="0"/>
      <c r="D406" s="0"/>
      <c r="E406" s="0"/>
      <c r="F406" s="0"/>
      <c r="G406" s="0"/>
      <c r="H406" s="0"/>
      <c r="I406" s="0"/>
      <c r="J406" s="0"/>
      <c r="K406" s="0"/>
      <c r="L406" s="0"/>
      <c r="M406" s="0"/>
      <c r="N406" s="0"/>
      <c r="O406" s="0"/>
      <c r="P406" s="0"/>
      <c r="Q406" s="0"/>
      <c r="R406" s="0"/>
      <c r="S406" s="0"/>
      <c r="T406" s="0"/>
      <c r="U406" s="0"/>
      <c r="V406" s="0"/>
      <c r="W406" s="0"/>
      <c r="X406" s="0"/>
      <c r="Y406" s="0"/>
      <c r="Z406" s="0"/>
      <c r="AA406" s="0"/>
      <c r="AB406" s="0"/>
      <c r="AC406" s="0"/>
      <c r="AD406" s="0"/>
      <c r="AE406" s="0"/>
      <c r="AF406" s="0"/>
      <c r="AG406" s="0"/>
      <c r="AH406" s="0"/>
      <c r="AI406" s="0"/>
      <c r="AJ406" s="0"/>
      <c r="AK406" s="0"/>
      <c r="AL406" s="0"/>
      <c r="AM406" s="0"/>
      <c r="AN406" s="0"/>
      <c r="AO406" s="0"/>
      <c r="AP406" s="0"/>
      <c r="AQ406" s="0"/>
      <c r="AR406" s="0"/>
      <c r="AS406" s="0"/>
      <c r="AT406" s="0"/>
      <c r="AU406" s="0"/>
      <c r="AV406" s="0"/>
      <c r="AW406" s="0"/>
      <c r="AX406" s="0"/>
      <c r="AY406" s="0"/>
      <c r="AZ406" s="0"/>
      <c r="BA406" s="0"/>
      <c r="BB406" s="0"/>
      <c r="BC406" s="0"/>
      <c r="BD406" s="0"/>
      <c r="BE406" s="0"/>
      <c r="BF406" s="0"/>
      <c r="BG406" s="0"/>
      <c r="BH406" s="0"/>
      <c r="BI406" s="0"/>
      <c r="BJ406" s="0"/>
      <c r="BK406" s="0"/>
      <c r="BL406" s="0"/>
      <c r="BM406" s="0"/>
      <c r="BN406" s="0"/>
      <c r="BO406" s="0"/>
      <c r="BP406" s="0"/>
      <c r="BQ406" s="0"/>
      <c r="BR406" s="0"/>
      <c r="BS406" s="0"/>
      <c r="BT406" s="0"/>
      <c r="BU406" s="0"/>
      <c r="BV406" s="0"/>
      <c r="BW406" s="0"/>
      <c r="BX406" s="0"/>
      <c r="BY406" s="0"/>
      <c r="BZ406" s="0"/>
      <c r="CA406" s="0"/>
      <c r="CB406" s="0"/>
      <c r="CC406" s="0"/>
      <c r="CD406" s="0"/>
      <c r="CE406" s="0"/>
      <c r="CF406" s="0"/>
      <c r="CG406" s="0"/>
      <c r="CH406" s="0"/>
      <c r="CI406" s="0"/>
      <c r="CJ406" s="0"/>
      <c r="CK406" s="0"/>
      <c r="CL406" s="0"/>
      <c r="CM406" s="0"/>
      <c r="CN406" s="0"/>
      <c r="CO406" s="0"/>
      <c r="CP406" s="0"/>
      <c r="CQ406" s="0"/>
      <c r="CR406" s="0"/>
      <c r="CS406" s="0"/>
      <c r="CT406" s="0"/>
      <c r="CU406" s="0"/>
      <c r="CV406" s="0"/>
      <c r="CW406" s="0"/>
      <c r="CX406" s="0"/>
      <c r="CY406" s="0"/>
      <c r="CZ406" s="0"/>
      <c r="DA406" s="0"/>
      <c r="DB406" s="0"/>
      <c r="DC406" s="0"/>
      <c r="DD406" s="0"/>
      <c r="DE406" s="0"/>
      <c r="DF406" s="0"/>
      <c r="DG406" s="0"/>
      <c r="DH406" s="0"/>
      <c r="DI406" s="0"/>
      <c r="DJ406" s="0"/>
      <c r="DK406" s="0"/>
      <c r="DL406" s="0"/>
      <c r="DM406" s="0"/>
      <c r="DN406" s="0"/>
      <c r="DO406" s="0"/>
      <c r="DP406" s="0"/>
      <c r="DQ406" s="0"/>
      <c r="DR406" s="0"/>
      <c r="DS406" s="0"/>
      <c r="DT406" s="0"/>
      <c r="DU406" s="0"/>
      <c r="DV406" s="0"/>
      <c r="DW406" s="0"/>
      <c r="DX406" s="0"/>
      <c r="DY406" s="0"/>
      <c r="DZ406" s="0"/>
      <c r="EA406" s="0"/>
      <c r="EB406" s="0"/>
      <c r="EC406" s="0"/>
      <c r="ED406" s="0"/>
      <c r="EE406" s="0"/>
      <c r="EF406" s="0"/>
      <c r="EG406" s="0"/>
      <c r="EH406" s="0"/>
      <c r="EI406" s="0"/>
      <c r="EJ406" s="0"/>
      <c r="EK406" s="0"/>
      <c r="EL406" s="0"/>
      <c r="EM406" s="0"/>
      <c r="EN406" s="0"/>
      <c r="EO406" s="0"/>
      <c r="EP406" s="0"/>
      <c r="EQ406" s="0"/>
      <c r="ER406" s="0"/>
      <c r="ES406" s="0"/>
      <c r="ET406" s="0"/>
      <c r="EU406" s="0"/>
      <c r="EV406" s="0"/>
      <c r="EW406" s="0"/>
      <c r="EX406" s="0"/>
      <c r="EY406" s="0"/>
      <c r="EZ406" s="0"/>
      <c r="FA406" s="0"/>
      <c r="FB406" s="0"/>
      <c r="FC406" s="0"/>
      <c r="FD406" s="0"/>
      <c r="FE406" s="0"/>
      <c r="FF406" s="0"/>
      <c r="FG406" s="0"/>
      <c r="FH406" s="0"/>
      <c r="FI406" s="0"/>
      <c r="FJ406" s="0"/>
      <c r="FK406" s="0"/>
      <c r="FL406" s="0"/>
      <c r="FM406" s="0"/>
      <c r="FN406" s="0"/>
      <c r="FO406" s="0"/>
      <c r="FP406" s="0"/>
      <c r="FQ406" s="0"/>
      <c r="FR406" s="0"/>
      <c r="FS406" s="0"/>
      <c r="FT406" s="0"/>
      <c r="FU406" s="0"/>
      <c r="FV406" s="0"/>
      <c r="FW406" s="0"/>
      <c r="FX406" s="0"/>
      <c r="FY406" s="0"/>
      <c r="FZ406" s="0"/>
      <c r="GA406" s="0"/>
      <c r="GB406" s="0"/>
      <c r="GC406" s="0"/>
      <c r="GD406" s="0"/>
      <c r="GE406" s="0"/>
      <c r="GF406" s="0"/>
      <c r="GG406" s="0"/>
      <c r="GH406" s="0"/>
      <c r="GI406" s="0"/>
      <c r="GJ406" s="0"/>
      <c r="GK406" s="0"/>
      <c r="GL406" s="0"/>
      <c r="GM406" s="0"/>
      <c r="GN406" s="0"/>
      <c r="GO406" s="0"/>
      <c r="GP406" s="0"/>
      <c r="GQ406" s="0"/>
      <c r="GR406" s="0"/>
      <c r="GS406" s="0"/>
      <c r="GT406" s="0"/>
      <c r="GU406" s="0"/>
      <c r="GV406" s="0"/>
      <c r="GW406" s="0"/>
      <c r="GX406" s="0"/>
      <c r="GY406" s="0"/>
      <c r="GZ406" s="0"/>
      <c r="HA406" s="0"/>
      <c r="HB406" s="0"/>
      <c r="HC406" s="0"/>
      <c r="HD406" s="0"/>
      <c r="HE406" s="0"/>
      <c r="HF406" s="0"/>
      <c r="HG406" s="0"/>
      <c r="HH406" s="0"/>
      <c r="HI406" s="0"/>
      <c r="HJ406" s="0"/>
      <c r="HK406" s="0"/>
      <c r="HL406" s="0"/>
      <c r="HM406" s="0"/>
      <c r="HN406" s="0"/>
      <c r="HO406" s="0"/>
      <c r="HP406" s="0"/>
      <c r="HQ406" s="0"/>
      <c r="HR406" s="0"/>
      <c r="HS406" s="0"/>
      <c r="HT406" s="0"/>
      <c r="HU406" s="0"/>
      <c r="HV406" s="0"/>
      <c r="HW406" s="0"/>
      <c r="HX406" s="0"/>
      <c r="HY406" s="0"/>
      <c r="HZ406" s="0"/>
      <c r="IA406" s="0"/>
      <c r="IB406" s="0"/>
      <c r="IC406" s="0"/>
      <c r="ID406" s="0"/>
      <c r="IE406" s="0"/>
      <c r="IF406" s="0"/>
      <c r="IG406" s="0"/>
      <c r="IH406" s="0"/>
      <c r="II406" s="0"/>
      <c r="IJ406" s="0"/>
      <c r="IK406" s="0"/>
      <c r="IL406" s="0"/>
      <c r="IM406" s="0"/>
      <c r="IN406" s="0"/>
      <c r="IO406" s="0"/>
      <c r="IP406" s="0"/>
      <c r="IQ406" s="0"/>
      <c r="IR406" s="0"/>
      <c r="IS406" s="0"/>
      <c r="IT406" s="0"/>
      <c r="IU406" s="0"/>
      <c r="IV406" s="0"/>
      <c r="IW406" s="0"/>
    </row>
    <row r="407" customFormat="false" ht="12.75" hidden="false" customHeight="false" outlineLevel="0" collapsed="false">
      <c r="A407" s="0"/>
      <c r="B407" s="0"/>
      <c r="C407" s="0"/>
      <c r="D407" s="0"/>
      <c r="E407" s="0"/>
      <c r="F407" s="0"/>
      <c r="G407" s="0"/>
      <c r="H407" s="0"/>
      <c r="I407" s="0"/>
      <c r="J407" s="0"/>
      <c r="K407" s="0"/>
      <c r="L407" s="0"/>
      <c r="M407" s="0"/>
      <c r="N407" s="0"/>
      <c r="O407" s="0"/>
      <c r="P407" s="0"/>
      <c r="Q407" s="0"/>
      <c r="R407" s="0"/>
      <c r="S407" s="0"/>
      <c r="T407" s="0"/>
      <c r="U407" s="0"/>
      <c r="V407" s="0"/>
      <c r="W407" s="0"/>
      <c r="X407" s="0"/>
      <c r="Y407" s="0"/>
      <c r="Z407" s="0"/>
      <c r="AA407" s="0"/>
      <c r="AB407" s="0"/>
      <c r="AC407" s="0"/>
      <c r="AD407" s="0"/>
      <c r="AE407" s="0"/>
      <c r="AF407" s="0"/>
      <c r="AG407" s="0"/>
      <c r="AH407" s="0"/>
      <c r="AI407" s="0"/>
      <c r="AJ407" s="0"/>
      <c r="AK407" s="0"/>
      <c r="AL407" s="0"/>
      <c r="AM407" s="0"/>
      <c r="AN407" s="0"/>
      <c r="AO407" s="0"/>
      <c r="AP407" s="0"/>
      <c r="AQ407" s="0"/>
      <c r="AR407" s="0"/>
      <c r="AS407" s="0"/>
      <c r="AT407" s="0"/>
      <c r="AU407" s="0"/>
      <c r="AV407" s="0"/>
      <c r="AW407" s="0"/>
      <c r="AX407" s="0"/>
      <c r="AY407" s="0"/>
      <c r="AZ407" s="0"/>
      <c r="BA407" s="0"/>
      <c r="BB407" s="0"/>
      <c r="BC407" s="0"/>
      <c r="BD407" s="0"/>
      <c r="BE407" s="0"/>
      <c r="BF407" s="0"/>
      <c r="BG407" s="0"/>
      <c r="BH407" s="0"/>
      <c r="BI407" s="0"/>
      <c r="BJ407" s="0"/>
      <c r="BK407" s="0"/>
      <c r="BL407" s="0"/>
      <c r="BM407" s="0"/>
      <c r="BN407" s="0"/>
      <c r="BO407" s="0"/>
      <c r="BP407" s="0"/>
      <c r="BQ407" s="0"/>
      <c r="BR407" s="0"/>
      <c r="BS407" s="0"/>
      <c r="BT407" s="0"/>
      <c r="BU407" s="0"/>
      <c r="BV407" s="0"/>
      <c r="BW407" s="0"/>
      <c r="BX407" s="0"/>
      <c r="BY407" s="0"/>
      <c r="BZ407" s="0"/>
      <c r="CA407" s="0"/>
      <c r="CB407" s="0"/>
      <c r="CC407" s="0"/>
      <c r="CD407" s="0"/>
      <c r="CE407" s="0"/>
      <c r="CF407" s="0"/>
      <c r="CG407" s="0"/>
      <c r="CH407" s="0"/>
      <c r="CI407" s="0"/>
      <c r="CJ407" s="0"/>
      <c r="CK407" s="0"/>
      <c r="CL407" s="0"/>
      <c r="CM407" s="0"/>
      <c r="CN407" s="0"/>
      <c r="CO407" s="0"/>
      <c r="CP407" s="0"/>
      <c r="CQ407" s="0"/>
      <c r="CR407" s="0"/>
      <c r="CS407" s="0"/>
      <c r="CT407" s="0"/>
      <c r="CU407" s="0"/>
      <c r="CV407" s="0"/>
      <c r="CW407" s="0"/>
      <c r="CX407" s="0"/>
      <c r="CY407" s="0"/>
      <c r="CZ407" s="0"/>
      <c r="DA407" s="0"/>
      <c r="DB407" s="0"/>
      <c r="DC407" s="0"/>
      <c r="DD407" s="0"/>
      <c r="DE407" s="0"/>
      <c r="DF407" s="0"/>
      <c r="DG407" s="0"/>
      <c r="DH407" s="0"/>
      <c r="DI407" s="0"/>
      <c r="DJ407" s="0"/>
      <c r="DK407" s="0"/>
      <c r="DL407" s="0"/>
      <c r="DM407" s="0"/>
      <c r="DN407" s="0"/>
      <c r="DO407" s="0"/>
      <c r="DP407" s="0"/>
      <c r="DQ407" s="0"/>
      <c r="DR407" s="0"/>
      <c r="DS407" s="0"/>
      <c r="DT407" s="0"/>
      <c r="DU407" s="0"/>
      <c r="DV407" s="0"/>
      <c r="DW407" s="0"/>
      <c r="DX407" s="0"/>
      <c r="DY407" s="0"/>
      <c r="DZ407" s="0"/>
      <c r="EA407" s="0"/>
      <c r="EB407" s="0"/>
      <c r="EC407" s="0"/>
      <c r="ED407" s="0"/>
      <c r="EE407" s="0"/>
      <c r="EF407" s="0"/>
      <c r="EG407" s="0"/>
      <c r="EH407" s="0"/>
      <c r="EI407" s="0"/>
      <c r="EJ407" s="0"/>
      <c r="EK407" s="0"/>
      <c r="EL407" s="0"/>
      <c r="EM407" s="0"/>
      <c r="EN407" s="0"/>
      <c r="EO407" s="0"/>
      <c r="EP407" s="0"/>
      <c r="EQ407" s="0"/>
      <c r="ER407" s="0"/>
      <c r="ES407" s="0"/>
      <c r="ET407" s="0"/>
      <c r="EU407" s="0"/>
      <c r="EV407" s="0"/>
      <c r="EW407" s="0"/>
      <c r="EX407" s="0"/>
      <c r="EY407" s="0"/>
      <c r="EZ407" s="0"/>
      <c r="FA407" s="0"/>
      <c r="FB407" s="0"/>
      <c r="FC407" s="0"/>
      <c r="FD407" s="0"/>
      <c r="FE407" s="0"/>
      <c r="FF407" s="0"/>
      <c r="FG407" s="0"/>
      <c r="FH407" s="0"/>
      <c r="FI407" s="0"/>
      <c r="FJ407" s="0"/>
      <c r="FK407" s="0"/>
      <c r="FL407" s="0"/>
      <c r="FM407" s="0"/>
      <c r="FN407" s="0"/>
      <c r="FO407" s="0"/>
      <c r="FP407" s="0"/>
      <c r="FQ407" s="0"/>
      <c r="FR407" s="0"/>
      <c r="FS407" s="0"/>
      <c r="FT407" s="0"/>
      <c r="FU407" s="0"/>
      <c r="FV407" s="0"/>
      <c r="FW407" s="0"/>
      <c r="FX407" s="0"/>
      <c r="FY407" s="0"/>
      <c r="FZ407" s="0"/>
      <c r="GA407" s="0"/>
      <c r="GB407" s="0"/>
      <c r="GC407" s="0"/>
      <c r="GD407" s="0"/>
      <c r="GE407" s="0"/>
      <c r="GF407" s="0"/>
      <c r="GG407" s="0"/>
      <c r="GH407" s="0"/>
      <c r="GI407" s="0"/>
      <c r="GJ407" s="0"/>
      <c r="GK407" s="0"/>
      <c r="GL407" s="0"/>
      <c r="GM407" s="0"/>
      <c r="GN407" s="0"/>
      <c r="GO407" s="0"/>
      <c r="GP407" s="0"/>
      <c r="GQ407" s="0"/>
      <c r="GR407" s="0"/>
      <c r="GS407" s="0"/>
      <c r="GT407" s="0"/>
      <c r="GU407" s="0"/>
      <c r="GV407" s="0"/>
      <c r="GW407" s="0"/>
      <c r="GX407" s="0"/>
      <c r="GY407" s="0"/>
      <c r="GZ407" s="0"/>
      <c r="HA407" s="0"/>
      <c r="HB407" s="0"/>
      <c r="HC407" s="0"/>
      <c r="HD407" s="0"/>
      <c r="HE407" s="0"/>
      <c r="HF407" s="0"/>
      <c r="HG407" s="0"/>
      <c r="HH407" s="0"/>
      <c r="HI407" s="0"/>
      <c r="HJ407" s="0"/>
      <c r="HK407" s="0"/>
      <c r="HL407" s="0"/>
      <c r="HM407" s="0"/>
      <c r="HN407" s="0"/>
      <c r="HO407" s="0"/>
      <c r="HP407" s="0"/>
      <c r="HQ407" s="0"/>
      <c r="HR407" s="0"/>
      <c r="HS407" s="0"/>
      <c r="HT407" s="0"/>
      <c r="HU407" s="0"/>
      <c r="HV407" s="0"/>
      <c r="HW407" s="0"/>
      <c r="HX407" s="0"/>
      <c r="HY407" s="0"/>
      <c r="HZ407" s="0"/>
      <c r="IA407" s="0"/>
      <c r="IB407" s="0"/>
      <c r="IC407" s="0"/>
      <c r="ID407" s="0"/>
      <c r="IE407" s="0"/>
      <c r="IF407" s="0"/>
      <c r="IG407" s="0"/>
      <c r="IH407" s="0"/>
      <c r="II407" s="0"/>
      <c r="IJ407" s="0"/>
      <c r="IK407" s="0"/>
      <c r="IL407" s="0"/>
      <c r="IM407" s="0"/>
      <c r="IN407" s="0"/>
      <c r="IO407" s="0"/>
      <c r="IP407" s="0"/>
      <c r="IQ407" s="0"/>
      <c r="IR407" s="0"/>
      <c r="IS407" s="0"/>
      <c r="IT407" s="0"/>
      <c r="IU407" s="0"/>
      <c r="IV407" s="0"/>
      <c r="IW407" s="0"/>
    </row>
    <row r="408" customFormat="false" ht="12.75" hidden="false" customHeight="false" outlineLevel="0" collapsed="false">
      <c r="A408" s="0"/>
      <c r="B408" s="0"/>
      <c r="C408" s="0"/>
      <c r="D408" s="0"/>
      <c r="E408" s="0"/>
      <c r="F408" s="0"/>
      <c r="G408" s="0"/>
      <c r="H408" s="0"/>
      <c r="I408" s="0"/>
      <c r="J408" s="0"/>
      <c r="K408" s="0"/>
      <c r="L408" s="0"/>
      <c r="M408" s="0"/>
      <c r="N408" s="0"/>
      <c r="O408" s="0"/>
      <c r="P408" s="0"/>
      <c r="Q408" s="0"/>
      <c r="R408" s="0"/>
      <c r="S408" s="0"/>
      <c r="T408" s="0"/>
      <c r="U408" s="0"/>
      <c r="V408" s="0"/>
      <c r="W408" s="0"/>
      <c r="X408" s="0"/>
      <c r="Y408" s="0"/>
      <c r="Z408" s="0"/>
      <c r="AA408" s="0"/>
      <c r="AB408" s="0"/>
      <c r="AC408" s="0"/>
      <c r="AD408" s="0"/>
      <c r="AE408" s="0"/>
      <c r="AF408" s="0"/>
      <c r="AG408" s="0"/>
      <c r="AH408" s="0"/>
      <c r="AI408" s="0"/>
      <c r="AJ408" s="0"/>
      <c r="AK408" s="0"/>
      <c r="AL408" s="0"/>
      <c r="AM408" s="0"/>
      <c r="AN408" s="0"/>
      <c r="AO408" s="0"/>
      <c r="AP408" s="0"/>
      <c r="AQ408" s="0"/>
      <c r="AR408" s="0"/>
      <c r="AS408" s="0"/>
      <c r="AT408" s="0"/>
      <c r="AU408" s="0"/>
      <c r="AV408" s="0"/>
      <c r="AW408" s="0"/>
      <c r="AX408" s="0"/>
      <c r="AY408" s="0"/>
      <c r="AZ408" s="0"/>
      <c r="BA408" s="0"/>
      <c r="BB408" s="0"/>
      <c r="BC408" s="0"/>
      <c r="BD408" s="0"/>
      <c r="BE408" s="0"/>
      <c r="BF408" s="0"/>
      <c r="BG408" s="0"/>
      <c r="BH408" s="0"/>
      <c r="BI408" s="0"/>
      <c r="BJ408" s="0"/>
      <c r="BK408" s="0"/>
      <c r="BL408" s="0"/>
      <c r="BM408" s="0"/>
      <c r="BN408" s="0"/>
      <c r="BO408" s="0"/>
      <c r="BP408" s="0"/>
      <c r="BQ408" s="0"/>
      <c r="BR408" s="0"/>
      <c r="BS408" s="0"/>
      <c r="BT408" s="0"/>
      <c r="BU408" s="0"/>
      <c r="BV408" s="0"/>
      <c r="BW408" s="0"/>
      <c r="BX408" s="0"/>
      <c r="BY408" s="0"/>
      <c r="BZ408" s="0"/>
      <c r="CA408" s="0"/>
      <c r="CB408" s="0"/>
      <c r="CC408" s="0"/>
      <c r="CD408" s="0"/>
      <c r="CE408" s="0"/>
      <c r="CF408" s="0"/>
      <c r="CG408" s="0"/>
      <c r="CH408" s="0"/>
      <c r="CI408" s="0"/>
      <c r="CJ408" s="0"/>
      <c r="CK408" s="0"/>
      <c r="CL408" s="0"/>
      <c r="CM408" s="0"/>
      <c r="CN408" s="0"/>
      <c r="CO408" s="0"/>
      <c r="CP408" s="0"/>
      <c r="CQ408" s="0"/>
      <c r="CR408" s="0"/>
      <c r="CS408" s="0"/>
      <c r="CT408" s="0"/>
      <c r="CU408" s="0"/>
      <c r="CV408" s="0"/>
      <c r="CW408" s="0"/>
      <c r="CX408" s="0"/>
      <c r="CY408" s="0"/>
      <c r="CZ408" s="0"/>
      <c r="DA408" s="0"/>
      <c r="DB408" s="0"/>
      <c r="DC408" s="0"/>
      <c r="DD408" s="0"/>
      <c r="DE408" s="0"/>
      <c r="DF408" s="0"/>
      <c r="DG408" s="0"/>
      <c r="DH408" s="0"/>
      <c r="DI408" s="0"/>
      <c r="DJ408" s="0"/>
      <c r="DK408" s="0"/>
      <c r="DL408" s="0"/>
      <c r="DM408" s="0"/>
      <c r="DN408" s="0"/>
      <c r="DO408" s="0"/>
      <c r="DP408" s="0"/>
      <c r="DQ408" s="0"/>
      <c r="DR408" s="0"/>
      <c r="DS408" s="0"/>
      <c r="DT408" s="0"/>
      <c r="DU408" s="0"/>
      <c r="DV408" s="0"/>
      <c r="DW408" s="0"/>
      <c r="DX408" s="0"/>
      <c r="DY408" s="0"/>
      <c r="DZ408" s="0"/>
      <c r="EA408" s="0"/>
      <c r="EB408" s="0"/>
      <c r="EC408" s="0"/>
      <c r="ED408" s="0"/>
      <c r="EE408" s="0"/>
      <c r="EF408" s="0"/>
      <c r="EG408" s="0"/>
      <c r="EH408" s="0"/>
      <c r="EI408" s="0"/>
      <c r="EJ408" s="0"/>
      <c r="EK408" s="0"/>
      <c r="EL408" s="0"/>
      <c r="EM408" s="0"/>
      <c r="EN408" s="0"/>
      <c r="EO408" s="0"/>
      <c r="EP408" s="0"/>
      <c r="EQ408" s="0"/>
      <c r="ER408" s="0"/>
      <c r="ES408" s="0"/>
      <c r="ET408" s="0"/>
      <c r="EU408" s="0"/>
      <c r="EV408" s="0"/>
      <c r="EW408" s="0"/>
      <c r="EX408" s="0"/>
      <c r="EY408" s="0"/>
      <c r="EZ408" s="0"/>
      <c r="FA408" s="0"/>
      <c r="FB408" s="0"/>
      <c r="FC408" s="0"/>
      <c r="FD408" s="0"/>
      <c r="FE408" s="0"/>
      <c r="FF408" s="0"/>
      <c r="FG408" s="0"/>
      <c r="FH408" s="0"/>
      <c r="FI408" s="0"/>
      <c r="FJ408" s="0"/>
      <c r="FK408" s="0"/>
      <c r="FL408" s="0"/>
      <c r="FM408" s="0"/>
      <c r="FN408" s="0"/>
      <c r="FO408" s="0"/>
      <c r="FP408" s="0"/>
      <c r="FQ408" s="0"/>
      <c r="FR408" s="0"/>
      <c r="FS408" s="0"/>
      <c r="FT408" s="0"/>
      <c r="FU408" s="0"/>
      <c r="FV408" s="0"/>
      <c r="FW408" s="0"/>
      <c r="FX408" s="0"/>
      <c r="FY408" s="0"/>
      <c r="FZ408" s="0"/>
      <c r="GA408" s="0"/>
      <c r="GB408" s="0"/>
      <c r="GC408" s="0"/>
      <c r="GD408" s="0"/>
      <c r="GE408" s="0"/>
      <c r="GF408" s="0"/>
      <c r="GG408" s="0"/>
      <c r="GH408" s="0"/>
      <c r="GI408" s="0"/>
      <c r="GJ408" s="0"/>
      <c r="GK408" s="0"/>
      <c r="GL408" s="0"/>
      <c r="GM408" s="0"/>
      <c r="GN408" s="0"/>
      <c r="GO408" s="0"/>
      <c r="GP408" s="0"/>
      <c r="GQ408" s="0"/>
      <c r="GR408" s="0"/>
      <c r="GS408" s="0"/>
      <c r="GT408" s="0"/>
      <c r="GU408" s="0"/>
      <c r="GV408" s="0"/>
      <c r="GW408" s="0"/>
      <c r="GX408" s="0"/>
      <c r="GY408" s="0"/>
      <c r="GZ408" s="0"/>
      <c r="HA408" s="0"/>
      <c r="HB408" s="0"/>
      <c r="HC408" s="0"/>
      <c r="HD408" s="0"/>
      <c r="HE408" s="0"/>
      <c r="HF408" s="0"/>
      <c r="HG408" s="0"/>
      <c r="HH408" s="0"/>
      <c r="HI408" s="0"/>
      <c r="HJ408" s="0"/>
      <c r="HK408" s="0"/>
      <c r="HL408" s="0"/>
      <c r="HM408" s="0"/>
      <c r="HN408" s="0"/>
      <c r="HO408" s="0"/>
      <c r="HP408" s="0"/>
      <c r="HQ408" s="0"/>
      <c r="HR408" s="0"/>
      <c r="HS408" s="0"/>
      <c r="HT408" s="0"/>
      <c r="HU408" s="0"/>
      <c r="HV408" s="0"/>
      <c r="HW408" s="0"/>
      <c r="HX408" s="0"/>
      <c r="HY408" s="0"/>
      <c r="HZ408" s="0"/>
      <c r="IA408" s="0"/>
      <c r="IB408" s="0"/>
      <c r="IC408" s="0"/>
      <c r="ID408" s="0"/>
      <c r="IE408" s="0"/>
      <c r="IF408" s="0"/>
      <c r="IG408" s="0"/>
      <c r="IH408" s="0"/>
      <c r="II408" s="0"/>
      <c r="IJ408" s="0"/>
      <c r="IK408" s="0"/>
      <c r="IL408" s="0"/>
      <c r="IM408" s="0"/>
      <c r="IN408" s="0"/>
      <c r="IO408" s="0"/>
      <c r="IP408" s="0"/>
      <c r="IQ408" s="0"/>
      <c r="IR408" s="0"/>
      <c r="IS408" s="0"/>
      <c r="IT408" s="0"/>
      <c r="IU408" s="0"/>
      <c r="IV408" s="0"/>
      <c r="IW408" s="0"/>
    </row>
    <row r="409" customFormat="false" ht="12.75" hidden="false" customHeight="false" outlineLevel="0" collapsed="false">
      <c r="A409" s="0"/>
      <c r="B409" s="0"/>
      <c r="C409" s="0"/>
      <c r="D409" s="0"/>
      <c r="E409" s="0"/>
      <c r="F409" s="0"/>
      <c r="G409" s="0"/>
      <c r="H409" s="0"/>
      <c r="I409" s="0"/>
      <c r="J409" s="0"/>
      <c r="K409" s="0"/>
      <c r="L409" s="0"/>
      <c r="M409" s="0"/>
      <c r="N409" s="0"/>
      <c r="O409" s="0"/>
      <c r="P409" s="0"/>
      <c r="Q409" s="0"/>
      <c r="R409" s="0"/>
      <c r="S409" s="0"/>
      <c r="T409" s="0"/>
      <c r="U409" s="0"/>
      <c r="V409" s="0"/>
      <c r="W409" s="0"/>
      <c r="X409" s="0"/>
      <c r="Y409" s="0"/>
      <c r="Z409" s="0"/>
      <c r="AA409" s="0"/>
      <c r="AB409" s="0"/>
      <c r="AC409" s="0"/>
      <c r="AD409" s="0"/>
      <c r="AE409" s="0"/>
      <c r="AF409" s="0"/>
      <c r="AG409" s="0"/>
      <c r="AH409" s="0"/>
      <c r="AI409" s="0"/>
      <c r="AJ409" s="0"/>
      <c r="AK409" s="0"/>
      <c r="AL409" s="0"/>
      <c r="AM409" s="0"/>
      <c r="AN409" s="0"/>
      <c r="AO409" s="0"/>
      <c r="AP409" s="0"/>
      <c r="AQ409" s="0"/>
      <c r="AR409" s="0"/>
      <c r="AS409" s="0"/>
      <c r="AT409" s="0"/>
      <c r="AU409" s="0"/>
      <c r="AV409" s="0"/>
      <c r="AW409" s="0"/>
      <c r="AX409" s="0"/>
      <c r="AY409" s="0"/>
      <c r="AZ409" s="0"/>
      <c r="BA409" s="0"/>
      <c r="BB409" s="0"/>
      <c r="BC409" s="0"/>
      <c r="BD409" s="0"/>
      <c r="BE409" s="0"/>
      <c r="BF409" s="0"/>
      <c r="BG409" s="0"/>
      <c r="BH409" s="0"/>
      <c r="BI409" s="0"/>
      <c r="BJ409" s="0"/>
      <c r="BK409" s="0"/>
      <c r="BL409" s="0"/>
      <c r="BM409" s="0"/>
      <c r="BN409" s="0"/>
      <c r="BO409" s="0"/>
      <c r="BP409" s="0"/>
      <c r="BQ409" s="0"/>
      <c r="BR409" s="0"/>
      <c r="BS409" s="0"/>
      <c r="BT409" s="0"/>
      <c r="BU409" s="0"/>
      <c r="BV409" s="0"/>
      <c r="BW409" s="0"/>
      <c r="BX409" s="0"/>
      <c r="BY409" s="0"/>
      <c r="BZ409" s="0"/>
      <c r="CA409" s="0"/>
      <c r="CB409" s="0"/>
      <c r="CC409" s="0"/>
      <c r="CD409" s="0"/>
      <c r="CE409" s="0"/>
      <c r="CF409" s="0"/>
      <c r="CG409" s="0"/>
      <c r="CH409" s="0"/>
      <c r="CI409" s="0"/>
      <c r="CJ409" s="0"/>
      <c r="CK409" s="0"/>
      <c r="CL409" s="0"/>
      <c r="CM409" s="0"/>
      <c r="CN409" s="0"/>
      <c r="CO409" s="0"/>
      <c r="CP409" s="0"/>
      <c r="CQ409" s="0"/>
      <c r="CR409" s="0"/>
      <c r="CS409" s="0"/>
      <c r="CT409" s="0"/>
      <c r="CU409" s="0"/>
      <c r="CV409" s="0"/>
      <c r="CW409" s="0"/>
      <c r="CX409" s="0"/>
      <c r="CY409" s="0"/>
      <c r="CZ409" s="0"/>
      <c r="DA409" s="0"/>
      <c r="DB409" s="0"/>
      <c r="DC409" s="0"/>
      <c r="DD409" s="0"/>
      <c r="DE409" s="0"/>
      <c r="DF409" s="0"/>
      <c r="DG409" s="0"/>
      <c r="DH409" s="0"/>
      <c r="DI409" s="0"/>
      <c r="DJ409" s="0"/>
      <c r="DK409" s="0"/>
      <c r="DL409" s="0"/>
      <c r="DM409" s="0"/>
      <c r="DN409" s="0"/>
      <c r="DO409" s="0"/>
      <c r="DP409" s="0"/>
      <c r="DQ409" s="0"/>
      <c r="DR409" s="0"/>
      <c r="DS409" s="0"/>
      <c r="DT409" s="0"/>
      <c r="DU409" s="0"/>
      <c r="DV409" s="0"/>
      <c r="DW409" s="0"/>
      <c r="DX409" s="0"/>
      <c r="DY409" s="0"/>
      <c r="DZ409" s="0"/>
      <c r="EA409" s="0"/>
      <c r="EB409" s="0"/>
      <c r="EC409" s="0"/>
      <c r="ED409" s="0"/>
      <c r="EE409" s="0"/>
      <c r="EF409" s="0"/>
      <c r="EG409" s="0"/>
      <c r="EH409" s="0"/>
      <c r="EI409" s="0"/>
      <c r="EJ409" s="0"/>
      <c r="EK409" s="0"/>
      <c r="EL409" s="0"/>
      <c r="EM409" s="0"/>
      <c r="EN409" s="0"/>
      <c r="EO409" s="0"/>
      <c r="EP409" s="0"/>
      <c r="EQ409" s="0"/>
      <c r="ER409" s="0"/>
      <c r="ES409" s="0"/>
      <c r="ET409" s="0"/>
      <c r="EU409" s="0"/>
      <c r="EV409" s="0"/>
      <c r="EW409" s="0"/>
      <c r="EX409" s="0"/>
      <c r="EY409" s="0"/>
      <c r="EZ409" s="0"/>
      <c r="FA409" s="0"/>
      <c r="FB409" s="0"/>
      <c r="FC409" s="0"/>
      <c r="FD409" s="0"/>
      <c r="FE409" s="0"/>
      <c r="FF409" s="0"/>
      <c r="FG409" s="0"/>
      <c r="FH409" s="0"/>
      <c r="FI409" s="0"/>
      <c r="FJ409" s="0"/>
      <c r="FK409" s="0"/>
      <c r="FL409" s="0"/>
      <c r="FM409" s="0"/>
      <c r="FN409" s="0"/>
      <c r="FO409" s="0"/>
      <c r="FP409" s="0"/>
      <c r="FQ409" s="0"/>
      <c r="FR409" s="0"/>
      <c r="FS409" s="0"/>
      <c r="FT409" s="0"/>
      <c r="FU409" s="0"/>
      <c r="FV409" s="0"/>
      <c r="FW409" s="0"/>
      <c r="FX409" s="0"/>
      <c r="FY409" s="0"/>
      <c r="FZ409" s="0"/>
      <c r="GA409" s="0"/>
      <c r="GB409" s="0"/>
      <c r="GC409" s="0"/>
      <c r="GD409" s="0"/>
      <c r="GE409" s="0"/>
      <c r="GF409" s="0"/>
      <c r="GG409" s="0"/>
      <c r="GH409" s="0"/>
      <c r="GI409" s="0"/>
      <c r="GJ409" s="0"/>
      <c r="GK409" s="0"/>
      <c r="GL409" s="0"/>
      <c r="GM409" s="0"/>
      <c r="GN409" s="0"/>
      <c r="GO409" s="0"/>
      <c r="GP409" s="0"/>
      <c r="GQ409" s="0"/>
      <c r="GR409" s="0"/>
      <c r="GS409" s="0"/>
      <c r="GT409" s="0"/>
      <c r="GU409" s="0"/>
      <c r="GV409" s="0"/>
      <c r="GW409" s="0"/>
      <c r="GX409" s="0"/>
      <c r="GY409" s="0"/>
      <c r="GZ409" s="0"/>
      <c r="HA409" s="0"/>
      <c r="HB409" s="0"/>
      <c r="HC409" s="0"/>
      <c r="HD409" s="0"/>
      <c r="HE409" s="0"/>
      <c r="HF409" s="0"/>
      <c r="HG409" s="0"/>
      <c r="HH409" s="0"/>
      <c r="HI409" s="0"/>
      <c r="HJ409" s="0"/>
      <c r="HK409" s="0"/>
      <c r="HL409" s="0"/>
      <c r="HM409" s="0"/>
      <c r="HN409" s="0"/>
      <c r="HO409" s="0"/>
      <c r="HP409" s="0"/>
      <c r="HQ409" s="0"/>
      <c r="HR409" s="0"/>
      <c r="HS409" s="0"/>
      <c r="HT409" s="0"/>
      <c r="HU409" s="0"/>
      <c r="HV409" s="0"/>
      <c r="HW409" s="0"/>
      <c r="HX409" s="0"/>
      <c r="HY409" s="0"/>
      <c r="HZ409" s="0"/>
      <c r="IA409" s="0"/>
      <c r="IB409" s="0"/>
      <c r="IC409" s="0"/>
      <c r="ID409" s="0"/>
      <c r="IE409" s="0"/>
      <c r="IF409" s="0"/>
      <c r="IG409" s="0"/>
      <c r="IH409" s="0"/>
      <c r="II409" s="0"/>
      <c r="IJ409" s="0"/>
      <c r="IK409" s="0"/>
      <c r="IL409" s="0"/>
      <c r="IM409" s="0"/>
      <c r="IN409" s="0"/>
      <c r="IO409" s="0"/>
      <c r="IP409" s="0"/>
      <c r="IQ409" s="0"/>
      <c r="IR409" s="0"/>
      <c r="IS409" s="0"/>
      <c r="IT409" s="0"/>
      <c r="IU409" s="0"/>
      <c r="IV409" s="0"/>
      <c r="IW409" s="0"/>
    </row>
    <row r="410" customFormat="false" ht="12.75" hidden="false" customHeight="false" outlineLevel="0" collapsed="false">
      <c r="A410" s="0"/>
      <c r="B410" s="0"/>
      <c r="C410" s="0"/>
      <c r="D410" s="0"/>
      <c r="E410" s="0"/>
      <c r="F410" s="0"/>
      <c r="G410" s="0"/>
      <c r="H410" s="0"/>
      <c r="I410" s="0"/>
      <c r="J410" s="0"/>
      <c r="K410" s="0"/>
      <c r="L410" s="0"/>
      <c r="M410" s="0"/>
      <c r="N410" s="0"/>
      <c r="O410" s="0"/>
      <c r="P410" s="0"/>
      <c r="Q410" s="0"/>
      <c r="R410" s="0"/>
      <c r="S410" s="0"/>
      <c r="T410" s="0"/>
      <c r="U410" s="0"/>
      <c r="V410" s="0"/>
      <c r="W410" s="0"/>
      <c r="X410" s="0"/>
      <c r="Y410" s="0"/>
      <c r="Z410" s="0"/>
      <c r="AA410" s="0"/>
      <c r="AB410" s="0"/>
      <c r="AC410" s="0"/>
      <c r="AD410" s="0"/>
      <c r="AE410" s="0"/>
      <c r="AF410" s="0"/>
      <c r="AG410" s="0"/>
      <c r="AH410" s="0"/>
      <c r="AI410" s="0"/>
      <c r="AJ410" s="0"/>
      <c r="AK410" s="0"/>
      <c r="AL410" s="0"/>
      <c r="AM410" s="0"/>
      <c r="AN410" s="0"/>
      <c r="AO410" s="0"/>
      <c r="AP410" s="0"/>
      <c r="AQ410" s="0"/>
      <c r="AR410" s="0"/>
      <c r="AS410" s="0"/>
      <c r="AT410" s="0"/>
      <c r="AU410" s="0"/>
      <c r="AV410" s="0"/>
      <c r="AW410" s="0"/>
      <c r="AX410" s="0"/>
      <c r="AY410" s="0"/>
      <c r="AZ410" s="0"/>
      <c r="BA410" s="0"/>
      <c r="BB410" s="0"/>
      <c r="BC410" s="0"/>
      <c r="BD410" s="0"/>
      <c r="BE410" s="0"/>
      <c r="BF410" s="0"/>
      <c r="BG410" s="0"/>
      <c r="BH410" s="0"/>
      <c r="BI410" s="0"/>
      <c r="BJ410" s="0"/>
      <c r="BK410" s="0"/>
      <c r="BL410" s="0"/>
      <c r="BM410" s="0"/>
      <c r="BN410" s="0"/>
      <c r="BO410" s="0"/>
      <c r="BP410" s="0"/>
      <c r="BQ410" s="0"/>
      <c r="BR410" s="0"/>
      <c r="BS410" s="0"/>
      <c r="BT410" s="0"/>
      <c r="BU410" s="0"/>
      <c r="BV410" s="0"/>
      <c r="BW410" s="0"/>
      <c r="BX410" s="0"/>
      <c r="BY410" s="0"/>
      <c r="BZ410" s="0"/>
      <c r="CA410" s="0"/>
      <c r="CB410" s="0"/>
      <c r="CC410" s="0"/>
      <c r="CD410" s="0"/>
      <c r="CE410" s="0"/>
      <c r="CF410" s="0"/>
      <c r="CG410" s="0"/>
      <c r="CH410" s="0"/>
      <c r="CI410" s="0"/>
      <c r="CJ410" s="0"/>
      <c r="CK410" s="0"/>
      <c r="CL410" s="0"/>
      <c r="CM410" s="0"/>
      <c r="CN410" s="0"/>
      <c r="CO410" s="0"/>
      <c r="CP410" s="0"/>
      <c r="CQ410" s="0"/>
      <c r="CR410" s="0"/>
      <c r="CS410" s="0"/>
      <c r="CT410" s="0"/>
      <c r="CU410" s="0"/>
      <c r="CV410" s="0"/>
      <c r="CW410" s="0"/>
      <c r="CX410" s="0"/>
      <c r="CY410" s="0"/>
      <c r="CZ410" s="0"/>
      <c r="DA410" s="0"/>
      <c r="DB410" s="0"/>
      <c r="DC410" s="0"/>
      <c r="DD410" s="0"/>
      <c r="DE410" s="0"/>
      <c r="DF410" s="0"/>
      <c r="DG410" s="0"/>
      <c r="DH410" s="0"/>
      <c r="DI410" s="0"/>
      <c r="DJ410" s="0"/>
      <c r="DK410" s="0"/>
      <c r="DL410" s="0"/>
      <c r="DM410" s="0"/>
      <c r="DN410" s="0"/>
      <c r="DO410" s="0"/>
      <c r="DP410" s="0"/>
      <c r="DQ410" s="0"/>
      <c r="DR410" s="0"/>
      <c r="DS410" s="0"/>
      <c r="DT410" s="0"/>
      <c r="DU410" s="0"/>
      <c r="DV410" s="0"/>
      <c r="DW410" s="0"/>
      <c r="DX410" s="0"/>
      <c r="DY410" s="0"/>
      <c r="DZ410" s="0"/>
      <c r="EA410" s="0"/>
      <c r="EB410" s="0"/>
      <c r="EC410" s="0"/>
      <c r="ED410" s="0"/>
      <c r="EE410" s="0"/>
      <c r="EF410" s="0"/>
      <c r="EG410" s="0"/>
      <c r="EH410" s="0"/>
      <c r="EI410" s="0"/>
      <c r="EJ410" s="0"/>
      <c r="EK410" s="0"/>
      <c r="EL410" s="0"/>
      <c r="EM410" s="0"/>
      <c r="EN410" s="0"/>
      <c r="EO410" s="0"/>
      <c r="EP410" s="0"/>
      <c r="EQ410" s="0"/>
      <c r="ER410" s="0"/>
      <c r="ES410" s="0"/>
      <c r="ET410" s="0"/>
      <c r="EU410" s="0"/>
      <c r="EV410" s="0"/>
      <c r="EW410" s="0"/>
      <c r="EX410" s="0"/>
      <c r="EY410" s="0"/>
      <c r="EZ410" s="0"/>
      <c r="FA410" s="0"/>
      <c r="FB410" s="0"/>
      <c r="FC410" s="0"/>
      <c r="FD410" s="0"/>
      <c r="FE410" s="0"/>
      <c r="FF410" s="0"/>
      <c r="FG410" s="0"/>
      <c r="FH410" s="0"/>
      <c r="FI410" s="0"/>
      <c r="FJ410" s="0"/>
      <c r="FK410" s="0"/>
      <c r="FL410" s="0"/>
      <c r="FM410" s="0"/>
      <c r="FN410" s="0"/>
      <c r="FO410" s="0"/>
      <c r="FP410" s="0"/>
      <c r="FQ410" s="0"/>
      <c r="FR410" s="0"/>
      <c r="FS410" s="0"/>
      <c r="FT410" s="0"/>
      <c r="FU410" s="0"/>
      <c r="FV410" s="0"/>
      <c r="FW410" s="0"/>
      <c r="FX410" s="0"/>
      <c r="FY410" s="0"/>
      <c r="FZ410" s="0"/>
      <c r="GA410" s="0"/>
      <c r="GB410" s="0"/>
      <c r="GC410" s="0"/>
      <c r="GD410" s="0"/>
      <c r="GE410" s="0"/>
      <c r="GF410" s="0"/>
      <c r="GG410" s="0"/>
      <c r="GH410" s="0"/>
      <c r="GI410" s="0"/>
      <c r="GJ410" s="0"/>
      <c r="GK410" s="0"/>
      <c r="GL410" s="0"/>
      <c r="GM410" s="0"/>
      <c r="GN410" s="0"/>
      <c r="GO410" s="0"/>
      <c r="GP410" s="0"/>
      <c r="GQ410" s="0"/>
      <c r="GR410" s="0"/>
      <c r="GS410" s="0"/>
      <c r="GT410" s="0"/>
      <c r="GU410" s="0"/>
      <c r="GV410" s="0"/>
      <c r="GW410" s="0"/>
      <c r="GX410" s="0"/>
      <c r="GY410" s="0"/>
      <c r="GZ410" s="0"/>
      <c r="HA410" s="0"/>
      <c r="HB410" s="0"/>
      <c r="HC410" s="0"/>
      <c r="HD410" s="0"/>
      <c r="HE410" s="0"/>
      <c r="HF410" s="0"/>
      <c r="HG410" s="0"/>
      <c r="HH410" s="0"/>
      <c r="HI410" s="0"/>
      <c r="HJ410" s="0"/>
      <c r="HK410" s="0"/>
      <c r="HL410" s="0"/>
      <c r="HM410" s="0"/>
      <c r="HN410" s="0"/>
      <c r="HO410" s="0"/>
      <c r="HP410" s="0"/>
      <c r="HQ410" s="0"/>
      <c r="HR410" s="0"/>
      <c r="HS410" s="0"/>
      <c r="HT410" s="0"/>
      <c r="HU410" s="0"/>
      <c r="HV410" s="0"/>
      <c r="HW410" s="0"/>
      <c r="HX410" s="0"/>
      <c r="HY410" s="0"/>
      <c r="HZ410" s="0"/>
      <c r="IA410" s="0"/>
      <c r="IB410" s="0"/>
      <c r="IC410" s="0"/>
      <c r="ID410" s="0"/>
      <c r="IE410" s="0"/>
      <c r="IF410" s="0"/>
      <c r="IG410" s="0"/>
      <c r="IH410" s="0"/>
      <c r="II410" s="0"/>
      <c r="IJ410" s="0"/>
      <c r="IK410" s="0"/>
      <c r="IL410" s="0"/>
      <c r="IM410" s="0"/>
      <c r="IN410" s="0"/>
      <c r="IO410" s="0"/>
      <c r="IP410" s="0"/>
      <c r="IQ410" s="0"/>
      <c r="IR410" s="0"/>
      <c r="IS410" s="0"/>
      <c r="IT410" s="0"/>
      <c r="IU410" s="0"/>
      <c r="IV410" s="0"/>
      <c r="IW410" s="0"/>
    </row>
    <row r="411" customFormat="false" ht="12.75" hidden="false" customHeight="false" outlineLevel="0" collapsed="false">
      <c r="A411" s="0"/>
      <c r="B411" s="0"/>
      <c r="C411" s="0"/>
      <c r="D411" s="0"/>
      <c r="E411" s="0"/>
      <c r="F411" s="0"/>
      <c r="G411" s="0"/>
      <c r="H411" s="0"/>
      <c r="I411" s="0"/>
      <c r="J411" s="0"/>
      <c r="K411" s="0"/>
      <c r="L411" s="0"/>
      <c r="M411" s="0"/>
      <c r="N411" s="0"/>
      <c r="O411" s="0"/>
      <c r="P411" s="0"/>
      <c r="Q411" s="0"/>
      <c r="R411" s="0"/>
      <c r="S411" s="0"/>
      <c r="T411" s="0"/>
      <c r="U411" s="0"/>
      <c r="V411" s="0"/>
      <c r="W411" s="0"/>
      <c r="X411" s="0"/>
      <c r="Y411" s="0"/>
      <c r="Z411" s="0"/>
      <c r="AA411" s="0"/>
      <c r="AB411" s="0"/>
      <c r="AC411" s="0"/>
      <c r="AD411" s="0"/>
      <c r="AE411" s="0"/>
      <c r="AF411" s="0"/>
      <c r="AG411" s="0"/>
      <c r="AH411" s="0"/>
      <c r="AI411" s="0"/>
      <c r="AJ411" s="0"/>
      <c r="AK411" s="0"/>
      <c r="AL411" s="0"/>
      <c r="AM411" s="0"/>
      <c r="AN411" s="0"/>
      <c r="AO411" s="0"/>
      <c r="AP411" s="0"/>
      <c r="AQ411" s="0"/>
      <c r="AR411" s="0"/>
      <c r="AS411" s="0"/>
      <c r="AT411" s="0"/>
      <c r="AU411" s="0"/>
      <c r="AV411" s="0"/>
      <c r="AW411" s="0"/>
      <c r="AX411" s="0"/>
      <c r="AY411" s="0"/>
      <c r="AZ411" s="0"/>
      <c r="BA411" s="0"/>
      <c r="BB411" s="0"/>
      <c r="BC411" s="0"/>
      <c r="BD411" s="0"/>
      <c r="BE411" s="0"/>
      <c r="BF411" s="0"/>
      <c r="BG411" s="0"/>
      <c r="BH411" s="0"/>
      <c r="BI411" s="0"/>
      <c r="BJ411" s="0"/>
      <c r="BK411" s="0"/>
      <c r="BL411" s="0"/>
      <c r="BM411" s="0"/>
      <c r="BN411" s="0"/>
      <c r="BO411" s="0"/>
      <c r="BP411" s="0"/>
      <c r="BQ411" s="0"/>
      <c r="BR411" s="0"/>
      <c r="BS411" s="0"/>
      <c r="BT411" s="0"/>
      <c r="BU411" s="0"/>
      <c r="BV411" s="0"/>
      <c r="BW411" s="0"/>
      <c r="BX411" s="0"/>
      <c r="BY411" s="0"/>
      <c r="BZ411" s="0"/>
      <c r="CA411" s="0"/>
      <c r="CB411" s="0"/>
      <c r="CC411" s="0"/>
      <c r="CD411" s="0"/>
      <c r="CE411" s="0"/>
      <c r="CF411" s="0"/>
      <c r="CG411" s="0"/>
      <c r="CH411" s="0"/>
      <c r="CI411" s="0"/>
      <c r="CJ411" s="0"/>
      <c r="CK411" s="0"/>
      <c r="CL411" s="0"/>
      <c r="CM411" s="0"/>
      <c r="CN411" s="0"/>
      <c r="CO411" s="0"/>
      <c r="CP411" s="0"/>
      <c r="CQ411" s="0"/>
      <c r="CR411" s="0"/>
      <c r="CS411" s="0"/>
      <c r="CT411" s="0"/>
      <c r="CU411" s="0"/>
      <c r="CV411" s="0"/>
      <c r="CW411" s="0"/>
      <c r="CX411" s="0"/>
      <c r="CY411" s="0"/>
      <c r="CZ411" s="0"/>
      <c r="DA411" s="0"/>
      <c r="DB411" s="0"/>
      <c r="DC411" s="0"/>
      <c r="DD411" s="0"/>
      <c r="DE411" s="0"/>
      <c r="DF411" s="0"/>
      <c r="DG411" s="0"/>
      <c r="DH411" s="0"/>
      <c r="DI411" s="0"/>
      <c r="DJ411" s="0"/>
      <c r="DK411" s="0"/>
      <c r="DL411" s="0"/>
      <c r="DM411" s="0"/>
      <c r="DN411" s="0"/>
      <c r="DO411" s="0"/>
      <c r="DP411" s="0"/>
      <c r="DQ411" s="0"/>
      <c r="DR411" s="0"/>
      <c r="DS411" s="0"/>
      <c r="DT411" s="0"/>
      <c r="DU411" s="0"/>
      <c r="DV411" s="0"/>
      <c r="DW411" s="0"/>
      <c r="DX411" s="0"/>
      <c r="DY411" s="0"/>
      <c r="DZ411" s="0"/>
      <c r="EA411" s="0"/>
      <c r="EB411" s="0"/>
      <c r="EC411" s="0"/>
      <c r="ED411" s="0"/>
      <c r="EE411" s="0"/>
      <c r="EF411" s="0"/>
      <c r="EG411" s="0"/>
      <c r="EH411" s="0"/>
      <c r="EI411" s="0"/>
      <c r="EJ411" s="0"/>
      <c r="EK411" s="0"/>
      <c r="EL411" s="0"/>
      <c r="EM411" s="0"/>
      <c r="EN411" s="0"/>
      <c r="EO411" s="0"/>
      <c r="EP411" s="0"/>
      <c r="EQ411" s="0"/>
      <c r="ER411" s="0"/>
      <c r="ES411" s="0"/>
      <c r="ET411" s="0"/>
      <c r="EU411" s="0"/>
      <c r="EV411" s="0"/>
      <c r="EW411" s="0"/>
      <c r="EX411" s="0"/>
      <c r="EY411" s="0"/>
      <c r="EZ411" s="0"/>
      <c r="FA411" s="0"/>
      <c r="FB411" s="0"/>
      <c r="FC411" s="0"/>
      <c r="FD411" s="0"/>
      <c r="FE411" s="0"/>
      <c r="FF411" s="0"/>
      <c r="FG411" s="0"/>
      <c r="FH411" s="0"/>
      <c r="FI411" s="0"/>
      <c r="FJ411" s="0"/>
      <c r="FK411" s="0"/>
      <c r="FL411" s="0"/>
      <c r="FM411" s="0"/>
      <c r="FN411" s="0"/>
      <c r="FO411" s="0"/>
      <c r="FP411" s="0"/>
      <c r="FQ411" s="0"/>
      <c r="FR411" s="0"/>
      <c r="FS411" s="0"/>
      <c r="FT411" s="0"/>
      <c r="FU411" s="0"/>
      <c r="FV411" s="0"/>
      <c r="FW411" s="0"/>
      <c r="FX411" s="0"/>
      <c r="FY411" s="0"/>
      <c r="FZ411" s="0"/>
      <c r="GA411" s="0"/>
      <c r="GB411" s="0"/>
      <c r="GC411" s="0"/>
      <c r="GD411" s="0"/>
      <c r="GE411" s="0"/>
      <c r="GF411" s="0"/>
      <c r="GG411" s="0"/>
      <c r="GH411" s="0"/>
      <c r="GI411" s="0"/>
      <c r="GJ411" s="0"/>
      <c r="GK411" s="0"/>
      <c r="GL411" s="0"/>
      <c r="GM411" s="0"/>
      <c r="GN411" s="0"/>
      <c r="GO411" s="0"/>
      <c r="GP411" s="0"/>
      <c r="GQ411" s="0"/>
      <c r="GR411" s="0"/>
      <c r="GS411" s="0"/>
      <c r="GT411" s="0"/>
      <c r="GU411" s="0"/>
      <c r="GV411" s="0"/>
      <c r="GW411" s="0"/>
      <c r="GX411" s="0"/>
      <c r="GY411" s="0"/>
      <c r="GZ411" s="0"/>
      <c r="HA411" s="0"/>
      <c r="HB411" s="0"/>
      <c r="HC411" s="0"/>
      <c r="HD411" s="0"/>
      <c r="HE411" s="0"/>
      <c r="HF411" s="0"/>
      <c r="HG411" s="0"/>
      <c r="HH411" s="0"/>
      <c r="HI411" s="0"/>
      <c r="HJ411" s="0"/>
      <c r="HK411" s="0"/>
      <c r="HL411" s="0"/>
      <c r="HM411" s="0"/>
      <c r="HN411" s="0"/>
      <c r="HO411" s="0"/>
      <c r="HP411" s="0"/>
      <c r="HQ411" s="0"/>
      <c r="HR411" s="0"/>
      <c r="HS411" s="0"/>
      <c r="HT411" s="0"/>
      <c r="HU411" s="0"/>
      <c r="HV411" s="0"/>
      <c r="HW411" s="0"/>
      <c r="HX411" s="0"/>
      <c r="HY411" s="0"/>
      <c r="HZ411" s="0"/>
      <c r="IA411" s="0"/>
      <c r="IB411" s="0"/>
      <c r="IC411" s="0"/>
      <c r="ID411" s="0"/>
      <c r="IE411" s="0"/>
      <c r="IF411" s="0"/>
      <c r="IG411" s="0"/>
      <c r="IH411" s="0"/>
      <c r="II411" s="0"/>
      <c r="IJ411" s="0"/>
      <c r="IK411" s="0"/>
      <c r="IL411" s="0"/>
      <c r="IM411" s="0"/>
      <c r="IN411" s="0"/>
      <c r="IO411" s="0"/>
      <c r="IP411" s="0"/>
      <c r="IQ411" s="0"/>
      <c r="IR411" s="0"/>
      <c r="IS411" s="0"/>
      <c r="IT411" s="0"/>
      <c r="IU411" s="0"/>
      <c r="IV411" s="0"/>
      <c r="IW411" s="0"/>
    </row>
    <row r="412" customFormat="false" ht="12.75" hidden="false" customHeight="false" outlineLevel="0" collapsed="false">
      <c r="A412" s="0"/>
      <c r="B412" s="0"/>
      <c r="C412" s="0"/>
      <c r="D412" s="0"/>
      <c r="E412" s="0"/>
      <c r="F412" s="0"/>
      <c r="G412" s="0"/>
      <c r="H412" s="0"/>
      <c r="I412" s="0"/>
      <c r="J412" s="0"/>
      <c r="K412" s="0"/>
      <c r="L412" s="0"/>
      <c r="M412" s="0"/>
      <c r="N412" s="0"/>
      <c r="O412" s="0"/>
      <c r="P412" s="0"/>
      <c r="Q412" s="0"/>
      <c r="R412" s="0"/>
      <c r="S412" s="0"/>
      <c r="T412" s="0"/>
      <c r="U412" s="0"/>
      <c r="V412" s="0"/>
      <c r="W412" s="0"/>
      <c r="X412" s="0"/>
      <c r="Y412" s="0"/>
      <c r="Z412" s="0"/>
      <c r="AA412" s="0"/>
      <c r="AB412" s="0"/>
      <c r="AC412" s="0"/>
      <c r="AD412" s="0"/>
      <c r="AE412" s="0"/>
      <c r="AF412" s="0"/>
      <c r="AG412" s="0"/>
      <c r="AH412" s="0"/>
      <c r="AI412" s="0"/>
      <c r="AJ412" s="0"/>
      <c r="AK412" s="0"/>
      <c r="AL412" s="0"/>
      <c r="AM412" s="0"/>
      <c r="AN412" s="0"/>
      <c r="AO412" s="0"/>
      <c r="AP412" s="0"/>
      <c r="AQ412" s="0"/>
      <c r="AR412" s="0"/>
      <c r="AS412" s="0"/>
      <c r="AT412" s="0"/>
      <c r="AU412" s="0"/>
      <c r="AV412" s="0"/>
      <c r="AW412" s="0"/>
      <c r="AX412" s="0"/>
      <c r="AY412" s="0"/>
      <c r="AZ412" s="0"/>
      <c r="BA412" s="0"/>
      <c r="BB412" s="0"/>
      <c r="BC412" s="0"/>
      <c r="BD412" s="0"/>
      <c r="BE412" s="0"/>
      <c r="BF412" s="0"/>
      <c r="BG412" s="0"/>
      <c r="BH412" s="0"/>
      <c r="BI412" s="0"/>
      <c r="BJ412" s="0"/>
      <c r="BK412" s="0"/>
      <c r="BL412" s="0"/>
      <c r="BM412" s="0"/>
      <c r="BN412" s="0"/>
      <c r="BO412" s="0"/>
      <c r="BP412" s="0"/>
      <c r="BQ412" s="0"/>
      <c r="BR412" s="0"/>
      <c r="BS412" s="0"/>
      <c r="BT412" s="0"/>
      <c r="BU412" s="0"/>
      <c r="BV412" s="0"/>
      <c r="BW412" s="0"/>
      <c r="BX412" s="0"/>
      <c r="BY412" s="0"/>
      <c r="BZ412" s="0"/>
      <c r="CA412" s="0"/>
      <c r="CB412" s="0"/>
      <c r="CC412" s="0"/>
      <c r="CD412" s="0"/>
      <c r="CE412" s="0"/>
      <c r="CF412" s="0"/>
      <c r="CG412" s="0"/>
      <c r="CH412" s="0"/>
      <c r="CI412" s="0"/>
      <c r="CJ412" s="0"/>
      <c r="CK412" s="0"/>
      <c r="CL412" s="0"/>
      <c r="CM412" s="0"/>
      <c r="CN412" s="0"/>
      <c r="CO412" s="0"/>
      <c r="CP412" s="0"/>
      <c r="CQ412" s="0"/>
      <c r="CR412" s="0"/>
      <c r="CS412" s="0"/>
      <c r="CT412" s="0"/>
      <c r="CU412" s="0"/>
      <c r="CV412" s="0"/>
      <c r="CW412" s="0"/>
      <c r="CX412" s="0"/>
      <c r="CY412" s="0"/>
      <c r="CZ412" s="0"/>
      <c r="DA412" s="0"/>
      <c r="DB412" s="0"/>
      <c r="DC412" s="0"/>
      <c r="DD412" s="0"/>
      <c r="DE412" s="0"/>
      <c r="DF412" s="0"/>
      <c r="DG412" s="0"/>
      <c r="DH412" s="0"/>
      <c r="DI412" s="0"/>
      <c r="DJ412" s="0"/>
      <c r="DK412" s="0"/>
      <c r="DL412" s="0"/>
      <c r="DM412" s="0"/>
      <c r="DN412" s="0"/>
      <c r="DO412" s="0"/>
      <c r="DP412" s="0"/>
      <c r="DQ412" s="0"/>
      <c r="DR412" s="0"/>
      <c r="DS412" s="0"/>
      <c r="DT412" s="0"/>
      <c r="DU412" s="0"/>
      <c r="DV412" s="0"/>
      <c r="DW412" s="0"/>
      <c r="DX412" s="0"/>
      <c r="DY412" s="0"/>
      <c r="DZ412" s="0"/>
      <c r="EA412" s="0"/>
      <c r="EB412" s="0"/>
      <c r="EC412" s="0"/>
      <c r="ED412" s="0"/>
      <c r="EE412" s="0"/>
      <c r="EF412" s="0"/>
      <c r="EG412" s="0"/>
      <c r="EH412" s="0"/>
      <c r="EI412" s="0"/>
      <c r="EJ412" s="0"/>
      <c r="EK412" s="0"/>
      <c r="EL412" s="0"/>
      <c r="EM412" s="0"/>
      <c r="EN412" s="0"/>
      <c r="EO412" s="0"/>
      <c r="EP412" s="0"/>
      <c r="EQ412" s="0"/>
      <c r="ER412" s="0"/>
      <c r="ES412" s="0"/>
      <c r="ET412" s="0"/>
      <c r="EU412" s="0"/>
      <c r="EV412" s="0"/>
      <c r="EW412" s="0"/>
      <c r="EX412" s="0"/>
      <c r="EY412" s="0"/>
      <c r="EZ412" s="0"/>
      <c r="FA412" s="0"/>
      <c r="FB412" s="0"/>
      <c r="FC412" s="0"/>
      <c r="FD412" s="0"/>
      <c r="FE412" s="0"/>
      <c r="FF412" s="0"/>
      <c r="FG412" s="0"/>
      <c r="FH412" s="0"/>
      <c r="FI412" s="0"/>
      <c r="FJ412" s="0"/>
      <c r="FK412" s="0"/>
      <c r="FL412" s="0"/>
      <c r="FM412" s="0"/>
      <c r="FN412" s="0"/>
      <c r="FO412" s="0"/>
      <c r="FP412" s="0"/>
      <c r="FQ412" s="0"/>
      <c r="FR412" s="0"/>
      <c r="FS412" s="0"/>
      <c r="FT412" s="0"/>
      <c r="FU412" s="0"/>
      <c r="FV412" s="0"/>
      <c r="FW412" s="0"/>
      <c r="FX412" s="0"/>
      <c r="FY412" s="0"/>
      <c r="FZ412" s="0"/>
      <c r="GA412" s="0"/>
      <c r="GB412" s="0"/>
      <c r="GC412" s="0"/>
      <c r="GD412" s="0"/>
      <c r="GE412" s="0"/>
      <c r="GF412" s="0"/>
      <c r="GG412" s="0"/>
      <c r="GH412" s="0"/>
      <c r="GI412" s="0"/>
      <c r="GJ412" s="0"/>
      <c r="GK412" s="0"/>
      <c r="GL412" s="0"/>
      <c r="GM412" s="0"/>
      <c r="GN412" s="0"/>
      <c r="GO412" s="0"/>
      <c r="GP412" s="0"/>
      <c r="GQ412" s="0"/>
      <c r="GR412" s="0"/>
      <c r="GS412" s="0"/>
      <c r="GT412" s="0"/>
      <c r="GU412" s="0"/>
      <c r="GV412" s="0"/>
      <c r="GW412" s="0"/>
      <c r="GX412" s="0"/>
      <c r="GY412" s="0"/>
      <c r="GZ412" s="0"/>
      <c r="HA412" s="0"/>
      <c r="HB412" s="0"/>
      <c r="HC412" s="0"/>
      <c r="HD412" s="0"/>
      <c r="HE412" s="0"/>
      <c r="HF412" s="0"/>
      <c r="HG412" s="0"/>
      <c r="HH412" s="0"/>
      <c r="HI412" s="0"/>
      <c r="HJ412" s="0"/>
      <c r="HK412" s="0"/>
      <c r="HL412" s="0"/>
      <c r="HM412" s="0"/>
      <c r="HN412" s="0"/>
      <c r="HO412" s="0"/>
      <c r="HP412" s="0"/>
      <c r="HQ412" s="0"/>
      <c r="HR412" s="0"/>
      <c r="HS412" s="0"/>
      <c r="HT412" s="0"/>
      <c r="HU412" s="0"/>
      <c r="HV412" s="0"/>
      <c r="HW412" s="0"/>
      <c r="HX412" s="0"/>
      <c r="HY412" s="0"/>
      <c r="HZ412" s="0"/>
      <c r="IA412" s="0"/>
      <c r="IB412" s="0"/>
      <c r="IC412" s="0"/>
      <c r="ID412" s="0"/>
      <c r="IE412" s="0"/>
      <c r="IF412" s="0"/>
      <c r="IG412" s="0"/>
      <c r="IH412" s="0"/>
      <c r="II412" s="0"/>
      <c r="IJ412" s="0"/>
      <c r="IK412" s="0"/>
      <c r="IL412" s="0"/>
      <c r="IM412" s="0"/>
      <c r="IN412" s="0"/>
      <c r="IO412" s="0"/>
      <c r="IP412" s="0"/>
      <c r="IQ412" s="0"/>
      <c r="IR412" s="0"/>
      <c r="IS412" s="0"/>
      <c r="IT412" s="0"/>
      <c r="IU412" s="0"/>
      <c r="IV412" s="0"/>
      <c r="IW412" s="0"/>
    </row>
    <row r="413" customFormat="false" ht="12.75" hidden="false" customHeight="false" outlineLevel="0" collapsed="false">
      <c r="A413" s="0"/>
      <c r="B413" s="0"/>
      <c r="C413" s="0"/>
      <c r="D413" s="0"/>
      <c r="E413" s="0"/>
      <c r="F413" s="0"/>
      <c r="G413" s="0"/>
      <c r="H413" s="0"/>
      <c r="I413" s="0"/>
      <c r="J413" s="0"/>
      <c r="K413" s="0"/>
      <c r="L413" s="0"/>
      <c r="M413" s="0"/>
      <c r="N413" s="0"/>
      <c r="O413" s="0"/>
      <c r="P413" s="0"/>
      <c r="Q413" s="0"/>
      <c r="R413" s="0"/>
      <c r="S413" s="0"/>
      <c r="T413" s="0"/>
      <c r="U413" s="0"/>
      <c r="V413" s="0"/>
      <c r="W413" s="0"/>
      <c r="X413" s="0"/>
      <c r="Y413" s="0"/>
      <c r="Z413" s="0"/>
      <c r="AA413" s="0"/>
      <c r="AB413" s="0"/>
      <c r="AC413" s="0"/>
      <c r="AD413" s="0"/>
      <c r="AE413" s="0"/>
      <c r="AF413" s="0"/>
      <c r="AG413" s="0"/>
      <c r="AH413" s="0"/>
      <c r="AI413" s="0"/>
      <c r="AJ413" s="0"/>
      <c r="AK413" s="0"/>
      <c r="AL413" s="0"/>
      <c r="AM413" s="0"/>
      <c r="AN413" s="0"/>
      <c r="AO413" s="0"/>
      <c r="AP413" s="0"/>
      <c r="AQ413" s="0"/>
      <c r="AR413" s="0"/>
      <c r="AS413" s="0"/>
      <c r="AT413" s="0"/>
      <c r="AU413" s="0"/>
      <c r="AV413" s="0"/>
      <c r="AW413" s="0"/>
      <c r="AX413" s="0"/>
      <c r="AY413" s="0"/>
      <c r="AZ413" s="0"/>
      <c r="BA413" s="0"/>
      <c r="BB413" s="0"/>
      <c r="BC413" s="0"/>
      <c r="BD413" s="0"/>
      <c r="BE413" s="0"/>
      <c r="BF413" s="0"/>
      <c r="BG413" s="0"/>
      <c r="BH413" s="0"/>
      <c r="BI413" s="0"/>
      <c r="BJ413" s="0"/>
      <c r="BK413" s="0"/>
      <c r="BL413" s="0"/>
      <c r="BM413" s="0"/>
      <c r="BN413" s="0"/>
      <c r="BO413" s="0"/>
      <c r="BP413" s="0"/>
      <c r="BQ413" s="0"/>
      <c r="BR413" s="0"/>
      <c r="BS413" s="0"/>
      <c r="BT413" s="0"/>
      <c r="BU413" s="0"/>
      <c r="BV413" s="0"/>
      <c r="BW413" s="0"/>
      <c r="BX413" s="0"/>
      <c r="BY413" s="0"/>
      <c r="BZ413" s="0"/>
      <c r="CA413" s="0"/>
      <c r="CB413" s="0"/>
      <c r="CC413" s="0"/>
      <c r="CD413" s="0"/>
      <c r="CE413" s="0"/>
      <c r="CF413" s="0"/>
      <c r="CG413" s="0"/>
      <c r="CH413" s="0"/>
      <c r="CI413" s="0"/>
      <c r="CJ413" s="0"/>
      <c r="CK413" s="0"/>
      <c r="CL413" s="0"/>
      <c r="CM413" s="0"/>
      <c r="CN413" s="0"/>
      <c r="CO413" s="0"/>
      <c r="CP413" s="0"/>
      <c r="CQ413" s="0"/>
      <c r="CR413" s="0"/>
      <c r="CS413" s="0"/>
      <c r="CT413" s="0"/>
      <c r="CU413" s="0"/>
      <c r="CV413" s="0"/>
      <c r="CW413" s="0"/>
      <c r="CX413" s="0"/>
      <c r="CY413" s="0"/>
      <c r="CZ413" s="0"/>
      <c r="DA413" s="0"/>
      <c r="DB413" s="0"/>
      <c r="DC413" s="0"/>
      <c r="DD413" s="0"/>
      <c r="DE413" s="0"/>
      <c r="DF413" s="0"/>
      <c r="DG413" s="0"/>
      <c r="DH413" s="0"/>
      <c r="DI413" s="0"/>
      <c r="DJ413" s="0"/>
      <c r="DK413" s="0"/>
      <c r="DL413" s="0"/>
      <c r="DM413" s="0"/>
      <c r="DN413" s="0"/>
      <c r="DO413" s="0"/>
      <c r="DP413" s="0"/>
      <c r="DQ413" s="0"/>
      <c r="DR413" s="0"/>
      <c r="DS413" s="0"/>
      <c r="DT413" s="0"/>
      <c r="DU413" s="0"/>
      <c r="DV413" s="0"/>
      <c r="DW413" s="0"/>
      <c r="DX413" s="0"/>
      <c r="DY413" s="0"/>
      <c r="DZ413" s="0"/>
      <c r="EA413" s="0"/>
      <c r="EB413" s="0"/>
      <c r="EC413" s="0"/>
      <c r="ED413" s="0"/>
      <c r="EE413" s="0"/>
      <c r="EF413" s="0"/>
      <c r="EG413" s="0"/>
      <c r="EH413" s="0"/>
      <c r="EI413" s="0"/>
      <c r="EJ413" s="0"/>
      <c r="EK413" s="0"/>
      <c r="EL413" s="0"/>
      <c r="EM413" s="0"/>
      <c r="EN413" s="0"/>
      <c r="EO413" s="0"/>
      <c r="EP413" s="0"/>
      <c r="EQ413" s="0"/>
      <c r="ER413" s="0"/>
      <c r="ES413" s="0"/>
      <c r="ET413" s="0"/>
      <c r="EU413" s="0"/>
      <c r="EV413" s="0"/>
      <c r="EW413" s="0"/>
      <c r="EX413" s="0"/>
      <c r="EY413" s="0"/>
      <c r="EZ413" s="0"/>
      <c r="FA413" s="0"/>
      <c r="FB413" s="0"/>
      <c r="FC413" s="0"/>
      <c r="FD413" s="0"/>
      <c r="FE413" s="0"/>
      <c r="FF413" s="0"/>
      <c r="FG413" s="0"/>
      <c r="FH413" s="0"/>
      <c r="FI413" s="0"/>
      <c r="FJ413" s="0"/>
      <c r="FK413" s="0"/>
      <c r="FL413" s="0"/>
      <c r="FM413" s="0"/>
      <c r="FN413" s="0"/>
      <c r="FO413" s="0"/>
      <c r="FP413" s="0"/>
      <c r="FQ413" s="0"/>
      <c r="FR413" s="0"/>
      <c r="FS413" s="0"/>
      <c r="FT413" s="0"/>
      <c r="FU413" s="0"/>
      <c r="FV413" s="0"/>
      <c r="FW413" s="0"/>
      <c r="FX413" s="0"/>
      <c r="FY413" s="0"/>
      <c r="FZ413" s="0"/>
      <c r="GA413" s="0"/>
      <c r="GB413" s="0"/>
      <c r="GC413" s="0"/>
      <c r="GD413" s="0"/>
      <c r="GE413" s="0"/>
      <c r="GF413" s="0"/>
      <c r="GG413" s="0"/>
      <c r="GH413" s="0"/>
      <c r="GI413" s="0"/>
      <c r="GJ413" s="0"/>
      <c r="GK413" s="0"/>
      <c r="GL413" s="0"/>
      <c r="GM413" s="0"/>
      <c r="GN413" s="0"/>
      <c r="GO413" s="0"/>
      <c r="GP413" s="0"/>
      <c r="GQ413" s="0"/>
      <c r="GR413" s="0"/>
      <c r="GS413" s="0"/>
      <c r="GT413" s="0"/>
      <c r="GU413" s="0"/>
      <c r="GV413" s="0"/>
      <c r="GW413" s="0"/>
      <c r="GX413" s="0"/>
      <c r="GY413" s="0"/>
      <c r="GZ413" s="0"/>
      <c r="HA413" s="0"/>
      <c r="HB413" s="0"/>
      <c r="HC413" s="0"/>
      <c r="HD413" s="0"/>
      <c r="HE413" s="0"/>
      <c r="HF413" s="0"/>
      <c r="HG413" s="0"/>
      <c r="HH413" s="0"/>
      <c r="HI413" s="0"/>
      <c r="HJ413" s="0"/>
      <c r="HK413" s="0"/>
      <c r="HL413" s="0"/>
      <c r="HM413" s="0"/>
      <c r="HN413" s="0"/>
      <c r="HO413" s="0"/>
      <c r="HP413" s="0"/>
      <c r="HQ413" s="0"/>
      <c r="HR413" s="0"/>
      <c r="HS413" s="0"/>
      <c r="HT413" s="0"/>
      <c r="HU413" s="0"/>
      <c r="HV413" s="0"/>
      <c r="HW413" s="0"/>
      <c r="HX413" s="0"/>
      <c r="HY413" s="0"/>
      <c r="HZ413" s="0"/>
      <c r="IA413" s="0"/>
      <c r="IB413" s="0"/>
      <c r="IC413" s="0"/>
      <c r="ID413" s="0"/>
      <c r="IE413" s="0"/>
      <c r="IF413" s="0"/>
      <c r="IG413" s="0"/>
      <c r="IH413" s="0"/>
      <c r="II413" s="0"/>
      <c r="IJ413" s="0"/>
      <c r="IK413" s="0"/>
      <c r="IL413" s="0"/>
      <c r="IM413" s="0"/>
      <c r="IN413" s="0"/>
      <c r="IO413" s="0"/>
      <c r="IP413" s="0"/>
      <c r="IQ413" s="0"/>
      <c r="IR413" s="0"/>
      <c r="IS413" s="0"/>
      <c r="IT413" s="0"/>
      <c r="IU413" s="0"/>
      <c r="IV413" s="0"/>
      <c r="IW413" s="0"/>
    </row>
    <row r="414" customFormat="false" ht="12.75" hidden="false" customHeight="false" outlineLevel="0" collapsed="false">
      <c r="A414" s="0"/>
      <c r="B414" s="0"/>
      <c r="C414" s="0"/>
      <c r="D414" s="0"/>
      <c r="E414" s="0"/>
      <c r="F414" s="0"/>
      <c r="G414" s="0"/>
      <c r="H414" s="0"/>
      <c r="I414" s="0"/>
      <c r="J414" s="0"/>
      <c r="K414" s="0"/>
      <c r="L414" s="0"/>
      <c r="M414" s="0"/>
      <c r="N414" s="0"/>
      <c r="O414" s="0"/>
      <c r="P414" s="0"/>
      <c r="Q414" s="0"/>
      <c r="R414" s="0"/>
      <c r="S414" s="0"/>
      <c r="T414" s="0"/>
      <c r="U414" s="0"/>
      <c r="V414" s="0"/>
      <c r="W414" s="0"/>
      <c r="X414" s="0"/>
      <c r="Y414" s="0"/>
      <c r="Z414" s="0"/>
      <c r="AA414" s="0"/>
      <c r="AB414" s="0"/>
      <c r="AC414" s="0"/>
      <c r="AD414" s="0"/>
      <c r="AE414" s="0"/>
      <c r="AF414" s="0"/>
      <c r="AG414" s="0"/>
      <c r="AH414" s="0"/>
      <c r="AI414" s="0"/>
      <c r="AJ414" s="0"/>
      <c r="AK414" s="0"/>
      <c r="AL414" s="0"/>
      <c r="AM414" s="0"/>
      <c r="AN414" s="0"/>
      <c r="AO414" s="0"/>
      <c r="AP414" s="0"/>
      <c r="AQ414" s="0"/>
      <c r="AR414" s="0"/>
      <c r="AS414" s="0"/>
      <c r="AT414" s="0"/>
      <c r="AU414" s="0"/>
      <c r="AV414" s="0"/>
      <c r="AW414" s="0"/>
      <c r="AX414" s="0"/>
      <c r="AY414" s="0"/>
      <c r="AZ414" s="0"/>
      <c r="BA414" s="0"/>
      <c r="BB414" s="0"/>
      <c r="BC414" s="0"/>
      <c r="BD414" s="0"/>
      <c r="BE414" s="0"/>
      <c r="BF414" s="0"/>
      <c r="BG414" s="0"/>
      <c r="BH414" s="0"/>
      <c r="BI414" s="0"/>
      <c r="BJ414" s="0"/>
      <c r="BK414" s="0"/>
      <c r="BL414" s="0"/>
      <c r="BM414" s="0"/>
      <c r="BN414" s="0"/>
      <c r="BO414" s="0"/>
      <c r="BP414" s="0"/>
      <c r="BQ414" s="0"/>
      <c r="BR414" s="0"/>
      <c r="BS414" s="0"/>
      <c r="BT414" s="0"/>
      <c r="BU414" s="0"/>
      <c r="BV414" s="0"/>
      <c r="BW414" s="0"/>
      <c r="BX414" s="0"/>
      <c r="BY414" s="0"/>
      <c r="BZ414" s="0"/>
      <c r="CA414" s="0"/>
      <c r="CB414" s="0"/>
      <c r="CC414" s="0"/>
      <c r="CD414" s="0"/>
      <c r="CE414" s="0"/>
      <c r="CF414" s="0"/>
      <c r="CG414" s="0"/>
      <c r="CH414" s="0"/>
      <c r="CI414" s="0"/>
      <c r="CJ414" s="0"/>
      <c r="CK414" s="0"/>
      <c r="CL414" s="0"/>
      <c r="CM414" s="0"/>
      <c r="CN414" s="0"/>
      <c r="CO414" s="0"/>
      <c r="CP414" s="0"/>
      <c r="CQ414" s="0"/>
      <c r="CR414" s="0"/>
      <c r="CS414" s="0"/>
      <c r="CT414" s="0"/>
      <c r="CU414" s="0"/>
      <c r="CV414" s="0"/>
      <c r="CW414" s="0"/>
      <c r="CX414" s="0"/>
      <c r="CY414" s="0"/>
      <c r="CZ414" s="0"/>
      <c r="DA414" s="0"/>
      <c r="DB414" s="0"/>
      <c r="DC414" s="0"/>
      <c r="DD414" s="0"/>
      <c r="DE414" s="0"/>
      <c r="DF414" s="0"/>
      <c r="DG414" s="0"/>
      <c r="DH414" s="0"/>
      <c r="DI414" s="0"/>
      <c r="DJ414" s="0"/>
      <c r="DK414" s="0"/>
      <c r="DL414" s="0"/>
      <c r="DM414" s="0"/>
      <c r="DN414" s="0"/>
      <c r="DO414" s="0"/>
      <c r="DP414" s="0"/>
      <c r="DQ414" s="0"/>
      <c r="DR414" s="0"/>
      <c r="DS414" s="0"/>
      <c r="DT414" s="0"/>
      <c r="DU414" s="0"/>
      <c r="DV414" s="0"/>
      <c r="DW414" s="0"/>
      <c r="DX414" s="0"/>
      <c r="DY414" s="0"/>
      <c r="DZ414" s="0"/>
      <c r="EA414" s="0"/>
      <c r="EB414" s="0"/>
      <c r="EC414" s="0"/>
      <c r="ED414" s="0"/>
      <c r="EE414" s="0"/>
      <c r="EF414" s="0"/>
      <c r="EG414" s="0"/>
      <c r="EH414" s="0"/>
      <c r="EI414" s="0"/>
      <c r="EJ414" s="0"/>
      <c r="EK414" s="0"/>
      <c r="EL414" s="0"/>
      <c r="EM414" s="0"/>
      <c r="EN414" s="0"/>
      <c r="EO414" s="0"/>
      <c r="EP414" s="0"/>
      <c r="EQ414" s="0"/>
      <c r="ER414" s="0"/>
      <c r="ES414" s="0"/>
      <c r="ET414" s="0"/>
      <c r="EU414" s="0"/>
      <c r="EV414" s="0"/>
      <c r="EW414" s="0"/>
      <c r="EX414" s="0"/>
      <c r="EY414" s="0"/>
      <c r="EZ414" s="0"/>
      <c r="FA414" s="0"/>
      <c r="FB414" s="0"/>
      <c r="FC414" s="0"/>
      <c r="FD414" s="0"/>
      <c r="FE414" s="0"/>
      <c r="FF414" s="0"/>
      <c r="FG414" s="0"/>
      <c r="FH414" s="0"/>
      <c r="FI414" s="0"/>
      <c r="FJ414" s="0"/>
      <c r="FK414" s="0"/>
      <c r="FL414" s="0"/>
      <c r="FM414" s="0"/>
      <c r="FN414" s="0"/>
      <c r="FO414" s="0"/>
      <c r="FP414" s="0"/>
      <c r="FQ414" s="0"/>
      <c r="FR414" s="0"/>
      <c r="FS414" s="0"/>
      <c r="FT414" s="0"/>
      <c r="FU414" s="0"/>
      <c r="FV414" s="0"/>
      <c r="FW414" s="0"/>
      <c r="FX414" s="0"/>
      <c r="FY414" s="0"/>
      <c r="FZ414" s="0"/>
      <c r="GA414" s="0"/>
      <c r="GB414" s="0"/>
      <c r="GC414" s="0"/>
      <c r="GD414" s="0"/>
      <c r="GE414" s="0"/>
      <c r="GF414" s="0"/>
      <c r="GG414" s="0"/>
      <c r="GH414" s="0"/>
      <c r="GI414" s="0"/>
      <c r="GJ414" s="0"/>
      <c r="GK414" s="0"/>
      <c r="GL414" s="0"/>
      <c r="GM414" s="0"/>
      <c r="GN414" s="0"/>
      <c r="GO414" s="0"/>
      <c r="GP414" s="0"/>
      <c r="GQ414" s="0"/>
      <c r="GR414" s="0"/>
      <c r="GS414" s="0"/>
      <c r="GT414" s="0"/>
      <c r="GU414" s="0"/>
      <c r="GV414" s="0"/>
      <c r="GW414" s="0"/>
      <c r="GX414" s="0"/>
      <c r="GY414" s="0"/>
      <c r="GZ414" s="0"/>
      <c r="HA414" s="0"/>
      <c r="HB414" s="0"/>
      <c r="HC414" s="0"/>
      <c r="HD414" s="0"/>
      <c r="HE414" s="0"/>
      <c r="HF414" s="0"/>
      <c r="HG414" s="0"/>
      <c r="HH414" s="0"/>
      <c r="HI414" s="0"/>
      <c r="HJ414" s="0"/>
      <c r="HK414" s="0"/>
      <c r="HL414" s="0"/>
      <c r="HM414" s="0"/>
      <c r="HN414" s="0"/>
      <c r="HO414" s="0"/>
      <c r="HP414" s="0"/>
      <c r="HQ414" s="0"/>
      <c r="HR414" s="0"/>
      <c r="HS414" s="0"/>
      <c r="HT414" s="0"/>
      <c r="HU414" s="0"/>
      <c r="HV414" s="0"/>
      <c r="HW414" s="0"/>
      <c r="HX414" s="0"/>
      <c r="HY414" s="0"/>
      <c r="HZ414" s="0"/>
      <c r="IA414" s="0"/>
      <c r="IB414" s="0"/>
      <c r="IC414" s="0"/>
      <c r="ID414" s="0"/>
      <c r="IE414" s="0"/>
      <c r="IF414" s="0"/>
      <c r="IG414" s="0"/>
      <c r="IH414" s="0"/>
      <c r="II414" s="0"/>
      <c r="IJ414" s="0"/>
      <c r="IK414" s="0"/>
      <c r="IL414" s="0"/>
      <c r="IM414" s="0"/>
      <c r="IN414" s="0"/>
      <c r="IO414" s="0"/>
      <c r="IP414" s="0"/>
      <c r="IQ414" s="0"/>
      <c r="IR414" s="0"/>
      <c r="IS414" s="0"/>
      <c r="IT414" s="0"/>
      <c r="IU414" s="0"/>
      <c r="IV414" s="0"/>
      <c r="IW414" s="0"/>
    </row>
    <row r="415" customFormat="false" ht="12.75" hidden="false" customHeight="false" outlineLevel="0" collapsed="false">
      <c r="A415" s="0"/>
      <c r="B415" s="0"/>
      <c r="C415" s="0"/>
      <c r="D415" s="0"/>
      <c r="E415" s="0"/>
      <c r="F415" s="0"/>
      <c r="G415" s="0"/>
      <c r="H415" s="0"/>
      <c r="I415" s="0"/>
      <c r="J415" s="0"/>
      <c r="K415" s="0"/>
      <c r="L415" s="0"/>
      <c r="M415" s="0"/>
      <c r="N415" s="0"/>
      <c r="O415" s="0"/>
      <c r="P415" s="0"/>
      <c r="Q415" s="0"/>
      <c r="R415" s="0"/>
      <c r="S415" s="0"/>
      <c r="T415" s="0"/>
      <c r="U415" s="0"/>
      <c r="V415" s="0"/>
      <c r="W415" s="0"/>
      <c r="X415" s="0"/>
      <c r="Y415" s="0"/>
      <c r="Z415" s="0"/>
      <c r="AA415" s="0"/>
      <c r="AB415" s="0"/>
      <c r="AC415" s="0"/>
      <c r="AD415" s="0"/>
      <c r="AE415" s="0"/>
      <c r="AF415" s="0"/>
      <c r="AG415" s="0"/>
      <c r="AH415" s="0"/>
      <c r="AI415" s="0"/>
      <c r="AJ415" s="0"/>
      <c r="AK415" s="0"/>
      <c r="AL415" s="0"/>
      <c r="AM415" s="0"/>
      <c r="AN415" s="0"/>
      <c r="AO415" s="0"/>
      <c r="AP415" s="0"/>
      <c r="AQ415" s="0"/>
      <c r="AR415" s="0"/>
      <c r="AS415" s="0"/>
      <c r="AT415" s="0"/>
      <c r="AU415" s="0"/>
      <c r="AV415" s="0"/>
      <c r="AW415" s="0"/>
      <c r="AX415" s="0"/>
      <c r="AY415" s="0"/>
      <c r="AZ415" s="0"/>
      <c r="BA415" s="0"/>
      <c r="BB415" s="0"/>
      <c r="BC415" s="0"/>
      <c r="BD415" s="0"/>
      <c r="BE415" s="0"/>
      <c r="BF415" s="0"/>
      <c r="BG415" s="0"/>
      <c r="BH415" s="0"/>
      <c r="BI415" s="0"/>
      <c r="BJ415" s="0"/>
      <c r="BK415" s="0"/>
      <c r="BL415" s="0"/>
      <c r="BM415" s="0"/>
      <c r="BN415" s="0"/>
      <c r="BO415" s="0"/>
      <c r="BP415" s="0"/>
      <c r="BQ415" s="0"/>
      <c r="BR415" s="0"/>
      <c r="BS415" s="0"/>
      <c r="BT415" s="0"/>
      <c r="BU415" s="0"/>
      <c r="BV415" s="0"/>
      <c r="BW415" s="0"/>
      <c r="BX415" s="0"/>
      <c r="BY415" s="0"/>
      <c r="BZ415" s="0"/>
      <c r="CA415" s="0"/>
      <c r="CB415" s="0"/>
      <c r="CC415" s="0"/>
      <c r="CD415" s="0"/>
      <c r="CE415" s="0"/>
      <c r="CF415" s="0"/>
      <c r="CG415" s="0"/>
      <c r="CH415" s="0"/>
      <c r="CI415" s="0"/>
      <c r="CJ415" s="0"/>
      <c r="CK415" s="0"/>
      <c r="CL415" s="0"/>
      <c r="CM415" s="0"/>
      <c r="CN415" s="0"/>
      <c r="CO415" s="0"/>
      <c r="CP415" s="0"/>
      <c r="CQ415" s="0"/>
      <c r="CR415" s="0"/>
      <c r="CS415" s="0"/>
      <c r="CT415" s="0"/>
      <c r="CU415" s="0"/>
      <c r="CV415" s="0"/>
      <c r="CW415" s="0"/>
      <c r="CX415" s="0"/>
      <c r="CY415" s="0"/>
      <c r="CZ415" s="0"/>
      <c r="DA415" s="0"/>
      <c r="DB415" s="0"/>
      <c r="DC415" s="0"/>
      <c r="DD415" s="0"/>
      <c r="DE415" s="0"/>
      <c r="DF415" s="0"/>
      <c r="DG415" s="0"/>
      <c r="DH415" s="0"/>
      <c r="DI415" s="0"/>
      <c r="DJ415" s="0"/>
      <c r="DK415" s="0"/>
      <c r="DL415" s="0"/>
      <c r="DM415" s="0"/>
      <c r="DN415" s="0"/>
      <c r="DO415" s="0"/>
      <c r="DP415" s="0"/>
      <c r="DQ415" s="0"/>
      <c r="DR415" s="0"/>
      <c r="DS415" s="0"/>
      <c r="DT415" s="0"/>
      <c r="DU415" s="0"/>
      <c r="DV415" s="0"/>
      <c r="DW415" s="0"/>
      <c r="DX415" s="0"/>
      <c r="DY415" s="0"/>
      <c r="DZ415" s="0"/>
      <c r="EA415" s="0"/>
      <c r="EB415" s="0"/>
      <c r="EC415" s="0"/>
      <c r="ED415" s="0"/>
      <c r="EE415" s="0"/>
      <c r="EF415" s="0"/>
      <c r="EG415" s="0"/>
      <c r="EH415" s="0"/>
      <c r="EI415" s="0"/>
      <c r="EJ415" s="0"/>
      <c r="EK415" s="0"/>
      <c r="EL415" s="0"/>
      <c r="EM415" s="0"/>
      <c r="EN415" s="0"/>
      <c r="EO415" s="0"/>
      <c r="EP415" s="0"/>
      <c r="EQ415" s="0"/>
      <c r="ER415" s="0"/>
      <c r="ES415" s="0"/>
      <c r="ET415" s="0"/>
      <c r="EU415" s="0"/>
      <c r="EV415" s="0"/>
      <c r="EW415" s="0"/>
      <c r="EX415" s="0"/>
      <c r="EY415" s="0"/>
      <c r="EZ415" s="0"/>
      <c r="FA415" s="0"/>
      <c r="FB415" s="0"/>
      <c r="FC415" s="0"/>
      <c r="FD415" s="0"/>
      <c r="FE415" s="0"/>
      <c r="FF415" s="0"/>
      <c r="FG415" s="0"/>
      <c r="FH415" s="0"/>
      <c r="FI415" s="0"/>
      <c r="FJ415" s="0"/>
      <c r="FK415" s="0"/>
      <c r="FL415" s="0"/>
      <c r="FM415" s="0"/>
      <c r="FN415" s="0"/>
      <c r="FO415" s="0"/>
      <c r="FP415" s="0"/>
      <c r="FQ415" s="0"/>
      <c r="FR415" s="0"/>
      <c r="FS415" s="0"/>
      <c r="FT415" s="0"/>
      <c r="FU415" s="0"/>
      <c r="FV415" s="0"/>
      <c r="FW415" s="0"/>
      <c r="FX415" s="0"/>
      <c r="FY415" s="0"/>
      <c r="FZ415" s="0"/>
      <c r="GA415" s="0"/>
      <c r="GB415" s="0"/>
      <c r="GC415" s="0"/>
      <c r="GD415" s="0"/>
      <c r="GE415" s="0"/>
      <c r="GF415" s="0"/>
      <c r="GG415" s="0"/>
      <c r="GH415" s="0"/>
      <c r="GI415" s="0"/>
      <c r="GJ415" s="0"/>
      <c r="GK415" s="0"/>
      <c r="GL415" s="0"/>
      <c r="GM415" s="0"/>
      <c r="GN415" s="0"/>
      <c r="GO415" s="0"/>
      <c r="GP415" s="0"/>
      <c r="GQ415" s="0"/>
      <c r="GR415" s="0"/>
      <c r="GS415" s="0"/>
      <c r="GT415" s="0"/>
      <c r="GU415" s="0"/>
      <c r="GV415" s="0"/>
      <c r="GW415" s="0"/>
      <c r="GX415" s="0"/>
      <c r="GY415" s="0"/>
      <c r="GZ415" s="0"/>
      <c r="HA415" s="0"/>
      <c r="HB415" s="0"/>
      <c r="HC415" s="0"/>
      <c r="HD415" s="0"/>
      <c r="HE415" s="0"/>
      <c r="HF415" s="0"/>
      <c r="HG415" s="0"/>
      <c r="HH415" s="0"/>
      <c r="HI415" s="0"/>
      <c r="HJ415" s="0"/>
      <c r="HK415" s="0"/>
      <c r="HL415" s="0"/>
      <c r="HM415" s="0"/>
      <c r="HN415" s="0"/>
      <c r="HO415" s="0"/>
      <c r="HP415" s="0"/>
      <c r="HQ415" s="0"/>
      <c r="HR415" s="0"/>
      <c r="HS415" s="0"/>
      <c r="HT415" s="0"/>
      <c r="HU415" s="0"/>
      <c r="HV415" s="0"/>
      <c r="HW415" s="0"/>
      <c r="HX415" s="0"/>
      <c r="HY415" s="0"/>
      <c r="HZ415" s="0"/>
      <c r="IA415" s="0"/>
      <c r="IB415" s="0"/>
      <c r="IC415" s="0"/>
      <c r="ID415" s="0"/>
      <c r="IE415" s="0"/>
      <c r="IF415" s="0"/>
      <c r="IG415" s="0"/>
      <c r="IH415" s="0"/>
      <c r="II415" s="0"/>
      <c r="IJ415" s="0"/>
      <c r="IK415" s="0"/>
      <c r="IL415" s="0"/>
      <c r="IM415" s="0"/>
      <c r="IN415" s="0"/>
      <c r="IO415" s="0"/>
      <c r="IP415" s="0"/>
      <c r="IQ415" s="0"/>
      <c r="IR415" s="0"/>
      <c r="IS415" s="0"/>
      <c r="IT415" s="0"/>
      <c r="IU415" s="0"/>
      <c r="IV415" s="0"/>
      <c r="IW415" s="0"/>
    </row>
    <row r="416" customFormat="false" ht="12.75" hidden="false" customHeight="false" outlineLevel="0" collapsed="false">
      <c r="A416" s="0"/>
      <c r="B416" s="0"/>
      <c r="C416" s="0"/>
      <c r="D416" s="0"/>
      <c r="E416" s="0"/>
      <c r="F416" s="0"/>
      <c r="G416" s="0"/>
      <c r="H416" s="0"/>
      <c r="I416" s="0"/>
      <c r="J416" s="0"/>
      <c r="K416" s="0"/>
      <c r="L416" s="0"/>
      <c r="M416" s="0"/>
      <c r="N416" s="0"/>
      <c r="O416" s="0"/>
      <c r="P416" s="0"/>
      <c r="Q416" s="0"/>
      <c r="R416" s="0"/>
      <c r="S416" s="0"/>
      <c r="T416" s="0"/>
      <c r="U416" s="0"/>
      <c r="V416" s="0"/>
      <c r="W416" s="0"/>
      <c r="X416" s="0"/>
      <c r="Y416" s="0"/>
      <c r="Z416" s="0"/>
      <c r="AA416" s="0"/>
      <c r="AB416" s="0"/>
      <c r="AC416" s="0"/>
      <c r="AD416" s="0"/>
      <c r="AE416" s="0"/>
      <c r="AF416" s="0"/>
      <c r="AG416" s="0"/>
      <c r="AH416" s="0"/>
      <c r="AI416" s="0"/>
      <c r="AJ416" s="0"/>
      <c r="AK416" s="0"/>
      <c r="AL416" s="0"/>
      <c r="AM416" s="0"/>
      <c r="AN416" s="0"/>
      <c r="AO416" s="0"/>
      <c r="AP416" s="0"/>
      <c r="AQ416" s="0"/>
      <c r="AR416" s="0"/>
      <c r="AS416" s="0"/>
      <c r="AT416" s="0"/>
      <c r="AU416" s="0"/>
      <c r="AV416" s="0"/>
      <c r="AW416" s="0"/>
      <c r="AX416" s="0"/>
      <c r="AY416" s="0"/>
      <c r="AZ416" s="0"/>
      <c r="BA416" s="0"/>
      <c r="BB416" s="0"/>
      <c r="BC416" s="0"/>
      <c r="BD416" s="0"/>
      <c r="BE416" s="0"/>
      <c r="BF416" s="0"/>
      <c r="BG416" s="0"/>
      <c r="BH416" s="0"/>
      <c r="BI416" s="0"/>
      <c r="BJ416" s="0"/>
      <c r="BK416" s="0"/>
      <c r="BL416" s="0"/>
      <c r="BM416" s="0"/>
      <c r="BN416" s="0"/>
      <c r="BO416" s="0"/>
      <c r="BP416" s="0"/>
      <c r="BQ416" s="0"/>
      <c r="BR416" s="0"/>
      <c r="BS416" s="0"/>
      <c r="BT416" s="0"/>
      <c r="BU416" s="0"/>
      <c r="BV416" s="0"/>
      <c r="BW416" s="0"/>
      <c r="BX416" s="0"/>
      <c r="BY416" s="0"/>
      <c r="BZ416" s="0"/>
      <c r="CA416" s="0"/>
      <c r="CB416" s="0"/>
      <c r="CC416" s="0"/>
      <c r="CD416" s="0"/>
      <c r="CE416" s="0"/>
      <c r="CF416" s="0"/>
      <c r="CG416" s="0"/>
      <c r="CH416" s="0"/>
      <c r="CI416" s="0"/>
      <c r="CJ416" s="0"/>
      <c r="CK416" s="0"/>
      <c r="CL416" s="0"/>
      <c r="CM416" s="0"/>
      <c r="CN416" s="0"/>
      <c r="CO416" s="0"/>
      <c r="CP416" s="0"/>
      <c r="CQ416" s="0"/>
      <c r="CR416" s="0"/>
      <c r="CS416" s="0"/>
      <c r="CT416" s="0"/>
      <c r="CU416" s="0"/>
      <c r="CV416" s="0"/>
      <c r="CW416" s="0"/>
      <c r="CX416" s="0"/>
      <c r="CY416" s="0"/>
      <c r="CZ416" s="0"/>
      <c r="DA416" s="0"/>
      <c r="DB416" s="0"/>
      <c r="DC416" s="0"/>
      <c r="DD416" s="0"/>
      <c r="DE416" s="0"/>
      <c r="DF416" s="0"/>
      <c r="DG416" s="0"/>
      <c r="DH416" s="0"/>
      <c r="DI416" s="0"/>
      <c r="DJ416" s="0"/>
      <c r="DK416" s="0"/>
      <c r="DL416" s="0"/>
      <c r="DM416" s="0"/>
      <c r="DN416" s="0"/>
      <c r="DO416" s="0"/>
      <c r="DP416" s="0"/>
      <c r="DQ416" s="0"/>
      <c r="DR416" s="0"/>
      <c r="DS416" s="0"/>
      <c r="DT416" s="0"/>
      <c r="DU416" s="0"/>
      <c r="DV416" s="0"/>
      <c r="DW416" s="0"/>
      <c r="DX416" s="0"/>
      <c r="DY416" s="0"/>
      <c r="DZ416" s="0"/>
      <c r="EA416" s="0"/>
      <c r="EB416" s="0"/>
      <c r="EC416" s="0"/>
      <c r="ED416" s="0"/>
      <c r="EE416" s="0"/>
      <c r="EF416" s="0"/>
      <c r="EG416" s="0"/>
      <c r="EH416" s="0"/>
      <c r="EI416" s="0"/>
      <c r="EJ416" s="0"/>
      <c r="EK416" s="0"/>
      <c r="EL416" s="0"/>
      <c r="EM416" s="0"/>
      <c r="EN416" s="0"/>
      <c r="EO416" s="0"/>
      <c r="EP416" s="0"/>
      <c r="EQ416" s="0"/>
      <c r="ER416" s="0"/>
      <c r="ES416" s="0"/>
      <c r="ET416" s="0"/>
      <c r="EU416" s="0"/>
      <c r="EV416" s="0"/>
      <c r="EW416" s="0"/>
      <c r="EX416" s="0"/>
      <c r="EY416" s="0"/>
      <c r="EZ416" s="0"/>
      <c r="FA416" s="0"/>
      <c r="FB416" s="0"/>
      <c r="FC416" s="0"/>
      <c r="FD416" s="0"/>
      <c r="FE416" s="0"/>
      <c r="FF416" s="0"/>
      <c r="FG416" s="0"/>
      <c r="FH416" s="0"/>
      <c r="FI416" s="0"/>
      <c r="FJ416" s="0"/>
      <c r="FK416" s="0"/>
      <c r="FL416" s="0"/>
      <c r="FM416" s="0"/>
      <c r="FN416" s="0"/>
      <c r="FO416" s="0"/>
      <c r="FP416" s="0"/>
      <c r="FQ416" s="0"/>
      <c r="FR416" s="0"/>
      <c r="FS416" s="0"/>
      <c r="FT416" s="0"/>
      <c r="FU416" s="0"/>
      <c r="FV416" s="0"/>
      <c r="FW416" s="0"/>
      <c r="FX416" s="0"/>
      <c r="FY416" s="0"/>
      <c r="FZ416" s="0"/>
      <c r="GA416" s="0"/>
      <c r="GB416" s="0"/>
      <c r="GC416" s="0"/>
      <c r="GD416" s="0"/>
      <c r="GE416" s="0"/>
      <c r="GF416" s="0"/>
      <c r="GG416" s="0"/>
      <c r="GH416" s="0"/>
      <c r="GI416" s="0"/>
      <c r="GJ416" s="0"/>
      <c r="GK416" s="0"/>
      <c r="GL416" s="0"/>
      <c r="GM416" s="0"/>
      <c r="GN416" s="0"/>
      <c r="GO416" s="0"/>
      <c r="GP416" s="0"/>
      <c r="GQ416" s="0"/>
      <c r="GR416" s="0"/>
      <c r="GS416" s="0"/>
      <c r="GT416" s="0"/>
      <c r="GU416" s="0"/>
      <c r="GV416" s="0"/>
      <c r="GW416" s="0"/>
      <c r="GX416" s="0"/>
      <c r="GY416" s="0"/>
      <c r="GZ416" s="0"/>
      <c r="HA416" s="0"/>
      <c r="HB416" s="0"/>
      <c r="HC416" s="0"/>
      <c r="HD416" s="0"/>
      <c r="HE416" s="0"/>
      <c r="HF416" s="0"/>
      <c r="HG416" s="0"/>
      <c r="HH416" s="0"/>
      <c r="HI416" s="0"/>
      <c r="HJ416" s="0"/>
      <c r="HK416" s="0"/>
      <c r="HL416" s="0"/>
      <c r="HM416" s="0"/>
      <c r="HN416" s="0"/>
      <c r="HO416" s="0"/>
      <c r="HP416" s="0"/>
      <c r="HQ416" s="0"/>
      <c r="HR416" s="0"/>
      <c r="HS416" s="0"/>
      <c r="HT416" s="0"/>
      <c r="HU416" s="0"/>
      <c r="HV416" s="0"/>
      <c r="HW416" s="0"/>
      <c r="HX416" s="0"/>
      <c r="HY416" s="0"/>
      <c r="HZ416" s="0"/>
      <c r="IA416" s="0"/>
      <c r="IB416" s="0"/>
      <c r="IC416" s="0"/>
      <c r="ID416" s="0"/>
      <c r="IE416" s="0"/>
      <c r="IF416" s="0"/>
      <c r="IG416" s="0"/>
      <c r="IH416" s="0"/>
      <c r="II416" s="0"/>
      <c r="IJ416" s="0"/>
      <c r="IK416" s="0"/>
      <c r="IL416" s="0"/>
      <c r="IM416" s="0"/>
      <c r="IN416" s="0"/>
      <c r="IO416" s="0"/>
      <c r="IP416" s="0"/>
      <c r="IQ416" s="0"/>
      <c r="IR416" s="0"/>
      <c r="IS416" s="0"/>
      <c r="IT416" s="0"/>
      <c r="IU416" s="0"/>
      <c r="IV416" s="0"/>
      <c r="IW416" s="0"/>
    </row>
    <row r="417" customFormat="false" ht="12.75" hidden="false" customHeight="false" outlineLevel="0" collapsed="false">
      <c r="A417" s="0"/>
      <c r="B417" s="0"/>
      <c r="C417" s="0"/>
      <c r="D417" s="0"/>
      <c r="E417" s="0"/>
      <c r="F417" s="0"/>
      <c r="G417" s="0"/>
      <c r="H417" s="0"/>
      <c r="I417" s="0"/>
      <c r="J417" s="0"/>
      <c r="K417" s="0"/>
      <c r="L417" s="0"/>
      <c r="M417" s="0"/>
      <c r="N417" s="0"/>
      <c r="O417" s="0"/>
      <c r="P417" s="0"/>
      <c r="Q417" s="0"/>
      <c r="R417" s="0"/>
      <c r="S417" s="0"/>
      <c r="T417" s="0"/>
      <c r="U417" s="0"/>
      <c r="V417" s="0"/>
      <c r="W417" s="0"/>
      <c r="X417" s="0"/>
      <c r="Y417" s="0"/>
      <c r="Z417" s="0"/>
      <c r="AA417" s="0"/>
      <c r="AB417" s="0"/>
      <c r="AC417" s="0"/>
      <c r="AD417" s="0"/>
      <c r="AE417" s="0"/>
      <c r="AF417" s="0"/>
      <c r="AG417" s="0"/>
      <c r="AH417" s="0"/>
      <c r="AI417" s="0"/>
      <c r="AJ417" s="0"/>
      <c r="AK417" s="0"/>
      <c r="AL417" s="0"/>
      <c r="AM417" s="0"/>
      <c r="AN417" s="0"/>
      <c r="AO417" s="0"/>
      <c r="AP417" s="0"/>
      <c r="AQ417" s="0"/>
      <c r="AR417" s="0"/>
      <c r="AS417" s="0"/>
      <c r="AT417" s="0"/>
      <c r="AU417" s="0"/>
      <c r="AV417" s="0"/>
      <c r="AW417" s="0"/>
      <c r="AX417" s="0"/>
      <c r="AY417" s="0"/>
      <c r="AZ417" s="0"/>
      <c r="BA417" s="0"/>
      <c r="BB417" s="0"/>
      <c r="BC417" s="0"/>
      <c r="BD417" s="0"/>
      <c r="BE417" s="0"/>
      <c r="BF417" s="0"/>
      <c r="BG417" s="0"/>
      <c r="BH417" s="0"/>
      <c r="BI417" s="0"/>
      <c r="BJ417" s="0"/>
      <c r="BK417" s="0"/>
      <c r="BL417" s="0"/>
      <c r="BM417" s="0"/>
      <c r="BN417" s="0"/>
      <c r="BO417" s="0"/>
      <c r="BP417" s="0"/>
      <c r="BQ417" s="0"/>
      <c r="BR417" s="0"/>
      <c r="BS417" s="0"/>
      <c r="BT417" s="0"/>
      <c r="BU417" s="0"/>
      <c r="BV417" s="0"/>
      <c r="BW417" s="0"/>
      <c r="BX417" s="0"/>
      <c r="BY417" s="0"/>
      <c r="BZ417" s="0"/>
      <c r="CA417" s="0"/>
      <c r="CB417" s="0"/>
      <c r="CC417" s="0"/>
      <c r="CD417" s="0"/>
      <c r="CE417" s="0"/>
      <c r="CF417" s="0"/>
      <c r="CG417" s="0"/>
      <c r="CH417" s="0"/>
      <c r="CI417" s="0"/>
      <c r="CJ417" s="0"/>
      <c r="CK417" s="0"/>
      <c r="CL417" s="0"/>
      <c r="CM417" s="0"/>
      <c r="CN417" s="0"/>
      <c r="CO417" s="0"/>
      <c r="CP417" s="0"/>
      <c r="CQ417" s="0"/>
      <c r="CR417" s="0"/>
      <c r="CS417" s="0"/>
      <c r="CT417" s="0"/>
      <c r="CU417" s="0"/>
      <c r="CV417" s="0"/>
      <c r="CW417" s="0"/>
      <c r="CX417" s="0"/>
      <c r="CY417" s="0"/>
      <c r="CZ417" s="0"/>
      <c r="DA417" s="0"/>
      <c r="DB417" s="0"/>
      <c r="DC417" s="0"/>
      <c r="DD417" s="0"/>
      <c r="DE417" s="0"/>
      <c r="DF417" s="0"/>
      <c r="DG417" s="0"/>
      <c r="DH417" s="0"/>
      <c r="DI417" s="0"/>
      <c r="DJ417" s="0"/>
      <c r="DK417" s="0"/>
      <c r="DL417" s="0"/>
      <c r="DM417" s="0"/>
      <c r="DN417" s="0"/>
      <c r="DO417" s="0"/>
      <c r="DP417" s="0"/>
      <c r="DQ417" s="0"/>
      <c r="DR417" s="0"/>
      <c r="DS417" s="0"/>
      <c r="DT417" s="0"/>
      <c r="DU417" s="0"/>
      <c r="DV417" s="0"/>
      <c r="DW417" s="0"/>
      <c r="DX417" s="0"/>
      <c r="DY417" s="0"/>
      <c r="DZ417" s="0"/>
      <c r="EA417" s="0"/>
      <c r="EB417" s="0"/>
      <c r="EC417" s="0"/>
      <c r="ED417" s="0"/>
      <c r="EE417" s="0"/>
      <c r="EF417" s="0"/>
      <c r="EG417" s="0"/>
      <c r="EH417" s="0"/>
      <c r="EI417" s="0"/>
      <c r="EJ417" s="0"/>
      <c r="EK417" s="0"/>
      <c r="EL417" s="0"/>
      <c r="EM417" s="0"/>
      <c r="EN417" s="0"/>
      <c r="EO417" s="0"/>
      <c r="EP417" s="0"/>
      <c r="EQ417" s="0"/>
      <c r="ER417" s="0"/>
      <c r="ES417" s="0"/>
      <c r="ET417" s="0"/>
      <c r="EU417" s="0"/>
      <c r="EV417" s="0"/>
      <c r="EW417" s="0"/>
      <c r="EX417" s="0"/>
      <c r="EY417" s="0"/>
      <c r="EZ417" s="0"/>
      <c r="FA417" s="0"/>
      <c r="FB417" s="0"/>
      <c r="FC417" s="0"/>
      <c r="FD417" s="0"/>
      <c r="FE417" s="0"/>
      <c r="FF417" s="0"/>
      <c r="FG417" s="0"/>
      <c r="FH417" s="0"/>
      <c r="FI417" s="0"/>
      <c r="FJ417" s="0"/>
      <c r="FK417" s="0"/>
      <c r="FL417" s="0"/>
      <c r="FM417" s="0"/>
      <c r="FN417" s="0"/>
      <c r="FO417" s="0"/>
      <c r="FP417" s="0"/>
      <c r="FQ417" s="0"/>
      <c r="FR417" s="0"/>
      <c r="FS417" s="0"/>
      <c r="FT417" s="0"/>
      <c r="FU417" s="0"/>
      <c r="FV417" s="0"/>
      <c r="FW417" s="0"/>
      <c r="FX417" s="0"/>
      <c r="FY417" s="0"/>
      <c r="FZ417" s="0"/>
      <c r="GA417" s="0"/>
      <c r="GB417" s="0"/>
      <c r="GC417" s="0"/>
      <c r="GD417" s="0"/>
      <c r="GE417" s="0"/>
      <c r="GF417" s="0"/>
      <c r="GG417" s="0"/>
      <c r="GH417" s="0"/>
      <c r="GI417" s="0"/>
      <c r="GJ417" s="0"/>
      <c r="GK417" s="0"/>
      <c r="GL417" s="0"/>
      <c r="GM417" s="0"/>
      <c r="GN417" s="0"/>
      <c r="GO417" s="0"/>
      <c r="GP417" s="0"/>
      <c r="GQ417" s="0"/>
      <c r="GR417" s="0"/>
      <c r="GS417" s="0"/>
      <c r="GT417" s="0"/>
      <c r="GU417" s="0"/>
      <c r="GV417" s="0"/>
      <c r="GW417" s="0"/>
      <c r="GX417" s="0"/>
      <c r="GY417" s="0"/>
      <c r="GZ417" s="0"/>
      <c r="HA417" s="0"/>
      <c r="HB417" s="0"/>
      <c r="HC417" s="0"/>
      <c r="HD417" s="0"/>
      <c r="HE417" s="0"/>
      <c r="HF417" s="0"/>
      <c r="HG417" s="0"/>
      <c r="HH417" s="0"/>
      <c r="HI417" s="0"/>
      <c r="HJ417" s="0"/>
      <c r="HK417" s="0"/>
      <c r="HL417" s="0"/>
      <c r="HM417" s="0"/>
      <c r="HN417" s="0"/>
      <c r="HO417" s="0"/>
      <c r="HP417" s="0"/>
      <c r="HQ417" s="0"/>
      <c r="HR417" s="0"/>
      <c r="HS417" s="0"/>
      <c r="HT417" s="0"/>
      <c r="HU417" s="0"/>
      <c r="HV417" s="0"/>
      <c r="HW417" s="0"/>
      <c r="HX417" s="0"/>
      <c r="HY417" s="0"/>
      <c r="HZ417" s="0"/>
      <c r="IA417" s="0"/>
      <c r="IB417" s="0"/>
      <c r="IC417" s="0"/>
      <c r="ID417" s="0"/>
      <c r="IE417" s="0"/>
      <c r="IF417" s="0"/>
      <c r="IG417" s="0"/>
      <c r="IH417" s="0"/>
      <c r="II417" s="0"/>
      <c r="IJ417" s="0"/>
      <c r="IK417" s="0"/>
      <c r="IL417" s="0"/>
      <c r="IM417" s="0"/>
      <c r="IN417" s="0"/>
      <c r="IO417" s="0"/>
      <c r="IP417" s="0"/>
      <c r="IQ417" s="0"/>
      <c r="IR417" s="0"/>
      <c r="IS417" s="0"/>
      <c r="IT417" s="0"/>
      <c r="IU417" s="0"/>
      <c r="IV417" s="0"/>
      <c r="IW417" s="0"/>
    </row>
  </sheetData>
  <printOptions headings="false" gridLines="false" gridLinesSet="true" horizontalCentered="false" verticalCentered="false"/>
  <pageMargins left="0.470138888888889" right="0.490277777777778" top="0.629861111111111" bottom="0.6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17.85"/>
    <col collapsed="false" customWidth="true" hidden="false" outlineLevel="0" max="2" min="2" style="0" width="26.13"/>
    <col collapsed="false" customWidth="true" hidden="false" outlineLevel="0" max="3" min="3" style="0" width="10.41"/>
    <col collapsed="false" customWidth="true" hidden="false" outlineLevel="0" max="4" min="4" style="0" width="6.13"/>
    <col collapsed="false" customWidth="true" hidden="false" outlineLevel="0" max="5" min="5" style="0" width="22.56"/>
    <col collapsed="false" customWidth="true" hidden="false" outlineLevel="0" max="6" min="6" style="0" width="5.85"/>
    <col collapsed="false" customWidth="true" hidden="false" outlineLevel="0" max="7" min="7" style="0" width="14.7"/>
    <col collapsed="false" customWidth="true" hidden="false" outlineLevel="0" max="8" min="8" style="0" width="7.42"/>
    <col collapsed="false" customWidth="true" hidden="false" outlineLevel="0" max="9" min="9" style="0" width="18.28"/>
    <col collapsed="false" customWidth="true" hidden="false" outlineLevel="0" max="10" min="10" style="0" width="10.41"/>
    <col collapsed="false" customWidth="true" hidden="false" outlineLevel="0" max="11" min="11" style="0" width="13.85"/>
    <col collapsed="false" customWidth="true" hidden="false" outlineLevel="0" max="12" min="12" style="0" width="8.7"/>
    <col collapsed="false" customWidth="true" hidden="false" outlineLevel="0" max="13" min="13" style="0" width="10.41"/>
    <col collapsed="false" customWidth="true" hidden="false" outlineLevel="0" max="15" min="15" style="0" width="13.14"/>
    <col collapsed="false" customWidth="true" hidden="false" outlineLevel="0" max="16" min="16" style="0" width="13.7"/>
    <col collapsed="false" customWidth="true" hidden="false" outlineLevel="0" max="17" min="17" style="0" width="13.99"/>
    <col collapsed="false" customWidth="true" hidden="false" outlineLevel="0" max="18" min="18" style="0" width="9.56"/>
    <col collapsed="false" customWidth="true" hidden="false" outlineLevel="0" max="19" min="19" style="0" width="11.85"/>
  </cols>
  <sheetData>
    <row r="1" customFormat="false" ht="12.75" hidden="false" customHeight="false" outlineLevel="0" collapsed="false">
      <c r="A1" s="46" t="s">
        <v>313</v>
      </c>
      <c r="B1" s="0" t="s">
        <v>314</v>
      </c>
      <c r="C1" s="0" t="s">
        <v>315</v>
      </c>
    </row>
    <row r="2" customFormat="false" ht="18.75" hidden="false" customHeight="false" outlineLevel="0" collapsed="false">
      <c r="A2" s="3" t="s">
        <v>316</v>
      </c>
      <c r="B2" s="47"/>
    </row>
    <row r="3" customFormat="false" ht="13.5" hidden="false" customHeight="false" outlineLevel="0" collapsed="false"/>
    <row r="4" customFormat="false" ht="34.5" hidden="false" customHeight="true" outlineLevel="0" collapsed="false">
      <c r="A4" s="52" t="s">
        <v>13</v>
      </c>
      <c r="B4" s="53"/>
      <c r="C4" s="54" t="s">
        <v>76</v>
      </c>
      <c r="D4" s="56"/>
      <c r="E4" s="54" t="s">
        <v>317</v>
      </c>
      <c r="F4" s="56"/>
      <c r="G4" s="54" t="s">
        <v>318</v>
      </c>
      <c r="H4" s="55"/>
      <c r="I4" s="54" t="s">
        <v>319</v>
      </c>
      <c r="J4" s="55"/>
      <c r="K4" s="54" t="s">
        <v>77</v>
      </c>
      <c r="L4" s="55"/>
      <c r="M4" s="54" t="s">
        <v>78</v>
      </c>
      <c r="N4" s="55"/>
      <c r="O4" s="57" t="s">
        <v>79</v>
      </c>
      <c r="P4" s="58"/>
      <c r="Q4" s="54" t="s">
        <v>8</v>
      </c>
      <c r="R4" s="55"/>
      <c r="S4" s="57" t="s">
        <v>80</v>
      </c>
    </row>
    <row r="5" customFormat="false" ht="12.75" hidden="false" customHeight="false" outlineLevel="0" collapsed="false">
      <c r="A5" s="0" t="s">
        <v>14</v>
      </c>
      <c r="C5" s="0" t="s">
        <v>279</v>
      </c>
      <c r="E5" s="247" t="s">
        <v>51</v>
      </c>
      <c r="G5" s="0" t="s">
        <v>320</v>
      </c>
      <c r="I5" s="0" t="s">
        <v>321</v>
      </c>
      <c r="K5" s="60" t="s">
        <v>126</v>
      </c>
      <c r="M5" s="64" t="n">
        <v>1999</v>
      </c>
      <c r="O5" s="63" t="s">
        <v>275</v>
      </c>
      <c r="P5" s="63"/>
      <c r="Q5" s="63" t="s">
        <v>53</v>
      </c>
      <c r="R5" s="63"/>
      <c r="S5" s="63" t="s">
        <v>252</v>
      </c>
    </row>
    <row r="6" customFormat="false" ht="12.75" hidden="false" customHeight="false" outlineLevel="0" collapsed="false">
      <c r="A6" s="0" t="s">
        <v>59</v>
      </c>
      <c r="C6" s="0" t="s">
        <v>322</v>
      </c>
      <c r="E6" s="248" t="s">
        <v>54</v>
      </c>
      <c r="G6" s="0" t="s">
        <v>323</v>
      </c>
      <c r="I6" s="0" t="s">
        <v>324</v>
      </c>
      <c r="K6" s="61" t="s">
        <v>128</v>
      </c>
      <c r="M6" s="64" t="n">
        <v>2000</v>
      </c>
      <c r="O6" s="63" t="s">
        <v>267</v>
      </c>
      <c r="P6" s="63"/>
      <c r="Q6" s="63"/>
      <c r="R6" s="63"/>
      <c r="S6" s="63" t="s">
        <v>325</v>
      </c>
    </row>
    <row r="7" customFormat="false" ht="12.75" hidden="false" customHeight="false" outlineLevel="0" collapsed="false">
      <c r="C7" s="0" t="s">
        <v>326</v>
      </c>
      <c r="E7" s="249" t="s">
        <v>55</v>
      </c>
      <c r="G7" s="0" t="s">
        <v>327</v>
      </c>
      <c r="I7" s="0" t="s">
        <v>328</v>
      </c>
      <c r="K7" s="61" t="s">
        <v>130</v>
      </c>
      <c r="O7" s="0" t="s">
        <v>274</v>
      </c>
    </row>
    <row r="8" customFormat="false" ht="12.75" hidden="false" customHeight="false" outlineLevel="0" collapsed="false">
      <c r="C8" s="0" t="s">
        <v>282</v>
      </c>
      <c r="E8" s="249" t="s">
        <v>56</v>
      </c>
      <c r="G8" s="0" t="s">
        <v>329</v>
      </c>
      <c r="I8" s="0" t="s">
        <v>330</v>
      </c>
      <c r="K8" s="61" t="s">
        <v>132</v>
      </c>
    </row>
    <row r="9" customFormat="false" ht="12.75" hidden="false" customHeight="false" outlineLevel="0" collapsed="false">
      <c r="E9" s="0" t="s">
        <v>57</v>
      </c>
      <c r="I9" s="0" t="s">
        <v>331</v>
      </c>
      <c r="K9" s="61" t="s">
        <v>134</v>
      </c>
    </row>
    <row r="10" customFormat="false" ht="12.75" hidden="false" customHeight="false" outlineLevel="0" collapsed="false">
      <c r="E10" s="64" t="s">
        <v>332</v>
      </c>
      <c r="K10" s="64" t="s">
        <v>98</v>
      </c>
    </row>
    <row r="11" customFormat="false" ht="12.75" hidden="false" customHeight="false" outlineLevel="0" collapsed="false">
      <c r="A11" s="66"/>
      <c r="B11" s="67"/>
    </row>
    <row r="13" customFormat="false" ht="13.5" hidden="false" customHeight="false" outlineLevel="0" collapsed="false"/>
    <row r="14" customFormat="false" ht="37.5" hidden="false" customHeight="true" outlineLevel="0" collapsed="false">
      <c r="A14" s="52" t="s">
        <v>20</v>
      </c>
      <c r="B14" s="53"/>
      <c r="C14" s="54" t="s">
        <v>76</v>
      </c>
      <c r="D14" s="56"/>
      <c r="E14" s="54" t="s">
        <v>317</v>
      </c>
      <c r="F14" s="56"/>
      <c r="G14" s="54" t="s">
        <v>318</v>
      </c>
      <c r="H14" s="55"/>
      <c r="I14" s="54" t="s">
        <v>319</v>
      </c>
      <c r="J14" s="55"/>
      <c r="K14" s="54" t="s">
        <v>77</v>
      </c>
      <c r="L14" s="55"/>
      <c r="M14" s="54" t="s">
        <v>78</v>
      </c>
      <c r="N14" s="55"/>
      <c r="O14" s="57" t="s">
        <v>79</v>
      </c>
      <c r="P14" s="58"/>
      <c r="Q14" s="54" t="s">
        <v>8</v>
      </c>
      <c r="R14" s="55"/>
      <c r="S14" s="57" t="s">
        <v>80</v>
      </c>
      <c r="T14" s="55"/>
      <c r="Z14" s="55"/>
    </row>
    <row r="15" customFormat="false" ht="12.75" hidden="false" customHeight="false" outlineLevel="0" collapsed="false">
      <c r="A15" s="0" t="s">
        <v>333</v>
      </c>
      <c r="C15" s="0" t="s">
        <v>279</v>
      </c>
      <c r="E15" s="247" t="s">
        <v>60</v>
      </c>
      <c r="G15" s="0" t="s">
        <v>320</v>
      </c>
      <c r="I15" s="0" t="s">
        <v>334</v>
      </c>
      <c r="K15" s="64" t="s">
        <v>335</v>
      </c>
      <c r="M15" s="64" t="n">
        <v>1999</v>
      </c>
      <c r="O15" s="63" t="s">
        <v>267</v>
      </c>
      <c r="P15" s="63"/>
      <c r="Q15" s="63" t="s">
        <v>53</v>
      </c>
      <c r="R15" s="63"/>
      <c r="S15" s="63" t="s">
        <v>252</v>
      </c>
    </row>
    <row r="16" customFormat="false" ht="12.75" hidden="false" customHeight="false" outlineLevel="0" collapsed="false">
      <c r="C16" s="0" t="s">
        <v>322</v>
      </c>
      <c r="E16" s="247" t="s">
        <v>63</v>
      </c>
      <c r="G16" s="0" t="s">
        <v>323</v>
      </c>
      <c r="I16" s="0" t="s">
        <v>336</v>
      </c>
      <c r="K16" s="61"/>
      <c r="M16" s="64" t="n">
        <v>2000</v>
      </c>
      <c r="O16" s="63" t="s">
        <v>337</v>
      </c>
      <c r="P16" s="63"/>
      <c r="Q16" s="63" t="s">
        <v>338</v>
      </c>
      <c r="R16" s="63"/>
      <c r="S16" s="63" t="s">
        <v>325</v>
      </c>
    </row>
    <row r="17" customFormat="false" ht="12.75" hidden="false" customHeight="false" outlineLevel="0" collapsed="false">
      <c r="C17" s="0" t="s">
        <v>326</v>
      </c>
      <c r="E17" s="247" t="s">
        <v>64</v>
      </c>
      <c r="G17" s="0" t="s">
        <v>339</v>
      </c>
      <c r="I17" s="0" t="s">
        <v>340</v>
      </c>
      <c r="K17" s="61"/>
      <c r="Q17" s="0" t="s">
        <v>341</v>
      </c>
    </row>
    <row r="18" customFormat="false" ht="12.75" hidden="false" customHeight="false" outlineLevel="0" collapsed="false">
      <c r="C18" s="0" t="s">
        <v>287</v>
      </c>
      <c r="E18" s="247" t="s">
        <v>65</v>
      </c>
      <c r="K18" s="61"/>
      <c r="Q18" s="0" t="s">
        <v>342</v>
      </c>
    </row>
    <row r="19" customFormat="false" ht="12.75" hidden="false" customHeight="false" outlineLevel="0" collapsed="false">
      <c r="C19" s="0" t="s">
        <v>293</v>
      </c>
      <c r="E19" s="247" t="s">
        <v>66</v>
      </c>
      <c r="K19" s="61"/>
      <c r="Q19" s="0" t="s">
        <v>99</v>
      </c>
    </row>
    <row r="20" customFormat="false" ht="12.75" hidden="false" customHeight="false" outlineLevel="0" collapsed="false">
      <c r="C20" s="0" t="s">
        <v>282</v>
      </c>
      <c r="E20" s="247" t="s">
        <v>67</v>
      </c>
      <c r="K20" s="64"/>
      <c r="Q20" s="0" t="s">
        <v>96</v>
      </c>
    </row>
    <row r="21" customFormat="false" ht="12.75" hidden="false" customHeight="false" outlineLevel="0" collapsed="false">
      <c r="E21" s="247" t="s">
        <v>68</v>
      </c>
      <c r="K21" s="64"/>
      <c r="Q21" s="0" t="s">
        <v>343</v>
      </c>
    </row>
    <row r="22" customFormat="false" ht="12.75" hidden="false" customHeight="false" outlineLevel="0" collapsed="false">
      <c r="E22" s="247" t="s">
        <v>69</v>
      </c>
      <c r="K22" s="64"/>
    </row>
    <row r="23" customFormat="false" ht="12.75" hidden="false" customHeight="false" outlineLevel="0" collapsed="false">
      <c r="K23" s="64"/>
    </row>
    <row r="24" customFormat="false" ht="12.75" hidden="false" customHeight="false" outlineLevel="0" collapsed="false">
      <c r="E24" s="64"/>
      <c r="K24" s="64"/>
    </row>
    <row r="25" customFormat="false" ht="12.75" hidden="false" customHeight="false" outlineLevel="0" collapsed="false">
      <c r="A25" s="66" t="s">
        <v>116</v>
      </c>
      <c r="B25" s="67" t="s">
        <v>344</v>
      </c>
    </row>
    <row r="26" customFormat="false" ht="12.75" hidden="false" customHeight="false" outlineLevel="0" collapsed="false">
      <c r="A26" s="67"/>
      <c r="B26" s="67"/>
    </row>
    <row r="27" customFormat="false" ht="12.75" hidden="false" customHeight="false" outlineLevel="0" collapsed="false">
      <c r="A27" s="67"/>
      <c r="B27" s="67"/>
    </row>
    <row r="28" customFormat="false" ht="12.75" hidden="false" customHeight="false" outlineLevel="0" collapsed="false">
      <c r="A28" s="67"/>
      <c r="B28" s="67"/>
    </row>
    <row r="29" customFormat="false" ht="18.75" hidden="false" customHeight="false" outlineLevel="0" collapsed="false">
      <c r="A29" s="3" t="s">
        <v>118</v>
      </c>
    </row>
    <row r="31" customFormat="false" ht="12.75" hidden="false" customHeight="false" outlineLevel="0" collapsed="false">
      <c r="A31" s="72" t="s">
        <v>154</v>
      </c>
      <c r="B31" s="70"/>
      <c r="C31" s="70"/>
      <c r="D31" s="70"/>
    </row>
    <row r="32" customFormat="false" ht="12.75" hidden="false" customHeight="false" outlineLevel="0" collapsed="false">
      <c r="A32" s="70"/>
      <c r="B32" s="73" t="s">
        <v>14</v>
      </c>
      <c r="C32" s="70" t="s">
        <v>155</v>
      </c>
    </row>
    <row r="33" customFormat="false" ht="12.75" hidden="false" customHeight="false" outlineLevel="0" collapsed="false">
      <c r="A33" s="70"/>
      <c r="B33" s="79" t="s">
        <v>345</v>
      </c>
      <c r="C33" s="70" t="s">
        <v>346</v>
      </c>
    </row>
    <row r="34" customFormat="false" ht="12.75" hidden="false" customHeight="false" outlineLevel="0" collapsed="false">
      <c r="A34" s="70"/>
      <c r="B34" s="79" t="s">
        <v>333</v>
      </c>
      <c r="C34" s="70" t="s">
        <v>156</v>
      </c>
    </row>
    <row r="35" customFormat="false" ht="12.75" hidden="false" customHeight="false" outlineLevel="0" collapsed="false">
      <c r="A35" s="70"/>
      <c r="B35" s="79" t="s">
        <v>270</v>
      </c>
      <c r="C35" s="70" t="s">
        <v>347</v>
      </c>
    </row>
    <row r="36" customFormat="false" ht="12.75" hidden="false" customHeight="false" outlineLevel="0" collapsed="false">
      <c r="A36" s="70"/>
      <c r="B36" s="79"/>
      <c r="C36" s="70"/>
    </row>
    <row r="37" customFormat="false" ht="12.75" hidden="false" customHeight="false" outlineLevel="0" collapsed="false">
      <c r="A37" s="70"/>
      <c r="B37" s="79"/>
      <c r="C37" s="70"/>
    </row>
    <row r="39" customFormat="false" ht="12.75" hidden="false" customHeight="false" outlineLevel="0" collapsed="false">
      <c r="A39" s="80" t="s">
        <v>76</v>
      </c>
      <c r="B39" s="79" t="s">
        <v>279</v>
      </c>
      <c r="C39" s="0" t="s">
        <v>348</v>
      </c>
    </row>
    <row r="40" customFormat="false" ht="12.75" hidden="false" customHeight="false" outlineLevel="0" collapsed="false">
      <c r="A40" s="80"/>
      <c r="B40" s="79" t="s">
        <v>287</v>
      </c>
      <c r="C40" s="0" t="s">
        <v>349</v>
      </c>
    </row>
    <row r="41" customFormat="false" ht="12.75" hidden="false" customHeight="false" outlineLevel="0" collapsed="false">
      <c r="A41" s="80"/>
      <c r="B41" s="79" t="s">
        <v>293</v>
      </c>
      <c r="C41" s="0" t="s">
        <v>350</v>
      </c>
    </row>
    <row r="42" customFormat="false" ht="12.75" hidden="false" customHeight="false" outlineLevel="0" collapsed="false">
      <c r="A42" s="80"/>
      <c r="B42" s="79" t="s">
        <v>282</v>
      </c>
      <c r="C42" s="0" t="s">
        <v>351</v>
      </c>
    </row>
    <row r="43" customFormat="false" ht="12.75" hidden="false" customHeight="false" outlineLevel="0" collapsed="false">
      <c r="B43" s="79" t="s">
        <v>322</v>
      </c>
      <c r="C43" s="0" t="s">
        <v>352</v>
      </c>
    </row>
    <row r="44" customFormat="false" ht="12.75" hidden="false" customHeight="false" outlineLevel="0" collapsed="false">
      <c r="B44" s="79" t="s">
        <v>326</v>
      </c>
      <c r="C44" s="0" t="s">
        <v>353</v>
      </c>
    </row>
    <row r="45" customFormat="false" ht="12.75" hidden="false" customHeight="false" outlineLevel="0" collapsed="false">
      <c r="B45" s="79"/>
    </row>
    <row r="46" customFormat="false" ht="12.75" hidden="false" customHeight="false" outlineLevel="0" collapsed="false">
      <c r="A46" s="80" t="s">
        <v>319</v>
      </c>
      <c r="B46" s="79" t="s">
        <v>334</v>
      </c>
      <c r="C46" s="0" t="s">
        <v>354</v>
      </c>
    </row>
    <row r="47" customFormat="false" ht="12.75" hidden="false" customHeight="false" outlineLevel="0" collapsed="false">
      <c r="B47" s="250" t="s">
        <v>336</v>
      </c>
      <c r="C47" s="251" t="s">
        <v>355</v>
      </c>
    </row>
    <row r="48" customFormat="false" ht="12.75" hidden="false" customHeight="false" outlineLevel="0" collapsed="false">
      <c r="B48" s="252" t="s">
        <v>340</v>
      </c>
      <c r="C48" s="253" t="s">
        <v>356</v>
      </c>
    </row>
    <row r="49" customFormat="false" ht="12.75" hidden="false" customHeight="false" outlineLevel="0" collapsed="false">
      <c r="B49" s="250" t="s">
        <v>331</v>
      </c>
      <c r="C49" s="251" t="s">
        <v>357</v>
      </c>
    </row>
    <row r="50" customFormat="false" ht="12.75" hidden="false" customHeight="false" outlineLevel="0" collapsed="false">
      <c r="B50" s="250" t="s">
        <v>321</v>
      </c>
      <c r="C50" s="251" t="s">
        <v>358</v>
      </c>
    </row>
    <row r="51" customFormat="false" ht="12.75" hidden="false" customHeight="false" outlineLevel="0" collapsed="false">
      <c r="B51" s="250" t="s">
        <v>324</v>
      </c>
      <c r="C51" s="251" t="s">
        <v>359</v>
      </c>
    </row>
    <row r="52" customFormat="false" ht="12.75" hidden="false" customHeight="false" outlineLevel="0" collapsed="false">
      <c r="B52" s="250" t="s">
        <v>328</v>
      </c>
      <c r="C52" s="251" t="s">
        <v>360</v>
      </c>
    </row>
    <row r="53" customFormat="false" ht="12.75" hidden="false" customHeight="false" outlineLevel="0" collapsed="false">
      <c r="B53" s="250" t="s">
        <v>330</v>
      </c>
      <c r="C53" s="251" t="s">
        <v>361</v>
      </c>
    </row>
    <row r="54" customFormat="false" ht="12.75" hidden="false" customHeight="false" outlineLevel="0" collapsed="false">
      <c r="B54" s="250" t="s">
        <v>362</v>
      </c>
      <c r="C54" s="251" t="s">
        <v>363</v>
      </c>
    </row>
    <row r="55" customFormat="false" ht="12.75" hidden="false" customHeight="false" outlineLevel="0" collapsed="false">
      <c r="B55" s="250" t="s">
        <v>331</v>
      </c>
      <c r="C55" s="251"/>
    </row>
    <row r="56" customFormat="false" ht="12.75" hidden="false" customHeight="false" outlineLevel="0" collapsed="false">
      <c r="B56" s="250"/>
      <c r="C56" s="251"/>
    </row>
    <row r="57" customFormat="false" ht="12.75" hidden="false" customHeight="false" outlineLevel="0" collapsed="false">
      <c r="B57" s="250"/>
      <c r="C57" s="251"/>
    </row>
    <row r="58" customFormat="false" ht="12.75" hidden="false" customHeight="false" outlineLevel="0" collapsed="false">
      <c r="B58" s="250"/>
      <c r="C58" s="251"/>
    </row>
    <row r="59" customFormat="false" ht="12.75" hidden="false" customHeight="false" outlineLevel="0" collapsed="false">
      <c r="B59" s="252"/>
    </row>
    <row r="60" customFormat="false" ht="12.75" hidden="false" customHeight="false" outlineLevel="0" collapsed="false">
      <c r="A60" s="80" t="s">
        <v>317</v>
      </c>
      <c r="B60" s="254" t="s">
        <v>54</v>
      </c>
      <c r="C60" s="248" t="s">
        <v>364</v>
      </c>
    </row>
    <row r="61" customFormat="false" ht="12.75" hidden="false" customHeight="false" outlineLevel="0" collapsed="false">
      <c r="B61" s="255" t="s">
        <v>51</v>
      </c>
      <c r="C61" s="247" t="s">
        <v>365</v>
      </c>
      <c r="F61" s="254"/>
      <c r="G61" s="248"/>
    </row>
    <row r="62" customFormat="false" ht="12.75" hidden="false" customHeight="false" outlineLevel="0" collapsed="false">
      <c r="B62" s="255" t="s">
        <v>56</v>
      </c>
      <c r="C62" s="247" t="s">
        <v>366</v>
      </c>
    </row>
    <row r="63" customFormat="false" ht="12.75" hidden="false" customHeight="false" outlineLevel="0" collapsed="false">
      <c r="B63" s="255" t="s">
        <v>367</v>
      </c>
      <c r="C63" s="247" t="s">
        <v>368</v>
      </c>
    </row>
    <row r="64" customFormat="false" ht="12.75" hidden="false" customHeight="false" outlineLevel="0" collapsed="false">
      <c r="B64" s="255" t="s">
        <v>332</v>
      </c>
      <c r="C64" s="247" t="s">
        <v>332</v>
      </c>
    </row>
    <row r="65" customFormat="false" ht="12.75" hidden="false" customHeight="false" outlineLevel="0" collapsed="false">
      <c r="B65" s="255" t="s">
        <v>369</v>
      </c>
      <c r="C65" s="247" t="s">
        <v>66</v>
      </c>
    </row>
    <row r="66" customFormat="false" ht="12.75" hidden="false" customHeight="false" outlineLevel="0" collapsed="false">
      <c r="B66" s="255" t="s">
        <v>315</v>
      </c>
      <c r="C66" s="247" t="s">
        <v>60</v>
      </c>
    </row>
    <row r="67" customFormat="false" ht="12.75" hidden="false" customHeight="false" outlineLevel="0" collapsed="false">
      <c r="B67" s="255" t="s">
        <v>315</v>
      </c>
      <c r="C67" s="247" t="s">
        <v>63</v>
      </c>
    </row>
    <row r="68" customFormat="false" ht="12.75" hidden="false" customHeight="false" outlineLevel="0" collapsed="false">
      <c r="B68" s="255" t="s">
        <v>315</v>
      </c>
      <c r="C68" s="247" t="s">
        <v>64</v>
      </c>
    </row>
    <row r="69" customFormat="false" ht="12.75" hidden="false" customHeight="false" outlineLevel="0" collapsed="false">
      <c r="B69" s="255" t="s">
        <v>315</v>
      </c>
      <c r="C69" s="247" t="s">
        <v>65</v>
      </c>
    </row>
    <row r="70" customFormat="false" ht="12.75" hidden="false" customHeight="false" outlineLevel="0" collapsed="false">
      <c r="B70" s="255" t="s">
        <v>57</v>
      </c>
      <c r="C70" s="247" t="s">
        <v>57</v>
      </c>
    </row>
    <row r="71" customFormat="false" ht="12.75" hidden="false" customHeight="false" outlineLevel="0" collapsed="false">
      <c r="B71" s="249"/>
      <c r="C71" s="0" t="s">
        <v>370</v>
      </c>
    </row>
    <row r="72" customFormat="false" ht="12.75" hidden="false" customHeight="false" outlineLevel="0" collapsed="false">
      <c r="A72" s="80" t="s">
        <v>318</v>
      </c>
      <c r="B72" s="255" t="s">
        <v>323</v>
      </c>
      <c r="C72" s="247" t="s">
        <v>371</v>
      </c>
      <c r="E72" s="247" t="s">
        <v>372</v>
      </c>
    </row>
    <row r="73" customFormat="false" ht="12.75" hidden="false" customHeight="false" outlineLevel="0" collapsed="false">
      <c r="B73" s="255" t="s">
        <v>320</v>
      </c>
      <c r="C73" s="247" t="s">
        <v>373</v>
      </c>
      <c r="E73" s="247" t="s">
        <v>374</v>
      </c>
    </row>
    <row r="74" customFormat="false" ht="12.75" hidden="false" customHeight="false" outlineLevel="0" collapsed="false">
      <c r="B74" s="255" t="s">
        <v>339</v>
      </c>
      <c r="C74" s="0" t="s">
        <v>375</v>
      </c>
      <c r="G74" s="255"/>
      <c r="H74" s="247"/>
    </row>
    <row r="75" customFormat="false" ht="12.75" hidden="false" customHeight="false" outlineLevel="0" collapsed="false">
      <c r="B75" s="79" t="s">
        <v>327</v>
      </c>
      <c r="C75" s="0" t="s">
        <v>376</v>
      </c>
    </row>
    <row r="76" customFormat="false" ht="12.75" hidden="false" customHeight="false" outlineLevel="0" collapsed="false">
      <c r="B76" s="79" t="s">
        <v>329</v>
      </c>
      <c r="C76" s="247" t="s">
        <v>377</v>
      </c>
    </row>
    <row r="77" customFormat="false" ht="12.75" hidden="false" customHeight="false" outlineLevel="0" collapsed="false">
      <c r="B77" s="249"/>
    </row>
    <row r="78" customFormat="false" ht="12.75" hidden="false" customHeight="false" outlineLevel="0" collapsed="false">
      <c r="A78" s="80" t="s">
        <v>77</v>
      </c>
      <c r="B78" s="255" t="s">
        <v>378</v>
      </c>
      <c r="C78" s="247" t="s">
        <v>379</v>
      </c>
    </row>
    <row r="79" customFormat="false" ht="12.75" hidden="false" customHeight="false" outlineLevel="0" collapsed="false">
      <c r="B79" s="255" t="s">
        <v>380</v>
      </c>
      <c r="C79" s="247" t="s">
        <v>381</v>
      </c>
    </row>
    <row r="80" customFormat="false" ht="12.75" hidden="false" customHeight="false" outlineLevel="0" collapsed="false">
      <c r="B80" s="255" t="s">
        <v>382</v>
      </c>
      <c r="C80" s="247" t="s">
        <v>383</v>
      </c>
    </row>
    <row r="81" customFormat="false" ht="12.75" hidden="false" customHeight="false" outlineLevel="0" collapsed="false">
      <c r="B81" s="255" t="s">
        <v>384</v>
      </c>
      <c r="C81" s="247" t="s">
        <v>385</v>
      </c>
    </row>
    <row r="82" customFormat="false" ht="12.75" hidden="false" customHeight="false" outlineLevel="0" collapsed="false">
      <c r="A82" s="80" t="s">
        <v>79</v>
      </c>
      <c r="B82" s="79" t="s">
        <v>275</v>
      </c>
      <c r="D82" s="0" t="s">
        <v>386</v>
      </c>
    </row>
    <row r="83" customFormat="false" ht="12.75" hidden="false" customHeight="false" outlineLevel="0" collapsed="false">
      <c r="B83" s="79" t="s">
        <v>267</v>
      </c>
      <c r="D83" s="0" t="s">
        <v>387</v>
      </c>
    </row>
    <row r="84" customFormat="false" ht="12.75" hidden="false" customHeight="false" outlineLevel="0" collapsed="false">
      <c r="B84" s="79" t="s">
        <v>388</v>
      </c>
      <c r="D84" s="0" t="s">
        <v>389</v>
      </c>
    </row>
    <row r="85" customFormat="false" ht="12.75" hidden="false" customHeight="false" outlineLevel="0" collapsed="false">
      <c r="B85" s="79" t="s">
        <v>274</v>
      </c>
      <c r="D85" s="0" t="s">
        <v>390</v>
      </c>
    </row>
    <row r="87" customFormat="false" ht="12.75" hidden="false" customHeight="false" outlineLevel="0" collapsed="false">
      <c r="A87" s="80" t="s">
        <v>80</v>
      </c>
      <c r="B87" s="79" t="s">
        <v>391</v>
      </c>
      <c r="C87" s="256" t="s">
        <v>392</v>
      </c>
    </row>
    <row r="88" customFormat="false" ht="12.75" hidden="false" customHeight="false" outlineLevel="0" collapsed="false">
      <c r="B88" s="79" t="s">
        <v>325</v>
      </c>
      <c r="C88" s="256" t="s">
        <v>393</v>
      </c>
    </row>
    <row r="90" customFormat="false" ht="12.75" hidden="false" customHeight="false" outlineLevel="0" collapsed="false">
      <c r="A90" s="70"/>
      <c r="C90" s="70"/>
      <c r="D90" s="70"/>
      <c r="E90" s="70"/>
    </row>
    <row r="91" customFormat="false" ht="18.75" hidden="false" customHeight="false" outlineLevel="0" collapsed="false">
      <c r="A91" s="3" t="s">
        <v>175</v>
      </c>
    </row>
    <row r="92" customFormat="false" ht="13.5" hidden="false" customHeight="false" outlineLevel="0" collapsed="false"/>
    <row r="93" customFormat="false" ht="13.5" hidden="false" customHeight="false" outlineLevel="0" collapsed="false">
      <c r="A93" s="81" t="s">
        <v>176</v>
      </c>
      <c r="B93" s="82" t="s">
        <v>394</v>
      </c>
      <c r="C93" s="83"/>
      <c r="D93" s="83"/>
      <c r="E93" s="83"/>
      <c r="F93" s="83"/>
      <c r="G93" s="83"/>
      <c r="H93" s="84"/>
      <c r="I93" s="88"/>
    </row>
    <row r="94" customFormat="false" ht="12.75" hidden="false" customHeight="false" outlineLevel="0" collapsed="false">
      <c r="A94" s="81"/>
      <c r="B94" s="87"/>
      <c r="C94" s="88"/>
      <c r="D94" s="88"/>
      <c r="E94" s="88"/>
      <c r="F94" s="88"/>
      <c r="G94" s="88"/>
      <c r="H94" s="88"/>
      <c r="I94" s="88"/>
    </row>
    <row r="95" customFormat="false" ht="65.25" hidden="false" customHeight="true" outlineLevel="0" collapsed="false">
      <c r="A95" s="85" t="s">
        <v>178</v>
      </c>
      <c r="B95" s="257" t="str">
        <f aca="false">CONCATENATE(C32," for ",C60,"  to be delivered on the basis of ",C47," at the ",C43,", for ",C79,", and settled using ",D83,", quoted in ",[1]UKGas!D69," per ",C87,".")</f>
        <v>An agreement whereby a floating price is exchanged  for a fixed price over a specified period for 1% Low Sulphur Fuel Oil  to be delivered on the basis of Free on Board at the Mediterranean, for a period from the 1st calender day of the quarter to the last calender day of that quarter, and settled using the arithemetic average of the daily official settlement prices for the liquid grade as published in the Platts European Marketscan, quoted in United States Dollar per metric tonne (1,000kg).</v>
      </c>
      <c r="C95" s="257"/>
      <c r="D95" s="257"/>
      <c r="E95" s="257"/>
      <c r="F95" s="257"/>
      <c r="G95" s="257"/>
      <c r="H95" s="257"/>
      <c r="I95" s="257"/>
      <c r="J95" s="257"/>
      <c r="K95" s="257"/>
      <c r="L95" s="257"/>
    </row>
    <row r="96" customFormat="false" ht="13.5" hidden="false" customHeight="false" outlineLevel="0" collapsed="false">
      <c r="A96" s="81"/>
      <c r="I96" s="88"/>
    </row>
    <row r="97" customFormat="false" ht="17.25" hidden="false" customHeight="true" outlineLevel="0" collapsed="false">
      <c r="A97" s="81" t="s">
        <v>176</v>
      </c>
      <c r="B97" s="82" t="s">
        <v>395</v>
      </c>
      <c r="C97" s="83"/>
      <c r="D97" s="83"/>
      <c r="E97" s="83"/>
      <c r="F97" s="83"/>
      <c r="G97" s="83"/>
      <c r="H97" s="84"/>
      <c r="I97" s="88"/>
    </row>
    <row r="98" customFormat="false" ht="12.75" hidden="false" customHeight="false" outlineLevel="0" collapsed="false">
      <c r="A98" s="81"/>
      <c r="B98" s="87"/>
      <c r="C98" s="88"/>
      <c r="D98" s="88"/>
      <c r="E98" s="88"/>
      <c r="F98" s="88"/>
      <c r="G98" s="88"/>
      <c r="H98" s="88"/>
      <c r="I98" s="88"/>
    </row>
    <row r="99" customFormat="false" ht="71.25" hidden="false" customHeight="true" outlineLevel="0" collapsed="false">
      <c r="A99" s="85" t="s">
        <v>178</v>
      </c>
      <c r="B99" s="257" t="str">
        <f aca="false">CONCATENATE(C32," for ",C62," in ",C72,", to be delivered on the basis of ",C46," at the ",C39,", for ",C80," and settled using ",D83,", quoted in ",[2]UKGas!D69," per ",C87,".")</f>
        <v>An agreement whereby a floating price is exchanged  for a fixed price over a specified period for 0.2% Sulphur Gasoil in Barges, to be delivered on the basis of Cost, Insurance and Freight at the Amsterdam - Rotterdam - Antwerp , for a period from the 1st calender day of the year to the last calender day of that year and settled using the arithemetic average of the daily official settlement prices for the liquid grade as published in the Platts European Marketscan, quoted in  per metric tonne (1,000kg).</v>
      </c>
      <c r="C99" s="257"/>
      <c r="D99" s="257"/>
      <c r="E99" s="257"/>
      <c r="F99" s="257"/>
      <c r="G99" s="257"/>
      <c r="H99" s="257"/>
      <c r="I99" s="257"/>
      <c r="J99" s="257"/>
      <c r="K99" s="257"/>
      <c r="L99" s="257"/>
    </row>
    <row r="100" customFormat="false" ht="13.5" hidden="false" customHeight="false" outlineLevel="0" collapsed="false">
      <c r="A100" s="81"/>
    </row>
    <row r="101" customFormat="false" ht="13.5" hidden="false" customHeight="false" outlineLevel="0" collapsed="false">
      <c r="A101" s="81" t="s">
        <v>176</v>
      </c>
      <c r="B101" s="82" t="s">
        <v>396</v>
      </c>
      <c r="C101" s="83"/>
      <c r="D101" s="83"/>
      <c r="E101" s="83"/>
      <c r="F101" s="83"/>
      <c r="G101" s="83"/>
      <c r="H101" s="84"/>
    </row>
    <row r="102" customFormat="false" ht="12.75" hidden="false" customHeight="false" outlineLevel="0" collapsed="false">
      <c r="A102" s="81"/>
      <c r="B102" s="89"/>
    </row>
    <row r="103" customFormat="false" ht="70.5" hidden="false" customHeight="true" outlineLevel="0" collapsed="false">
      <c r="A103" s="81"/>
      <c r="B103" s="257" t="str">
        <f aca="false">CONCATENATE(C33," for ",C60," and ",C61," in ",C73,", to be delivered on the basis of ",C47," at the ",C39,", for ",C79," and settled using ",D83,", quoted in ",[2]UKGas!D70," per ",C87,".")</f>
        <v>An agreement whereby a floating price is exchanged  for a fixed price over a specified period on a given product price differential for 1% Low Sulphur Fuel Oil and 3.5% High Sulphur Fuel Oil in Cargoes, to be delivered on the basis of Free on Board at the Amsterdam - Rotterdam - Antwerp , for a period from the 1st calender day of the quarter to the last calender day of that quarter and settled using the arithemetic average of the daily official settlement prices for the liquid grade as published in the Platts European Marketscan, quoted in United States Dollars per metric tonne (1,000kg).</v>
      </c>
      <c r="C103" s="257"/>
      <c r="D103" s="257"/>
      <c r="E103" s="257"/>
      <c r="F103" s="257"/>
      <c r="G103" s="257"/>
      <c r="H103" s="257"/>
      <c r="I103" s="257"/>
      <c r="J103" s="257"/>
      <c r="K103" s="257"/>
      <c r="L103" s="257"/>
    </row>
    <row r="106" customFormat="false" ht="12.75" hidden="false" customHeight="false" outlineLevel="0" collapsed="false">
      <c r="C106" s="247"/>
    </row>
    <row r="107" customFormat="false" ht="12.75" hidden="false" customHeight="false" outlineLevel="0" collapsed="false">
      <c r="C107" s="248"/>
    </row>
  </sheetData>
  <mergeCells count="3">
    <mergeCell ref="B95:L95"/>
    <mergeCell ref="B99:L99"/>
    <mergeCell ref="B103:L10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63"/>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11.7"/>
    <col collapsed="false" customWidth="true" hidden="false" outlineLevel="0" max="3" min="3" style="0" width="13.41"/>
    <col collapsed="false" customWidth="true" hidden="false" outlineLevel="0" max="5" min="5" style="0" width="12.56"/>
    <col collapsed="false" customWidth="true" hidden="false" outlineLevel="0" max="6" min="6" style="0" width="12.42"/>
    <col collapsed="false" customWidth="true" hidden="false" outlineLevel="0" max="7" min="7" style="0" width="12.99"/>
    <col collapsed="false" customWidth="true" hidden="false" outlineLevel="0" max="9" min="9" style="0" width="10.56"/>
    <col collapsed="false" customWidth="true" hidden="false" outlineLevel="0" max="10" min="10" style="0" width="6.85"/>
    <col collapsed="false" customWidth="true" hidden="false" outlineLevel="0" max="11" min="11" style="0" width="9.56"/>
    <col collapsed="false" customWidth="true" hidden="false" outlineLevel="0" max="13" min="13" style="0" width="10.99"/>
  </cols>
  <sheetData>
    <row r="1" customFormat="false" ht="12.75" hidden="false" customHeight="false" outlineLevel="0" collapsed="false">
      <c r="A1" s="46" t="s">
        <v>397</v>
      </c>
    </row>
    <row r="2" customFormat="false" ht="18.75" hidden="false" customHeight="false" outlineLevel="0" collapsed="false">
      <c r="A2" s="3" t="s">
        <v>398</v>
      </c>
      <c r="B2" s="47"/>
      <c r="M2" s="48"/>
      <c r="N2" s="49"/>
      <c r="O2" s="258" t="s">
        <v>75</v>
      </c>
      <c r="P2" s="49"/>
      <c r="Q2" s="51"/>
    </row>
    <row r="3" customFormat="false" ht="13.5" hidden="false" customHeight="false" outlineLevel="0" collapsed="false"/>
    <row r="4" customFormat="false" ht="26.25" hidden="false" customHeight="false" outlineLevel="0" collapsed="false">
      <c r="A4" s="52" t="s">
        <v>399</v>
      </c>
      <c r="B4" s="53"/>
      <c r="C4" s="54" t="s">
        <v>77</v>
      </c>
      <c r="D4" s="56"/>
      <c r="E4" s="54" t="s">
        <v>400</v>
      </c>
      <c r="F4" s="56"/>
      <c r="G4" s="54" t="s">
        <v>187</v>
      </c>
      <c r="H4" s="55"/>
      <c r="I4" s="54" t="s">
        <v>8</v>
      </c>
      <c r="J4" s="55"/>
      <c r="K4" s="57" t="s">
        <v>80</v>
      </c>
      <c r="L4" s="55"/>
      <c r="M4" s="59" t="s">
        <v>81</v>
      </c>
      <c r="N4" s="58"/>
      <c r="O4" s="59" t="s">
        <v>82</v>
      </c>
      <c r="P4" s="58"/>
      <c r="Q4" s="59" t="s">
        <v>401</v>
      </c>
    </row>
    <row r="5" customFormat="false" ht="12.75" hidden="false" customHeight="false" outlineLevel="0" collapsed="false">
      <c r="A5" s="0" t="s">
        <v>402</v>
      </c>
      <c r="C5" s="64" t="s">
        <v>107</v>
      </c>
      <c r="D5" s="64"/>
      <c r="E5" s="64" t="s">
        <v>238</v>
      </c>
      <c r="F5" s="64"/>
      <c r="G5" s="64" t="s">
        <v>213</v>
      </c>
      <c r="I5" s="63" t="s">
        <v>53</v>
      </c>
      <c r="J5" s="63"/>
      <c r="K5" s="63" t="s">
        <v>214</v>
      </c>
      <c r="M5" s="63" t="s">
        <v>403</v>
      </c>
      <c r="N5" s="63"/>
      <c r="O5" s="63"/>
      <c r="P5" s="63"/>
      <c r="Q5" s="63"/>
    </row>
    <row r="6" customFormat="false" ht="12.75" hidden="false" customHeight="false" outlineLevel="0" collapsed="false">
      <c r="A6" s="0" t="s">
        <v>404</v>
      </c>
      <c r="C6" s="64" t="s">
        <v>216</v>
      </c>
      <c r="D6" s="64"/>
      <c r="E6" s="64" t="s">
        <v>247</v>
      </c>
      <c r="F6" s="64"/>
      <c r="G6" s="64" t="s">
        <v>244</v>
      </c>
      <c r="I6" s="63" t="s">
        <v>99</v>
      </c>
      <c r="J6" s="63"/>
      <c r="K6" s="63"/>
      <c r="M6" s="63"/>
      <c r="N6" s="63"/>
      <c r="O6" s="63"/>
      <c r="P6" s="63"/>
      <c r="Q6" s="63"/>
    </row>
    <row r="7" customFormat="false" ht="12.75" hidden="false" customHeight="false" outlineLevel="0" collapsed="false">
      <c r="A7" s="0" t="s">
        <v>405</v>
      </c>
      <c r="C7" s="259" t="s">
        <v>240</v>
      </c>
      <c r="D7" s="64"/>
      <c r="E7" s="64" t="s">
        <v>248</v>
      </c>
      <c r="F7" s="64"/>
      <c r="G7" s="64" t="s">
        <v>245</v>
      </c>
      <c r="I7" s="0" t="s">
        <v>96</v>
      </c>
      <c r="M7" s="63"/>
      <c r="N7" s="63"/>
      <c r="O7" s="63"/>
      <c r="P7" s="63"/>
      <c r="Q7" s="63"/>
    </row>
    <row r="8" customFormat="false" ht="12.75" hidden="false" customHeight="false" outlineLevel="0" collapsed="false">
      <c r="A8" s="256" t="s">
        <v>406</v>
      </c>
      <c r="C8" s="259" t="s">
        <v>241</v>
      </c>
      <c r="G8" s="0" t="s">
        <v>246</v>
      </c>
      <c r="I8" s="0" t="s">
        <v>407</v>
      </c>
      <c r="M8" s="63"/>
      <c r="N8" s="63"/>
      <c r="O8" s="63"/>
      <c r="P8" s="63"/>
      <c r="Q8" s="63"/>
    </row>
    <row r="9" customFormat="false" ht="12.75" hidden="false" customHeight="false" outlineLevel="0" collapsed="false">
      <c r="A9" s="256" t="s">
        <v>408</v>
      </c>
      <c r="C9" s="259" t="s">
        <v>242</v>
      </c>
      <c r="D9" s="64"/>
      <c r="E9" s="64"/>
      <c r="F9" s="64"/>
      <c r="G9" s="64"/>
    </row>
    <row r="10" customFormat="false" ht="12.75" hidden="false" customHeight="false" outlineLevel="0" collapsed="false">
      <c r="C10" s="260" t="s">
        <v>409</v>
      </c>
    </row>
    <row r="11" customFormat="false" ht="12.75" hidden="false" customHeight="false" outlineLevel="0" collapsed="false">
      <c r="C11" s="260"/>
    </row>
    <row r="12" customFormat="false" ht="12.75" hidden="false" customHeight="false" outlineLevel="0" collapsed="false">
      <c r="A12" s="66" t="s">
        <v>410</v>
      </c>
      <c r="B12" s="67" t="s">
        <v>411</v>
      </c>
      <c r="E12" s="56"/>
    </row>
    <row r="13" customFormat="false" ht="12.75" hidden="false" customHeight="false" outlineLevel="0" collapsed="false">
      <c r="A13" s="261"/>
      <c r="B13" s="67" t="s">
        <v>412</v>
      </c>
    </row>
    <row r="15" customFormat="false" ht="18.75" hidden="false" customHeight="false" outlineLevel="0" collapsed="false">
      <c r="A15" s="3" t="s">
        <v>118</v>
      </c>
    </row>
    <row r="17" customFormat="false" ht="12.75" hidden="false" customHeight="false" outlineLevel="0" collapsed="false">
      <c r="A17" s="72" t="s">
        <v>154</v>
      </c>
      <c r="B17" s="70"/>
      <c r="C17" s="70"/>
      <c r="D17" s="70"/>
      <c r="E17" s="70"/>
    </row>
    <row r="18" customFormat="false" ht="12.75" hidden="false" customHeight="false" outlineLevel="0" collapsed="false">
      <c r="A18" s="70"/>
      <c r="B18" s="73" t="s">
        <v>402</v>
      </c>
      <c r="C18" s="70"/>
      <c r="D18" s="70" t="s">
        <v>155</v>
      </c>
      <c r="E18" s="70"/>
    </row>
    <row r="19" customFormat="false" ht="12.75" hidden="false" customHeight="false" outlineLevel="0" collapsed="false">
      <c r="A19" s="70"/>
      <c r="B19" s="73" t="s">
        <v>157</v>
      </c>
      <c r="C19" s="70"/>
      <c r="D19" s="256" t="s">
        <v>413</v>
      </c>
      <c r="E19" s="70"/>
    </row>
    <row r="20" customFormat="false" ht="12.75" hidden="false" customHeight="false" outlineLevel="0" collapsed="false">
      <c r="A20" s="70"/>
      <c r="B20" s="73" t="s">
        <v>159</v>
      </c>
      <c r="C20" s="70"/>
      <c r="D20" s="256" t="s">
        <v>414</v>
      </c>
      <c r="E20" s="70"/>
    </row>
    <row r="21" customFormat="false" ht="12.75" hidden="false" customHeight="false" outlineLevel="0" collapsed="false">
      <c r="A21" s="70"/>
      <c r="B21" s="79" t="s">
        <v>415</v>
      </c>
      <c r="D21" s="256" t="s">
        <v>416</v>
      </c>
      <c r="E21" s="70"/>
    </row>
    <row r="22" customFormat="false" ht="12.75" hidden="false" customHeight="false" outlineLevel="0" collapsed="false">
      <c r="A22" s="70"/>
      <c r="B22" s="79" t="s">
        <v>417</v>
      </c>
      <c r="D22" s="256" t="s">
        <v>418</v>
      </c>
      <c r="E22" s="70"/>
    </row>
    <row r="23" customFormat="false" ht="12.75" hidden="false" customHeight="false" outlineLevel="0" collapsed="false">
      <c r="A23" s="70"/>
      <c r="B23" s="73"/>
      <c r="C23" s="70"/>
      <c r="D23" s="74"/>
      <c r="E23" s="70"/>
    </row>
    <row r="24" customFormat="false" ht="12.75" hidden="false" customHeight="false" outlineLevel="0" collapsed="false">
      <c r="A24" s="80" t="s">
        <v>77</v>
      </c>
      <c r="B24" s="79" t="s">
        <v>107</v>
      </c>
      <c r="D24" s="0" t="s">
        <v>419</v>
      </c>
    </row>
    <row r="25" customFormat="false" ht="12.75" hidden="false" customHeight="false" outlineLevel="0" collapsed="false">
      <c r="B25" s="79" t="s">
        <v>216</v>
      </c>
      <c r="D25" s="0" t="s">
        <v>420</v>
      </c>
    </row>
    <row r="26" customFormat="false" ht="12.75" hidden="false" customHeight="false" outlineLevel="0" collapsed="false">
      <c r="B26" s="79" t="s">
        <v>421</v>
      </c>
      <c r="D26" s="262" t="s">
        <v>422</v>
      </c>
    </row>
    <row r="27" customFormat="false" ht="12.75" hidden="false" customHeight="false" outlineLevel="0" collapsed="false">
      <c r="B27" s="79" t="s">
        <v>423</v>
      </c>
      <c r="D27" s="262" t="s">
        <v>424</v>
      </c>
    </row>
    <row r="28" customFormat="false" ht="12.75" hidden="false" customHeight="false" outlineLevel="0" collapsed="false">
      <c r="B28" s="79" t="s">
        <v>425</v>
      </c>
      <c r="D28" s="262" t="s">
        <v>426</v>
      </c>
    </row>
    <row r="29" customFormat="false" ht="12.75" hidden="false" customHeight="false" outlineLevel="0" collapsed="false">
      <c r="B29" s="79" t="s">
        <v>409</v>
      </c>
      <c r="D29" s="256" t="s">
        <v>427</v>
      </c>
    </row>
    <row r="31" customFormat="false" ht="12.75" hidden="false" customHeight="false" outlineLevel="0" collapsed="false">
      <c r="A31" s="80" t="s">
        <v>400</v>
      </c>
      <c r="B31" s="79" t="s">
        <v>238</v>
      </c>
      <c r="D31" s="0" t="s">
        <v>428</v>
      </c>
    </row>
    <row r="32" customFormat="false" ht="12.75" hidden="false" customHeight="false" outlineLevel="0" collapsed="false">
      <c r="A32" s="263"/>
      <c r="B32" s="79" t="s">
        <v>247</v>
      </c>
      <c r="D32" s="0" t="s">
        <v>428</v>
      </c>
    </row>
    <row r="33" customFormat="false" ht="12.75" hidden="false" customHeight="false" outlineLevel="0" collapsed="false">
      <c r="B33" s="79" t="s">
        <v>429</v>
      </c>
      <c r="D33" s="0" t="s">
        <v>430</v>
      </c>
    </row>
    <row r="34" customFormat="false" ht="12.75" hidden="false" customHeight="false" outlineLevel="0" collapsed="false">
      <c r="B34" s="79"/>
    </row>
    <row r="35" customFormat="false" ht="12.75" hidden="false" customHeight="false" outlineLevel="0" collapsed="false">
      <c r="A35" s="80" t="s">
        <v>187</v>
      </c>
      <c r="B35" s="79" t="s">
        <v>431</v>
      </c>
      <c r="D35" s="256" t="s">
        <v>432</v>
      </c>
    </row>
    <row r="36" customFormat="false" ht="24.75" hidden="false" customHeight="true" outlineLevel="0" collapsed="false">
      <c r="B36" s="85" t="s">
        <v>433</v>
      </c>
      <c r="C36" s="85"/>
      <c r="D36" s="264" t="s">
        <v>434</v>
      </c>
      <c r="E36" s="264"/>
      <c r="F36" s="264"/>
      <c r="G36" s="264"/>
      <c r="H36" s="264"/>
      <c r="I36" s="264"/>
      <c r="J36" s="264"/>
      <c r="K36" s="264"/>
      <c r="L36" s="264"/>
      <c r="M36" s="264"/>
    </row>
    <row r="37" customFormat="false" ht="12.75" hidden="false" customHeight="false" outlineLevel="0" collapsed="false">
      <c r="B37" s="256"/>
      <c r="D37" s="256"/>
    </row>
    <row r="38" customFormat="false" ht="12.75" hidden="false" customHeight="false" outlineLevel="0" collapsed="false">
      <c r="B38" s="81" t="s">
        <v>213</v>
      </c>
      <c r="D38" s="262" t="s">
        <v>435</v>
      </c>
    </row>
    <row r="39" customFormat="false" ht="12.75" hidden="false" customHeight="false" outlineLevel="0" collapsed="false">
      <c r="B39" s="81" t="s">
        <v>244</v>
      </c>
      <c r="D39" s="256" t="s">
        <v>436</v>
      </c>
    </row>
    <row r="40" customFormat="false" ht="12.75" hidden="false" customHeight="false" outlineLevel="0" collapsed="false">
      <c r="B40" s="81" t="s">
        <v>245</v>
      </c>
      <c r="D40" s="256" t="s">
        <v>437</v>
      </c>
    </row>
    <row r="41" customFormat="false" ht="12.75" hidden="false" customHeight="false" outlineLevel="0" collapsed="false">
      <c r="B41" s="79" t="s">
        <v>246</v>
      </c>
      <c r="D41" s="256" t="s">
        <v>438</v>
      </c>
    </row>
    <row r="43" customFormat="false" ht="12.75" hidden="false" customHeight="false" outlineLevel="0" collapsed="false">
      <c r="A43" s="80"/>
    </row>
    <row r="44" customFormat="false" ht="18.75" hidden="false" customHeight="false" outlineLevel="0" collapsed="false">
      <c r="A44" s="3" t="s">
        <v>175</v>
      </c>
    </row>
    <row r="45" customFormat="false" ht="13.5" hidden="false" customHeight="false" outlineLevel="0" collapsed="false"/>
    <row r="46" customFormat="false" ht="18" hidden="false" customHeight="true" outlineLevel="0" collapsed="false">
      <c r="A46" s="81" t="s">
        <v>176</v>
      </c>
      <c r="B46" s="82" t="s">
        <v>439</v>
      </c>
      <c r="C46" s="83"/>
      <c r="D46" s="83"/>
      <c r="E46" s="83"/>
      <c r="F46" s="83"/>
      <c r="G46" s="83"/>
      <c r="H46" s="83"/>
      <c r="I46" s="84"/>
    </row>
    <row r="47" customFormat="false" ht="12.75" hidden="false" customHeight="false" outlineLevel="0" collapsed="false">
      <c r="A47" s="81"/>
    </row>
    <row r="48" customFormat="false" ht="63" hidden="false" customHeight="true" outlineLevel="0" collapsed="false">
      <c r="A48" s="85" t="s">
        <v>178</v>
      </c>
      <c r="B48" s="86" t="str">
        <f aca="false">CONCATENATE(D18," at ",D31,", for ",D24,", and settled using ",D35,", quoted in ",D42," per ",D28)</f>
        <v>An agreement whereby a floating price is exchanged  for a fixed price over a specified period at the hourly energy payment (PMH(h)) in Ptas/kWh from the Day-Ahead Market as published for each hour by OMEL (Operador del Mercado Electrico, S.A.  ), for all hours from  00:00 tomorrow to 00:00 the day after tomorrow, and settled using contract settled against the time-weighted average of Reference Variable for all hours for that term, quoted in  per all hours from 00.00 on the first day of the month to 00.00 on last day of the month six months forward</v>
      </c>
      <c r="C48" s="86"/>
      <c r="D48" s="86"/>
      <c r="E48" s="86"/>
      <c r="F48" s="86"/>
      <c r="G48" s="86"/>
      <c r="H48" s="86"/>
      <c r="I48" s="86"/>
      <c r="J48" s="86"/>
      <c r="K48" s="86"/>
    </row>
    <row r="49" customFormat="false" ht="15.75" hidden="false" customHeight="true" outlineLevel="0" collapsed="false">
      <c r="A49" s="81"/>
    </row>
    <row r="50" customFormat="false" ht="12.75" hidden="false" customHeight="false" outlineLevel="0" collapsed="false">
      <c r="A50" s="265"/>
      <c r="B50" s="88"/>
      <c r="C50" s="88"/>
      <c r="D50" s="88"/>
      <c r="E50" s="88"/>
      <c r="F50" s="88"/>
      <c r="G50" s="88"/>
      <c r="H50" s="88"/>
      <c r="I50" s="88"/>
    </row>
    <row r="51" customFormat="false" ht="12.75" hidden="false" customHeight="false" outlineLevel="0" collapsed="false">
      <c r="A51" s="265"/>
      <c r="B51" s="266"/>
      <c r="C51" s="88"/>
      <c r="D51" s="88"/>
      <c r="E51" s="88"/>
      <c r="F51" s="88"/>
      <c r="G51" s="88"/>
      <c r="H51" s="88"/>
      <c r="I51" s="88"/>
    </row>
    <row r="52" customFormat="false" ht="12.75" hidden="false" customHeight="false" outlineLevel="0" collapsed="false">
      <c r="A52" s="265"/>
      <c r="B52" s="266"/>
      <c r="C52" s="88"/>
      <c r="D52" s="88"/>
      <c r="E52" s="88"/>
      <c r="F52" s="88"/>
      <c r="G52" s="88"/>
      <c r="H52" s="88"/>
      <c r="I52" s="88"/>
    </row>
    <row r="53" customFormat="false" ht="12.75" hidden="false" customHeight="false" outlineLevel="0" collapsed="false">
      <c r="A53" s="265"/>
      <c r="B53" s="266"/>
      <c r="C53" s="88"/>
      <c r="D53" s="88"/>
      <c r="E53" s="88"/>
      <c r="F53" s="88"/>
      <c r="G53" s="88"/>
      <c r="H53" s="88"/>
      <c r="I53" s="88"/>
    </row>
    <row r="54" customFormat="false" ht="12.75" hidden="false" customHeight="false" outlineLevel="0" collapsed="false">
      <c r="A54" s="265"/>
      <c r="B54" s="88"/>
      <c r="C54" s="88"/>
      <c r="D54" s="88"/>
      <c r="E54" s="88"/>
      <c r="F54" s="88"/>
      <c r="G54" s="88"/>
      <c r="H54" s="88"/>
      <c r="I54" s="88"/>
    </row>
    <row r="55" customFormat="false" ht="12.75" hidden="false" customHeight="false" outlineLevel="0" collapsed="false">
      <c r="A55" s="265"/>
      <c r="B55" s="87"/>
      <c r="C55" s="88"/>
      <c r="D55" s="88"/>
      <c r="E55" s="88"/>
      <c r="F55" s="88"/>
      <c r="G55" s="88"/>
      <c r="H55" s="88"/>
      <c r="I55" s="88"/>
    </row>
    <row r="56" customFormat="false" ht="12.75" hidden="false" customHeight="false" outlineLevel="0" collapsed="false">
      <c r="A56" s="265"/>
      <c r="B56" s="88"/>
      <c r="C56" s="88"/>
      <c r="D56" s="88"/>
      <c r="E56" s="88"/>
      <c r="F56" s="88"/>
      <c r="G56" s="88"/>
      <c r="H56" s="88"/>
      <c r="I56" s="88"/>
    </row>
    <row r="57" customFormat="false" ht="12.75" hidden="false" customHeight="false" outlineLevel="0" collapsed="false">
      <c r="A57" s="265"/>
      <c r="B57" s="266"/>
      <c r="C57" s="88"/>
      <c r="D57" s="88"/>
      <c r="E57" s="88"/>
      <c r="F57" s="88"/>
      <c r="G57" s="88"/>
      <c r="H57" s="88"/>
      <c r="I57" s="88"/>
    </row>
    <row r="58" customFormat="false" ht="12.75" hidden="false" customHeight="false" outlineLevel="0" collapsed="false">
      <c r="A58" s="267"/>
      <c r="B58" s="266"/>
      <c r="C58" s="88"/>
      <c r="D58" s="88"/>
      <c r="E58" s="88"/>
      <c r="F58" s="88"/>
      <c r="G58" s="88"/>
      <c r="H58" s="88"/>
      <c r="I58" s="88"/>
    </row>
    <row r="59" customFormat="false" ht="12.75" hidden="false" customHeight="false" outlineLevel="0" collapsed="false">
      <c r="A59" s="267"/>
      <c r="B59" s="266"/>
      <c r="C59" s="88"/>
      <c r="D59" s="88"/>
      <c r="E59" s="88"/>
      <c r="F59" s="88"/>
      <c r="G59" s="88"/>
      <c r="H59" s="88"/>
      <c r="I59" s="88"/>
    </row>
    <row r="60" customFormat="false" ht="12.75" hidden="false" customHeight="false" outlineLevel="0" collapsed="false">
      <c r="A60" s="88"/>
      <c r="B60" s="266"/>
      <c r="C60" s="88"/>
      <c r="D60" s="88"/>
      <c r="E60" s="88"/>
      <c r="F60" s="88"/>
      <c r="G60" s="88"/>
      <c r="H60" s="88"/>
      <c r="I60" s="88"/>
    </row>
    <row r="61" customFormat="false" ht="12.75" hidden="false" customHeight="false" outlineLevel="0" collapsed="false">
      <c r="A61" s="88"/>
      <c r="B61" s="88"/>
      <c r="C61" s="88"/>
      <c r="D61" s="88"/>
      <c r="E61" s="88"/>
      <c r="F61" s="88"/>
      <c r="G61" s="88"/>
      <c r="H61" s="88"/>
      <c r="I61" s="88"/>
    </row>
    <row r="62" customFormat="false" ht="12.75" hidden="false" customHeight="false" outlineLevel="0" collapsed="false">
      <c r="A62" s="88"/>
      <c r="B62" s="88"/>
      <c r="C62" s="88"/>
      <c r="D62" s="88"/>
      <c r="E62" s="88"/>
      <c r="F62" s="88"/>
      <c r="G62" s="88"/>
      <c r="H62" s="88"/>
      <c r="I62" s="88"/>
    </row>
    <row r="63" customFormat="false" ht="12.75" hidden="false" customHeight="false" outlineLevel="0" collapsed="false">
      <c r="A63" s="88"/>
      <c r="B63" s="88"/>
      <c r="C63" s="88"/>
      <c r="D63" s="88"/>
      <c r="E63" s="88"/>
      <c r="F63" s="88"/>
      <c r="G63" s="88"/>
      <c r="H63" s="88"/>
      <c r="I63" s="88"/>
    </row>
  </sheetData>
  <mergeCells count="2">
    <mergeCell ref="D36:M36"/>
    <mergeCell ref="B48:K48"/>
  </mergeCells>
  <printOptions headings="false" gridLines="false" gridLinesSet="true" horizontalCentered="false" verticalCentered="false"/>
  <pageMargins left="0.390277777777778" right="0.5" top="0.5" bottom="0.64027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61"/>
  <sheetViews>
    <sheetView showFormulas="false" showGridLines="true" showRowColHeaders="true" showZeros="true" rightToLeft="false" tabSelected="false" showOutlineSymbols="true" defaultGridColor="true" view="normal" topLeftCell="A30" colorId="64" zoomScale="100" zoomScaleNormal="100" zoomScalePageLayoutView="100" workbookViewId="0">
      <selection pane="topLeft" activeCell="D51" activeCellId="0" sqref="D51"/>
    </sheetView>
  </sheetViews>
  <sheetFormatPr defaultColWidth="9.0546875" defaultRowHeight="12.75" customHeight="true" zeroHeight="false" outlineLevelRow="0" outlineLevelCol="0"/>
  <cols>
    <col collapsed="false" customWidth="true" hidden="false" outlineLevel="0" max="1" min="1" style="0" width="10.99"/>
    <col collapsed="false" customWidth="true" hidden="false" outlineLevel="0" max="2" min="2" style="0" width="10.71"/>
    <col collapsed="false" customWidth="true" hidden="false" outlineLevel="0" max="3" min="3" style="0" width="16.42"/>
    <col collapsed="false" customWidth="true" hidden="false" outlineLevel="0" max="4" min="4" style="0" width="9.41"/>
    <col collapsed="false" customWidth="true" hidden="false" outlineLevel="0" max="5" min="5" style="0" width="11.85"/>
    <col collapsed="false" customWidth="true" hidden="false" outlineLevel="0" max="6" min="6" style="0" width="8.56"/>
    <col collapsed="false" customWidth="true" hidden="false" outlineLevel="0" max="7" min="7" style="0" width="11.28"/>
    <col collapsed="false" customWidth="true" hidden="false" outlineLevel="0" max="8" min="8" style="0" width="9.28"/>
    <col collapsed="false" customWidth="true" hidden="false" outlineLevel="0" max="9" min="9" style="0" width="14.41"/>
    <col collapsed="false" customWidth="true" hidden="false" outlineLevel="0" max="10" min="10" style="0" width="15.99"/>
    <col collapsed="false" customWidth="true" hidden="false" outlineLevel="0" max="11" min="11" style="0" width="12.85"/>
    <col collapsed="false" customWidth="true" hidden="false" outlineLevel="0" max="12" min="12" style="0" width="11.13"/>
    <col collapsed="false" customWidth="true" hidden="false" outlineLevel="0" max="13" min="13" style="0" width="12.56"/>
    <col collapsed="false" customWidth="true" hidden="false" outlineLevel="0" max="14" min="14" style="0" width="9.7"/>
    <col collapsed="false" customWidth="true" hidden="false" outlineLevel="0" max="15" min="15" style="0" width="14.7"/>
    <col collapsed="false" customWidth="true" hidden="false" outlineLevel="0" max="17" min="17" style="0" width="14.7"/>
    <col collapsed="false" customWidth="true" hidden="false" outlineLevel="0" max="19" min="19" style="0" width="14.99"/>
    <col collapsed="false" customWidth="true" hidden="false" outlineLevel="0" max="21" min="21" style="0" width="15.56"/>
  </cols>
  <sheetData>
    <row r="1" customFormat="false" ht="12.75" hidden="false" customHeight="false" outlineLevel="0" collapsed="false">
      <c r="A1" s="46" t="s">
        <v>255</v>
      </c>
    </row>
    <row r="2" customFormat="false" ht="15" hidden="false" customHeight="false" outlineLevel="0" collapsed="false">
      <c r="A2" s="47" t="s">
        <v>440</v>
      </c>
      <c r="B2" s="47"/>
      <c r="U2" s="48"/>
      <c r="V2" s="258" t="s">
        <v>75</v>
      </c>
      <c r="W2" s="268"/>
      <c r="X2" s="63"/>
      <c r="Y2" s="63"/>
    </row>
    <row r="3" customFormat="false" ht="13.5" hidden="false" customHeight="false" outlineLevel="0" collapsed="false"/>
    <row r="4" customFormat="false" ht="42" hidden="false" customHeight="true" outlineLevel="0" collapsed="false">
      <c r="A4" s="52" t="s">
        <v>46</v>
      </c>
      <c r="B4" s="53"/>
      <c r="C4" s="54" t="s">
        <v>441</v>
      </c>
      <c r="D4" s="53"/>
      <c r="E4" s="54" t="s">
        <v>442</v>
      </c>
      <c r="F4" s="53"/>
      <c r="G4" s="54" t="s">
        <v>443</v>
      </c>
      <c r="H4" s="56"/>
      <c r="I4" s="54" t="s">
        <v>444</v>
      </c>
      <c r="J4" s="56"/>
      <c r="K4" s="54" t="s">
        <v>77</v>
      </c>
      <c r="L4" s="56"/>
      <c r="M4" s="54" t="s">
        <v>78</v>
      </c>
      <c r="N4" s="56"/>
      <c r="O4" s="54" t="s">
        <v>445</v>
      </c>
      <c r="P4" s="55"/>
      <c r="Q4" s="54" t="s">
        <v>446</v>
      </c>
      <c r="R4" s="55"/>
      <c r="S4" s="54" t="s">
        <v>8</v>
      </c>
      <c r="T4" s="56"/>
      <c r="U4" s="59" t="s">
        <v>447</v>
      </c>
      <c r="V4" s="58"/>
    </row>
    <row r="5" customFormat="false" ht="12.75" hidden="false" customHeight="false" outlineLevel="0" collapsed="false">
      <c r="A5" s="0" t="s">
        <v>14</v>
      </c>
      <c r="C5" s="0" t="s">
        <v>47</v>
      </c>
      <c r="E5" s="64" t="n">
        <v>65</v>
      </c>
      <c r="G5" s="0" t="s">
        <v>448</v>
      </c>
      <c r="I5" s="0" t="s">
        <v>449</v>
      </c>
      <c r="K5" s="64" t="s">
        <v>128</v>
      </c>
      <c r="L5" s="64"/>
      <c r="M5" s="64" t="n">
        <v>1999</v>
      </c>
      <c r="N5" s="64"/>
      <c r="O5" s="269" t="n">
        <v>2500</v>
      </c>
      <c r="Q5" s="269" t="n">
        <v>500000</v>
      </c>
      <c r="S5" s="64" t="s">
        <v>53</v>
      </c>
      <c r="T5" s="64"/>
      <c r="U5" s="63"/>
      <c r="V5" s="63"/>
      <c r="W5" s="63"/>
      <c r="X5" s="63"/>
    </row>
    <row r="6" customFormat="false" ht="12.75" hidden="false" customHeight="false" outlineLevel="0" collapsed="false">
      <c r="A6" s="0" t="s">
        <v>450</v>
      </c>
      <c r="C6" s="0" t="s">
        <v>48</v>
      </c>
      <c r="E6" s="64" t="n">
        <v>18</v>
      </c>
      <c r="G6" s="0" t="s">
        <v>451</v>
      </c>
      <c r="I6" s="0" t="s">
        <v>452</v>
      </c>
      <c r="K6" s="64" t="s">
        <v>130</v>
      </c>
      <c r="L6" s="64"/>
      <c r="M6" s="64" t="n">
        <v>2000</v>
      </c>
      <c r="N6" s="64"/>
      <c r="S6" s="64" t="s">
        <v>96</v>
      </c>
      <c r="T6" s="64"/>
      <c r="U6" s="63"/>
      <c r="V6" s="63"/>
      <c r="W6" s="63"/>
      <c r="X6" s="63"/>
    </row>
    <row r="7" customFormat="false" ht="12.75" hidden="false" customHeight="false" outlineLevel="0" collapsed="false">
      <c r="A7" s="0" t="s">
        <v>453</v>
      </c>
      <c r="C7" s="0" t="s">
        <v>263</v>
      </c>
      <c r="G7" s="0" t="s">
        <v>454</v>
      </c>
      <c r="K7" s="64" t="s">
        <v>132</v>
      </c>
      <c r="L7" s="259"/>
      <c r="M7" s="259"/>
      <c r="N7" s="259"/>
      <c r="S7" s="259" t="s">
        <v>99</v>
      </c>
      <c r="T7" s="259"/>
      <c r="U7" s="63"/>
      <c r="V7" s="63"/>
      <c r="W7" s="63"/>
      <c r="X7" s="63"/>
    </row>
    <row r="8" customFormat="false" ht="12.75" hidden="false" customHeight="false" outlineLevel="0" collapsed="false">
      <c r="K8" s="64" t="s">
        <v>134</v>
      </c>
      <c r="L8" s="259"/>
      <c r="M8" s="259"/>
      <c r="N8" s="259"/>
      <c r="S8" s="259"/>
      <c r="T8" s="259"/>
      <c r="U8" s="63"/>
      <c r="V8" s="63"/>
      <c r="W8" s="63"/>
      <c r="X8" s="63"/>
    </row>
    <row r="9" customFormat="false" ht="12.75" hidden="false" customHeight="false" outlineLevel="0" collapsed="false">
      <c r="K9" s="0" t="s">
        <v>126</v>
      </c>
    </row>
    <row r="10" customFormat="false" ht="12.75" hidden="false" customHeight="false" outlineLevel="0" collapsed="false">
      <c r="K10" s="0" t="s">
        <v>455</v>
      </c>
    </row>
    <row r="12" customFormat="false" ht="12.75" hidden="false" customHeight="false" outlineLevel="0" collapsed="false">
      <c r="A12" s="66" t="s">
        <v>410</v>
      </c>
      <c r="B12" s="67" t="s">
        <v>456</v>
      </c>
    </row>
    <row r="13" customFormat="false" ht="12.75" hidden="false" customHeight="false" outlineLevel="0" collapsed="false">
      <c r="A13" s="261"/>
      <c r="B13" s="67"/>
    </row>
    <row r="14" customFormat="false" ht="18.75" hidden="false" customHeight="false" outlineLevel="0" collapsed="false">
      <c r="A14" s="3" t="s">
        <v>118</v>
      </c>
    </row>
    <row r="16" customFormat="false" ht="12.75" hidden="false" customHeight="false" outlineLevel="0" collapsed="false">
      <c r="A16" s="80" t="s">
        <v>154</v>
      </c>
    </row>
    <row r="17" customFormat="false" ht="27.75" hidden="false" customHeight="true" outlineLevel="0" collapsed="false">
      <c r="B17" s="270" t="s">
        <v>14</v>
      </c>
      <c r="D17" s="271" t="s">
        <v>457</v>
      </c>
      <c r="E17" s="271"/>
      <c r="F17" s="271"/>
      <c r="G17" s="271"/>
      <c r="H17" s="271"/>
      <c r="I17" s="271"/>
      <c r="J17" s="271"/>
      <c r="K17" s="271"/>
    </row>
    <row r="18" customFormat="false" ht="12.75" hidden="false" customHeight="false" outlineLevel="0" collapsed="false">
      <c r="B18" s="79" t="s">
        <v>450</v>
      </c>
      <c r="D18" s="256"/>
    </row>
    <row r="19" customFormat="false" ht="12.75" hidden="false" customHeight="false" outlineLevel="0" collapsed="false">
      <c r="B19" s="79" t="s">
        <v>458</v>
      </c>
      <c r="D19" s="256"/>
    </row>
    <row r="20" customFormat="false" ht="12.75" hidden="false" customHeight="false" outlineLevel="0" collapsed="false">
      <c r="B20" s="79"/>
      <c r="D20" s="256"/>
    </row>
    <row r="21" customFormat="false" ht="12.75" hidden="false" customHeight="false" outlineLevel="0" collapsed="false">
      <c r="A21" s="80" t="s">
        <v>459</v>
      </c>
      <c r="B21" s="79"/>
      <c r="D21" s="256"/>
    </row>
    <row r="22" customFormat="false" ht="12.75" hidden="false" customHeight="false" outlineLevel="0" collapsed="false">
      <c r="A22" s="80"/>
      <c r="B22" s="79" t="s">
        <v>460</v>
      </c>
      <c r="D22" s="0" t="s">
        <v>461</v>
      </c>
    </row>
    <row r="23" customFormat="false" ht="12.75" hidden="false" customHeight="false" outlineLevel="0" collapsed="false">
      <c r="B23" s="79" t="s">
        <v>263</v>
      </c>
      <c r="D23" s="0" t="s">
        <v>462</v>
      </c>
    </row>
    <row r="24" customFormat="false" ht="12.75" hidden="false" customHeight="false" outlineLevel="0" collapsed="false">
      <c r="B24" s="79"/>
      <c r="D24" s="0" t="s">
        <v>463</v>
      </c>
    </row>
    <row r="25" customFormat="false" ht="12.75" hidden="false" customHeight="false" outlineLevel="0" collapsed="false">
      <c r="B25" s="79" t="s">
        <v>464</v>
      </c>
      <c r="D25" s="0" t="s">
        <v>465</v>
      </c>
    </row>
    <row r="26" customFormat="false" ht="12.75" hidden="false" customHeight="false" outlineLevel="0" collapsed="false">
      <c r="B26" s="79" t="s">
        <v>466</v>
      </c>
      <c r="D26" s="0" t="s">
        <v>467</v>
      </c>
    </row>
    <row r="27" customFormat="false" ht="12.75" hidden="false" customHeight="false" outlineLevel="0" collapsed="false">
      <c r="B27" s="79" t="s">
        <v>468</v>
      </c>
      <c r="D27" s="0" t="s">
        <v>469</v>
      </c>
    </row>
    <row r="28" customFormat="false" ht="12.75" hidden="false" customHeight="false" outlineLevel="0" collapsed="false">
      <c r="B28" s="79" t="s">
        <v>470</v>
      </c>
      <c r="D28" s="0" t="s">
        <v>471</v>
      </c>
    </row>
    <row r="29" customFormat="false" ht="12.75" hidden="false" customHeight="false" outlineLevel="0" collapsed="false">
      <c r="B29" s="79" t="s">
        <v>472</v>
      </c>
      <c r="D29" s="0" t="s">
        <v>473</v>
      </c>
    </row>
    <row r="30" customFormat="false" ht="12.75" hidden="false" customHeight="false" outlineLevel="0" collapsed="false">
      <c r="B30" s="79" t="s">
        <v>474</v>
      </c>
      <c r="D30" s="0" t="s">
        <v>475</v>
      </c>
    </row>
    <row r="31" customFormat="false" ht="12.75" hidden="false" customHeight="false" outlineLevel="0" collapsed="false">
      <c r="B31" s="79" t="s">
        <v>476</v>
      </c>
      <c r="D31" s="0" t="s">
        <v>463</v>
      </c>
    </row>
    <row r="32" customFormat="false" ht="12.75" hidden="false" customHeight="false" outlineLevel="0" collapsed="false">
      <c r="B32" s="79"/>
    </row>
    <row r="33" customFormat="false" ht="12.75" hidden="false" customHeight="false" outlineLevel="0" collapsed="false">
      <c r="A33" s="80" t="s">
        <v>77</v>
      </c>
      <c r="B33" s="79" t="s">
        <v>128</v>
      </c>
      <c r="C33" s="0" t="s">
        <v>477</v>
      </c>
    </row>
    <row r="34" customFormat="false" ht="12.75" hidden="false" customHeight="false" outlineLevel="0" collapsed="false">
      <c r="B34" s="79" t="s">
        <v>130</v>
      </c>
      <c r="C34" s="0" t="s">
        <v>478</v>
      </c>
    </row>
    <row r="35" customFormat="false" ht="12.75" hidden="false" customHeight="false" outlineLevel="0" collapsed="false">
      <c r="B35" s="79" t="s">
        <v>132</v>
      </c>
      <c r="C35" s="0" t="s">
        <v>479</v>
      </c>
    </row>
    <row r="36" customFormat="false" ht="12.75" hidden="false" customHeight="false" outlineLevel="0" collapsed="false">
      <c r="B36" s="79" t="s">
        <v>134</v>
      </c>
      <c r="C36" s="0" t="s">
        <v>480</v>
      </c>
    </row>
    <row r="37" customFormat="false" ht="12.75" hidden="false" customHeight="false" outlineLevel="0" collapsed="false">
      <c r="B37" s="79" t="s">
        <v>481</v>
      </c>
      <c r="C37" s="0" t="s">
        <v>482</v>
      </c>
    </row>
    <row r="38" customFormat="false" ht="12.75" hidden="false" customHeight="false" outlineLevel="0" collapsed="false">
      <c r="B38" s="255" t="s">
        <v>378</v>
      </c>
      <c r="C38" s="0" t="s">
        <v>483</v>
      </c>
    </row>
    <row r="39" customFormat="false" ht="12.75" hidden="false" customHeight="false" outlineLevel="0" collapsed="false">
      <c r="B39" s="76" t="s">
        <v>150</v>
      </c>
      <c r="C39" s="0" t="s">
        <v>484</v>
      </c>
    </row>
    <row r="40" customFormat="false" ht="12.75" hidden="false" customHeight="false" outlineLevel="0" collapsed="false">
      <c r="B40" s="79"/>
      <c r="C40" s="70"/>
    </row>
    <row r="41" customFormat="false" ht="12.75" hidden="false" customHeight="false" outlineLevel="0" collapsed="false">
      <c r="A41" s="80" t="s">
        <v>76</v>
      </c>
      <c r="B41" s="79"/>
    </row>
    <row r="42" customFormat="false" ht="12.75" hidden="false" customHeight="false" outlineLevel="0" collapsed="false">
      <c r="B42" s="79" t="s">
        <v>449</v>
      </c>
      <c r="D42" s="0" t="s">
        <v>485</v>
      </c>
    </row>
    <row r="43" customFormat="false" ht="12.75" hidden="false" customHeight="false" outlineLevel="0" collapsed="false">
      <c r="B43" s="79" t="s">
        <v>452</v>
      </c>
      <c r="D43" s="0" t="s">
        <v>486</v>
      </c>
    </row>
    <row r="44" customFormat="false" ht="12.75" hidden="false" customHeight="false" outlineLevel="0" collapsed="false">
      <c r="B44" s="79"/>
    </row>
    <row r="45" customFormat="false" ht="12.75" hidden="false" customHeight="false" outlineLevel="0" collapsed="false">
      <c r="A45" s="80" t="s">
        <v>487</v>
      </c>
      <c r="B45" s="79"/>
    </row>
    <row r="46" customFormat="false" ht="13.5" hidden="false" customHeight="true" outlineLevel="0" collapsed="false">
      <c r="B46" s="79"/>
    </row>
    <row r="47" customFormat="false" ht="24.75" hidden="false" customHeight="true" outlineLevel="0" collapsed="false">
      <c r="B47" s="270" t="s">
        <v>47</v>
      </c>
      <c r="C47" s="271" t="s">
        <v>488</v>
      </c>
      <c r="D47" s="271"/>
      <c r="E47" s="271"/>
      <c r="F47" s="271"/>
      <c r="G47" s="271"/>
      <c r="H47" s="271"/>
      <c r="I47" s="271"/>
      <c r="J47" s="271"/>
    </row>
    <row r="48" customFormat="false" ht="12.75" hidden="false" customHeight="false" outlineLevel="0" collapsed="false">
      <c r="B48" s="79"/>
    </row>
    <row r="49" customFormat="false" ht="25.5" hidden="false" customHeight="true" outlineLevel="0" collapsed="false">
      <c r="B49" s="270" t="s">
        <v>48</v>
      </c>
      <c r="C49" s="271" t="s">
        <v>489</v>
      </c>
      <c r="D49" s="271"/>
      <c r="E49" s="271"/>
      <c r="F49" s="271"/>
      <c r="G49" s="271"/>
      <c r="H49" s="271"/>
      <c r="I49" s="271"/>
      <c r="J49" s="271"/>
    </row>
    <row r="50" customFormat="false" ht="12.75" hidden="false" customHeight="false" outlineLevel="0" collapsed="false">
      <c r="B50" s="79"/>
    </row>
    <row r="51" customFormat="false" ht="12.75" hidden="false" customHeight="false" outlineLevel="0" collapsed="false">
      <c r="B51" s="79"/>
    </row>
    <row r="52" customFormat="false" ht="12.75" hidden="false" customHeight="false" outlineLevel="0" collapsed="false">
      <c r="B52" s="79"/>
    </row>
    <row r="53" customFormat="false" ht="12.75" hidden="false" customHeight="false" outlineLevel="0" collapsed="false">
      <c r="A53" s="80" t="s">
        <v>8</v>
      </c>
      <c r="B53" s="79" t="s">
        <v>53</v>
      </c>
      <c r="C53" s="0" t="s">
        <v>171</v>
      </c>
    </row>
    <row r="54" customFormat="false" ht="12.75" hidden="false" customHeight="false" outlineLevel="0" collapsed="false">
      <c r="B54" s="79" t="s">
        <v>99</v>
      </c>
      <c r="C54" s="0" t="s">
        <v>172</v>
      </c>
    </row>
    <row r="55" customFormat="false" ht="12.75" hidden="false" customHeight="false" outlineLevel="0" collapsed="false">
      <c r="B55" s="79" t="s">
        <v>96</v>
      </c>
      <c r="C55" s="0" t="s">
        <v>173</v>
      </c>
    </row>
    <row r="56" customFormat="false" ht="12.75" hidden="false" customHeight="false" outlineLevel="0" collapsed="false">
      <c r="A56" s="79"/>
    </row>
    <row r="57" customFormat="false" ht="18.75" hidden="false" customHeight="false" outlineLevel="0" collapsed="false">
      <c r="A57" s="3" t="s">
        <v>175</v>
      </c>
    </row>
    <row r="58" customFormat="false" ht="13.5" hidden="false" customHeight="false" outlineLevel="0" collapsed="false"/>
    <row r="59" customFormat="false" ht="28.5" hidden="false" customHeight="true" outlineLevel="0" collapsed="false">
      <c r="A59" s="85" t="s">
        <v>490</v>
      </c>
      <c r="C59" s="272" t="s">
        <v>491</v>
      </c>
      <c r="D59" s="272"/>
      <c r="E59" s="272"/>
      <c r="F59" s="272"/>
      <c r="G59" s="272"/>
      <c r="H59" s="272"/>
      <c r="I59" s="272"/>
      <c r="J59" s="272"/>
    </row>
    <row r="60" customFormat="false" ht="12.75" hidden="false" customHeight="false" outlineLevel="0" collapsed="false">
      <c r="A60" s="81"/>
    </row>
    <row r="61" customFormat="false" ht="81" hidden="false" customHeight="true" outlineLevel="0" collapsed="false">
      <c r="A61" s="85" t="s">
        <v>178</v>
      </c>
      <c r="B61" s="273"/>
      <c r="C61" s="274" t="str">
        <f aca="false">CONCATENATE(D17," of ",C33," 2000"," at the ",D42," on the ",C47,". The payout above/below the strike is at 2500 ",C54," and maximum payout is set at 500,000 ",C54,".")</f>
        <v>An agreement whereby a floating level of transaction unit is exchanged  for a fixed level of transaction unit  of a period from 00:00 a.m. hours 1st January to 00:00 a.m. hours 1st April 2000 at the London Heathrow weather station identification number listed according to the World Meteorological Organisation (WMO) under number 37720 on the cumulative number of heating degree days (HDD) over the term of the contract. One HDD is defined as the reference base temperature minus the average daily temperature, only when this is a positive number. The payout above/below the strike is at 2500 Pounds Sterling and maximum payout is set at 500,000 Pounds Sterling.</v>
      </c>
      <c r="D61" s="274"/>
      <c r="E61" s="274"/>
      <c r="F61" s="274"/>
      <c r="G61" s="274"/>
      <c r="H61" s="274"/>
      <c r="I61" s="274"/>
      <c r="J61" s="274"/>
      <c r="K61" s="274"/>
    </row>
  </sheetData>
  <mergeCells count="5">
    <mergeCell ref="D17:K17"/>
    <mergeCell ref="C47:J47"/>
    <mergeCell ref="C49:J49"/>
    <mergeCell ref="C59:J59"/>
    <mergeCell ref="C61:K61"/>
  </mergeCells>
  <printOptions headings="false" gridLines="false" gridLinesSet="true" horizontalCentered="false" verticalCentered="false"/>
  <pageMargins left="0.220138888888889" right="0.509722222222222" top="0.3" bottom="0.32986111111111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0" width="13.28"/>
    <col collapsed="false" customWidth="true" hidden="false" outlineLevel="0" max="2" min="2" style="0" width="47.56"/>
  </cols>
  <sheetData>
    <row r="2" customFormat="false" ht="18.75" hidden="false" customHeight="false" outlineLevel="0" collapsed="false">
      <c r="A2" s="275" t="s">
        <v>492</v>
      </c>
      <c r="G2" s="275" t="s">
        <v>255</v>
      </c>
    </row>
    <row r="4" customFormat="false" ht="29.25" hidden="false" customHeight="true" outlineLevel="0" collapsed="false">
      <c r="A4" s="276" t="s">
        <v>493</v>
      </c>
      <c r="B4" s="276" t="s">
        <v>494</v>
      </c>
    </row>
    <row r="5" customFormat="false" ht="24.95" hidden="false" customHeight="true" outlineLevel="0" collapsed="false">
      <c r="A5" s="277" t="s">
        <v>10</v>
      </c>
      <c r="B5" s="277" t="s">
        <v>495</v>
      </c>
    </row>
    <row r="6" customFormat="false" ht="24.95" hidden="false" customHeight="true" outlineLevel="0" collapsed="false">
      <c r="A6" s="277" t="s">
        <v>26</v>
      </c>
      <c r="B6" s="277" t="s">
        <v>495</v>
      </c>
    </row>
    <row r="7" customFormat="false" ht="39.75" hidden="false" customHeight="true" outlineLevel="0" collapsed="false">
      <c r="A7" s="277" t="s">
        <v>29</v>
      </c>
      <c r="B7" s="277" t="s">
        <v>496</v>
      </c>
    </row>
    <row r="8" customFormat="false" ht="28.5" hidden="false" customHeight="true" outlineLevel="0" collapsed="false">
      <c r="A8" s="277" t="s">
        <v>35</v>
      </c>
      <c r="B8" s="277" t="s">
        <v>497</v>
      </c>
    </row>
    <row r="9" customFormat="false" ht="24.95" hidden="false" customHeight="true" outlineLevel="0" collapsed="false">
      <c r="A9" s="277" t="s">
        <v>39</v>
      </c>
      <c r="B9" s="277" t="s">
        <v>498</v>
      </c>
    </row>
    <row r="10" customFormat="false" ht="24.95" hidden="false" customHeight="true" outlineLevel="0" collapsed="false">
      <c r="A10" s="277" t="s">
        <v>41</v>
      </c>
      <c r="B10" s="277" t="s">
        <v>495</v>
      </c>
    </row>
    <row r="11" customFormat="false" ht="24.95" hidden="false" customHeight="true" outlineLevel="0" collapsed="false">
      <c r="A11" s="277" t="s">
        <v>255</v>
      </c>
      <c r="B11" s="277" t="s">
        <v>495</v>
      </c>
    </row>
    <row r="12" customFormat="false" ht="24.95" hidden="false" customHeight="true" outlineLevel="0" collapsed="false">
      <c r="A12" s="277" t="s">
        <v>50</v>
      </c>
      <c r="B12" s="277" t="s">
        <v>495</v>
      </c>
    </row>
    <row r="13" customFormat="false" ht="24.95" hidden="false" customHeight="true" outlineLevel="0" collapsed="false">
      <c r="A13" s="277" t="s">
        <v>70</v>
      </c>
      <c r="B13" s="277" t="s">
        <v>499</v>
      </c>
    </row>
    <row r="16" customFormat="false" ht="12.75" hidden="false" customHeight="false" outlineLevel="0" collapsed="false">
      <c r="A16" s="0" t="s">
        <v>500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9"/>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C33" activeCellId="0" sqref="C33"/>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15.7"/>
    <col collapsed="false" customWidth="true" hidden="false" outlineLevel="0" max="3" min="3" style="0" width="10.56"/>
    <col collapsed="false" customWidth="true" hidden="false" outlineLevel="0" max="5" min="5" style="0" width="14.85"/>
    <col collapsed="false" customWidth="true" hidden="false" outlineLevel="0" max="7" min="7" style="0" width="12.85"/>
    <col collapsed="false" customWidth="true" hidden="false" outlineLevel="0" max="11" min="11" style="0" width="11.42"/>
    <col collapsed="false" customWidth="true" hidden="false" outlineLevel="0" max="13" min="13" style="0" width="11.28"/>
  </cols>
  <sheetData>
    <row r="1" customFormat="false" ht="12.75" hidden="false" customHeight="false" outlineLevel="0" collapsed="false">
      <c r="A1" s="46" t="s">
        <v>501</v>
      </c>
    </row>
    <row r="2" customFormat="false" ht="18.75" hidden="false" customHeight="false" outlineLevel="0" collapsed="false">
      <c r="A2" s="3" t="s">
        <v>502</v>
      </c>
      <c r="B2" s="47"/>
    </row>
    <row r="3" customFormat="false" ht="13.5" hidden="false" customHeight="false" outlineLevel="0" collapsed="false"/>
    <row r="4" customFormat="false" ht="34.5" hidden="false" customHeight="true" outlineLevel="0" collapsed="false">
      <c r="A4" s="52" t="s">
        <v>503</v>
      </c>
      <c r="B4" s="53"/>
      <c r="C4" s="54" t="s">
        <v>76</v>
      </c>
      <c r="D4" s="55"/>
      <c r="E4" s="54" t="s">
        <v>77</v>
      </c>
      <c r="G4" s="54" t="s">
        <v>78</v>
      </c>
      <c r="I4" s="54" t="s">
        <v>8</v>
      </c>
      <c r="J4" s="55"/>
      <c r="K4" s="57" t="s">
        <v>80</v>
      </c>
      <c r="M4" s="57" t="s">
        <v>79</v>
      </c>
    </row>
    <row r="5" customFormat="false" ht="12.75" hidden="false" customHeight="false" outlineLevel="0" collapsed="false">
      <c r="A5" s="0" t="s">
        <v>504</v>
      </c>
      <c r="C5" s="0" t="s">
        <v>505</v>
      </c>
      <c r="E5" s="278" t="s">
        <v>128</v>
      </c>
      <c r="G5" s="64" t="n">
        <v>1999</v>
      </c>
      <c r="I5" s="256" t="s">
        <v>53</v>
      </c>
      <c r="J5" s="63"/>
      <c r="K5" s="63" t="s">
        <v>87</v>
      </c>
      <c r="M5" s="0" t="s">
        <v>506</v>
      </c>
    </row>
    <row r="6" customFormat="false" ht="12.75" hidden="false" customHeight="false" outlineLevel="0" collapsed="false">
      <c r="E6" s="64" t="s">
        <v>130</v>
      </c>
      <c r="G6" s="64" t="n">
        <v>2000</v>
      </c>
      <c r="I6" s="256" t="s">
        <v>96</v>
      </c>
      <c r="J6" s="63"/>
      <c r="K6" s="63" t="s">
        <v>93</v>
      </c>
    </row>
    <row r="7" customFormat="false" ht="12.75" hidden="false" customHeight="false" outlineLevel="0" collapsed="false">
      <c r="E7" s="0" t="s">
        <v>132</v>
      </c>
      <c r="G7" s="64"/>
      <c r="I7" s="256" t="s">
        <v>338</v>
      </c>
      <c r="K7" s="0" t="s">
        <v>97</v>
      </c>
    </row>
    <row r="8" customFormat="false" ht="12.75" hidden="false" customHeight="false" outlineLevel="0" collapsed="false">
      <c r="E8" s="0" t="s">
        <v>134</v>
      </c>
      <c r="G8" s="64"/>
      <c r="I8" s="262" t="s">
        <v>507</v>
      </c>
      <c r="K8" s="0" t="s">
        <v>100</v>
      </c>
    </row>
    <row r="9" customFormat="false" ht="12.75" hidden="false" customHeight="false" outlineLevel="0" collapsed="false">
      <c r="E9" s="60" t="s">
        <v>85</v>
      </c>
      <c r="I9" s="256" t="s">
        <v>508</v>
      </c>
    </row>
    <row r="10" customFormat="false" ht="12.75" hidden="false" customHeight="false" outlineLevel="0" collapsed="false">
      <c r="I10" s="256" t="s">
        <v>509</v>
      </c>
    </row>
    <row r="11" customFormat="false" ht="12.75" hidden="false" customHeight="false" outlineLevel="0" collapsed="false">
      <c r="I11" s="256" t="s">
        <v>510</v>
      </c>
    </row>
    <row r="12" customFormat="false" ht="12.75" hidden="false" customHeight="false" outlineLevel="0" collapsed="false">
      <c r="I12" s="256" t="s">
        <v>511</v>
      </c>
    </row>
    <row r="13" customFormat="false" ht="13.5" hidden="false" customHeight="false" outlineLevel="0" collapsed="false"/>
    <row r="14" customFormat="false" ht="26.25" hidden="false" customHeight="false" outlineLevel="0" collapsed="false">
      <c r="A14" s="52" t="s">
        <v>512</v>
      </c>
      <c r="B14" s="53"/>
      <c r="C14" s="54" t="s">
        <v>76</v>
      </c>
      <c r="D14" s="55"/>
      <c r="E14" s="54" t="s">
        <v>77</v>
      </c>
      <c r="G14" s="54" t="s">
        <v>78</v>
      </c>
      <c r="I14" s="54" t="s">
        <v>513</v>
      </c>
      <c r="J14" s="55"/>
      <c r="K14" s="54" t="s">
        <v>514</v>
      </c>
      <c r="M14" s="54" t="s">
        <v>8</v>
      </c>
      <c r="N14" s="55"/>
      <c r="O14" s="57" t="s">
        <v>80</v>
      </c>
    </row>
    <row r="15" customFormat="false" ht="12.75" hidden="false" customHeight="false" outlineLevel="0" collapsed="false">
      <c r="A15" s="0" t="s">
        <v>102</v>
      </c>
      <c r="C15" s="0" t="s">
        <v>505</v>
      </c>
      <c r="E15" s="278" t="s">
        <v>128</v>
      </c>
      <c r="G15" s="64" t="n">
        <v>1999</v>
      </c>
      <c r="M15" s="256" t="s">
        <v>53</v>
      </c>
      <c r="N15" s="63"/>
      <c r="O15" s="63" t="s">
        <v>87</v>
      </c>
    </row>
    <row r="16" customFormat="false" ht="12.75" hidden="false" customHeight="false" outlineLevel="0" collapsed="false">
      <c r="A16" s="0" t="s">
        <v>25</v>
      </c>
      <c r="C16" s="0" t="s">
        <v>515</v>
      </c>
      <c r="E16" s="64" t="s">
        <v>130</v>
      </c>
      <c r="G16" s="64" t="n">
        <v>2000</v>
      </c>
      <c r="M16" s="256" t="s">
        <v>96</v>
      </c>
      <c r="N16" s="63"/>
      <c r="O16" s="63" t="s">
        <v>93</v>
      </c>
    </row>
    <row r="17" customFormat="false" ht="12.75" hidden="false" customHeight="false" outlineLevel="0" collapsed="false">
      <c r="E17" s="0" t="s">
        <v>132</v>
      </c>
      <c r="G17" s="64"/>
      <c r="M17" s="256" t="s">
        <v>338</v>
      </c>
      <c r="O17" s="0" t="s">
        <v>97</v>
      </c>
    </row>
    <row r="18" customFormat="false" ht="12.75" hidden="false" customHeight="false" outlineLevel="0" collapsed="false">
      <c r="E18" s="0" t="s">
        <v>134</v>
      </c>
      <c r="G18" s="64"/>
      <c r="M18" s="262" t="s">
        <v>507</v>
      </c>
      <c r="O18" s="0" t="s">
        <v>100</v>
      </c>
    </row>
    <row r="19" customFormat="false" ht="12.75" hidden="false" customHeight="false" outlineLevel="0" collapsed="false">
      <c r="E19" s="60" t="s">
        <v>85</v>
      </c>
      <c r="M19" s="256" t="s">
        <v>508</v>
      </c>
    </row>
    <row r="20" customFormat="false" ht="12.75" hidden="false" customHeight="false" outlineLevel="0" collapsed="false">
      <c r="A20" s="66" t="s">
        <v>116</v>
      </c>
      <c r="B20" s="279" t="s">
        <v>516</v>
      </c>
      <c r="M20" s="256" t="s">
        <v>509</v>
      </c>
    </row>
    <row r="21" customFormat="false" ht="12.75" hidden="false" customHeight="false" outlineLevel="0" collapsed="false">
      <c r="A21" s="261"/>
      <c r="B21" s="67" t="s">
        <v>517</v>
      </c>
      <c r="M21" s="256" t="s">
        <v>510</v>
      </c>
    </row>
    <row r="22" customFormat="false" ht="12.75" hidden="false" customHeight="false" outlineLevel="0" collapsed="false">
      <c r="B22" s="280"/>
      <c r="M22" s="256" t="s">
        <v>511</v>
      </c>
    </row>
    <row r="23" customFormat="false" ht="18.75" hidden="false" customHeight="false" outlineLevel="0" collapsed="false">
      <c r="A23" s="3" t="s">
        <v>118</v>
      </c>
      <c r="B23" s="280"/>
    </row>
    <row r="24" customFormat="false" ht="12.75" hidden="false" customHeight="false" outlineLevel="0" collapsed="false">
      <c r="A24" s="281"/>
      <c r="B24" s="280"/>
    </row>
    <row r="25" customFormat="false" ht="12.75" hidden="false" customHeight="false" outlineLevel="0" collapsed="false">
      <c r="A25" s="72" t="s">
        <v>154</v>
      </c>
      <c r="B25" s="70"/>
      <c r="C25" s="70"/>
      <c r="D25" s="70"/>
    </row>
    <row r="26" customFormat="false" ht="12.75" hidden="false" customHeight="false" outlineLevel="0" collapsed="false">
      <c r="A26" s="70"/>
      <c r="B26" s="73" t="s">
        <v>402</v>
      </c>
      <c r="C26" s="70" t="s">
        <v>155</v>
      </c>
    </row>
    <row r="27" customFormat="false" ht="12.75" hidden="false" customHeight="false" outlineLevel="0" collapsed="false">
      <c r="A27" s="70"/>
      <c r="B27" s="73" t="s">
        <v>102</v>
      </c>
      <c r="C27" s="70" t="s">
        <v>156</v>
      </c>
    </row>
    <row r="28" customFormat="false" ht="12.75" hidden="false" customHeight="false" outlineLevel="0" collapsed="false">
      <c r="A28" s="281"/>
      <c r="B28" s="79" t="s">
        <v>25</v>
      </c>
      <c r="C28" s="0" t="s">
        <v>518</v>
      </c>
    </row>
    <row r="29" customFormat="false" ht="12.75" hidden="false" customHeight="false" outlineLevel="0" collapsed="false">
      <c r="A29" s="281"/>
      <c r="B29" s="79"/>
    </row>
    <row r="30" customFormat="false" ht="12.75" hidden="false" customHeight="false" outlineLevel="0" collapsed="false">
      <c r="A30" s="282" t="s">
        <v>76</v>
      </c>
      <c r="B30" s="79" t="s">
        <v>505</v>
      </c>
      <c r="C30" s="0" t="s">
        <v>519</v>
      </c>
    </row>
    <row r="31" customFormat="false" ht="12.75" hidden="false" customHeight="false" outlineLevel="0" collapsed="false">
      <c r="A31" s="283"/>
      <c r="B31" s="79" t="s">
        <v>515</v>
      </c>
      <c r="C31" s="0" t="s">
        <v>520</v>
      </c>
    </row>
    <row r="32" customFormat="false" ht="12.75" hidden="false" customHeight="false" outlineLevel="0" collapsed="false">
      <c r="A32" s="283"/>
    </row>
    <row r="33" customFormat="false" ht="12.75" hidden="false" customHeight="false" outlineLevel="0" collapsed="false">
      <c r="A33" s="284" t="s">
        <v>77</v>
      </c>
      <c r="B33" s="75" t="s">
        <v>126</v>
      </c>
      <c r="C33" s="70" t="s">
        <v>521</v>
      </c>
    </row>
    <row r="34" customFormat="false" ht="12.75" hidden="false" customHeight="false" outlineLevel="0" collapsed="false">
      <c r="B34" s="79" t="s">
        <v>128</v>
      </c>
      <c r="C34" s="0" t="s">
        <v>522</v>
      </c>
    </row>
    <row r="35" customFormat="false" ht="12.75" hidden="false" customHeight="false" outlineLevel="0" collapsed="false">
      <c r="A35" s="285"/>
      <c r="B35" s="79" t="s">
        <v>130</v>
      </c>
      <c r="C35" s="0" t="s">
        <v>523</v>
      </c>
    </row>
    <row r="36" customFormat="false" ht="12.75" hidden="false" customHeight="false" outlineLevel="0" collapsed="false">
      <c r="A36" s="285"/>
      <c r="B36" s="79" t="s">
        <v>132</v>
      </c>
      <c r="C36" s="0" t="s">
        <v>524</v>
      </c>
    </row>
    <row r="37" customFormat="false" ht="12.75" hidden="false" customHeight="false" outlineLevel="0" collapsed="false">
      <c r="B37" s="0" t="s">
        <v>134</v>
      </c>
      <c r="C37" s="0" t="s">
        <v>525</v>
      </c>
    </row>
    <row r="38" customFormat="false" ht="12.75" hidden="false" customHeight="false" outlineLevel="0" collapsed="false">
      <c r="A38" s="70"/>
      <c r="B38" s="76" t="s">
        <v>136</v>
      </c>
      <c r="C38" s="70" t="s">
        <v>526</v>
      </c>
      <c r="E38" s="70"/>
      <c r="F38" s="70"/>
      <c r="G38" s="70"/>
      <c r="H38" s="70"/>
      <c r="I38" s="70"/>
      <c r="J38" s="70"/>
      <c r="K38" s="70"/>
      <c r="L38" s="70"/>
      <c r="M38" s="70"/>
      <c r="N38" s="70"/>
      <c r="O38" s="70"/>
      <c r="P38" s="70"/>
      <c r="Q38" s="70"/>
      <c r="R38" s="70"/>
      <c r="S38" s="70"/>
    </row>
    <row r="39" customFormat="false" ht="12.75" hidden="false" customHeight="false" outlineLevel="0" collapsed="false">
      <c r="A39" s="70"/>
      <c r="B39" s="76" t="s">
        <v>138</v>
      </c>
      <c r="C39" s="70" t="s">
        <v>527</v>
      </c>
      <c r="E39" s="70"/>
      <c r="F39" s="70"/>
      <c r="G39" s="70"/>
      <c r="H39" s="70"/>
      <c r="I39" s="70"/>
      <c r="J39" s="70"/>
      <c r="K39" s="70"/>
      <c r="L39" s="70"/>
      <c r="M39" s="70"/>
      <c r="N39" s="70"/>
      <c r="O39" s="70"/>
      <c r="P39" s="70"/>
      <c r="Q39" s="70"/>
      <c r="R39" s="70"/>
      <c r="S39" s="70"/>
    </row>
    <row r="40" customFormat="false" ht="12.75" hidden="false" customHeight="false" outlineLevel="0" collapsed="false">
      <c r="A40" s="77"/>
      <c r="B40" s="76" t="s">
        <v>144</v>
      </c>
      <c r="C40" s="70" t="s">
        <v>528</v>
      </c>
      <c r="E40" s="70"/>
      <c r="F40" s="70"/>
      <c r="G40" s="70"/>
      <c r="H40" s="70"/>
      <c r="I40" s="70"/>
      <c r="J40" s="70"/>
      <c r="K40" s="70"/>
      <c r="L40" s="70"/>
      <c r="M40" s="70"/>
      <c r="N40" s="70"/>
      <c r="O40" s="70"/>
      <c r="P40" s="70"/>
      <c r="Q40" s="70"/>
      <c r="R40" s="70"/>
      <c r="S40" s="70"/>
    </row>
    <row r="41" customFormat="false" ht="12.75" hidden="false" customHeight="false" outlineLevel="0" collapsed="false">
      <c r="A41" s="77"/>
      <c r="B41" s="76" t="s">
        <v>107</v>
      </c>
      <c r="C41" s="70" t="s">
        <v>529</v>
      </c>
      <c r="E41" s="70"/>
      <c r="F41" s="70"/>
      <c r="G41" s="70"/>
      <c r="H41" s="70"/>
      <c r="I41" s="70"/>
      <c r="J41" s="70"/>
      <c r="K41" s="70"/>
      <c r="L41" s="70"/>
      <c r="M41" s="70"/>
      <c r="N41" s="70"/>
      <c r="O41" s="70"/>
      <c r="P41" s="70"/>
      <c r="Q41" s="70"/>
      <c r="R41" s="70"/>
      <c r="S41" s="70"/>
    </row>
    <row r="42" customFormat="false" ht="12.75" hidden="false" customHeight="false" outlineLevel="0" collapsed="false">
      <c r="A42" s="77"/>
      <c r="B42" s="76" t="s">
        <v>111</v>
      </c>
      <c r="C42" s="70" t="s">
        <v>530</v>
      </c>
      <c r="E42" s="70"/>
      <c r="F42" s="70"/>
      <c r="G42" s="70"/>
      <c r="H42" s="70"/>
      <c r="I42" s="70"/>
      <c r="J42" s="70"/>
      <c r="K42" s="70"/>
      <c r="L42" s="70"/>
      <c r="M42" s="70"/>
      <c r="N42" s="70"/>
      <c r="O42" s="70"/>
      <c r="P42" s="70"/>
      <c r="Q42" s="70"/>
      <c r="R42" s="70"/>
      <c r="S42" s="70"/>
    </row>
    <row r="43" customFormat="false" ht="12.75" hidden="false" customHeight="false" outlineLevel="0" collapsed="false">
      <c r="A43" s="77"/>
      <c r="B43" s="76" t="s">
        <v>148</v>
      </c>
      <c r="C43" s="70" t="s">
        <v>531</v>
      </c>
      <c r="E43" s="70"/>
      <c r="F43" s="70"/>
      <c r="G43" s="70"/>
      <c r="H43" s="70"/>
      <c r="I43" s="70"/>
      <c r="J43" s="70"/>
      <c r="K43" s="70"/>
      <c r="L43" s="70"/>
      <c r="M43" s="70"/>
      <c r="N43" s="70"/>
      <c r="O43" s="70"/>
      <c r="P43" s="70"/>
      <c r="Q43" s="70"/>
      <c r="R43" s="70"/>
      <c r="S43" s="70"/>
    </row>
    <row r="44" customFormat="false" ht="12.75" hidden="false" customHeight="false" outlineLevel="0" collapsed="false">
      <c r="A44" s="77"/>
      <c r="B44" s="76" t="s">
        <v>150</v>
      </c>
      <c r="C44" s="70" t="s">
        <v>532</v>
      </c>
      <c r="E44" s="70"/>
      <c r="F44" s="70"/>
      <c r="G44" s="70"/>
      <c r="H44" s="70"/>
      <c r="I44" s="70"/>
      <c r="J44" s="70"/>
      <c r="K44" s="70"/>
      <c r="L44" s="70"/>
      <c r="M44" s="70"/>
      <c r="N44" s="70"/>
      <c r="O44" s="70"/>
      <c r="P44" s="70"/>
      <c r="Q44" s="70"/>
      <c r="R44" s="70"/>
      <c r="S44" s="70"/>
    </row>
    <row r="45" customFormat="false" ht="12.75" hidden="false" customHeight="false" outlineLevel="0" collapsed="false">
      <c r="A45" s="72" t="s">
        <v>80</v>
      </c>
      <c r="B45" s="70"/>
      <c r="C45" s="70"/>
      <c r="D45" s="70"/>
    </row>
    <row r="46" customFormat="false" ht="12.75" hidden="false" customHeight="false" outlineLevel="0" collapsed="false">
      <c r="A46" s="70"/>
      <c r="B46" s="78" t="s">
        <v>164</v>
      </c>
      <c r="C46" s="70" t="s">
        <v>165</v>
      </c>
    </row>
    <row r="47" customFormat="false" ht="12.75" hidden="false" customHeight="false" outlineLevel="0" collapsed="false">
      <c r="A47" s="70"/>
      <c r="B47" s="78" t="s">
        <v>166</v>
      </c>
      <c r="C47" s="70" t="s">
        <v>167</v>
      </c>
    </row>
    <row r="48" customFormat="false" ht="12.75" hidden="false" customHeight="false" outlineLevel="0" collapsed="false">
      <c r="A48" s="70"/>
      <c r="B48" s="78" t="s">
        <v>93</v>
      </c>
      <c r="C48" s="70" t="s">
        <v>168</v>
      </c>
    </row>
    <row r="49" customFormat="false" ht="12.75" hidden="false" customHeight="false" outlineLevel="0" collapsed="false">
      <c r="A49" s="70"/>
      <c r="B49" s="73" t="s">
        <v>97</v>
      </c>
      <c r="C49" s="70" t="s">
        <v>169</v>
      </c>
    </row>
    <row r="50" customFormat="false" ht="12.75" hidden="false" customHeight="false" outlineLevel="0" collapsed="false">
      <c r="A50" s="70"/>
      <c r="B50" s="73" t="s">
        <v>100</v>
      </c>
      <c r="C50" s="70" t="s">
        <v>170</v>
      </c>
    </row>
    <row r="51" customFormat="false" ht="12.75" hidden="false" customHeight="false" outlineLevel="0" collapsed="false">
      <c r="B51" s="79"/>
    </row>
    <row r="52" customFormat="false" ht="12.75" hidden="false" customHeight="false" outlineLevel="0" collapsed="false">
      <c r="A52" s="80" t="s">
        <v>8</v>
      </c>
      <c r="B52" s="79" t="s">
        <v>53</v>
      </c>
      <c r="C52" s="256" t="s">
        <v>533</v>
      </c>
    </row>
    <row r="53" customFormat="false" ht="12.75" hidden="false" customHeight="false" outlineLevel="0" collapsed="false">
      <c r="B53" s="79" t="s">
        <v>96</v>
      </c>
      <c r="C53" s="256" t="s">
        <v>173</v>
      </c>
    </row>
    <row r="54" customFormat="false" ht="12.75" hidden="false" customHeight="false" outlineLevel="0" collapsed="false">
      <c r="B54" s="79" t="s">
        <v>338</v>
      </c>
      <c r="C54" s="256" t="s">
        <v>534</v>
      </c>
    </row>
    <row r="55" customFormat="false" ht="12.75" hidden="false" customHeight="false" outlineLevel="0" collapsed="false">
      <c r="B55" s="81" t="s">
        <v>507</v>
      </c>
      <c r="C55" s="262" t="s">
        <v>535</v>
      </c>
    </row>
    <row r="56" customFormat="false" ht="12.75" hidden="false" customHeight="false" outlineLevel="0" collapsed="false">
      <c r="B56" s="79" t="s">
        <v>508</v>
      </c>
      <c r="C56" s="256" t="s">
        <v>536</v>
      </c>
    </row>
    <row r="57" customFormat="false" ht="12.75" hidden="false" customHeight="false" outlineLevel="0" collapsed="false">
      <c r="B57" s="79" t="s">
        <v>509</v>
      </c>
      <c r="C57" s="256" t="s">
        <v>537</v>
      </c>
    </row>
    <row r="58" customFormat="false" ht="12.75" hidden="false" customHeight="false" outlineLevel="0" collapsed="false">
      <c r="B58" s="79" t="s">
        <v>510</v>
      </c>
      <c r="C58" s="256" t="s">
        <v>538</v>
      </c>
    </row>
    <row r="59" customFormat="false" ht="12.75" hidden="false" customHeight="false" outlineLevel="0" collapsed="false">
      <c r="B59" s="79" t="s">
        <v>511</v>
      </c>
      <c r="C59" s="256" t="s">
        <v>539</v>
      </c>
    </row>
    <row r="60" customFormat="false" ht="12.75" hidden="false" customHeight="false" outlineLevel="0" collapsed="false">
      <c r="B60" s="79" t="s">
        <v>99</v>
      </c>
      <c r="C60" s="0" t="s">
        <v>172</v>
      </c>
    </row>
    <row r="61" customFormat="false" ht="12.75" hidden="false" customHeight="false" outlineLevel="0" collapsed="false">
      <c r="B61" s="79"/>
      <c r="C61" s="256"/>
    </row>
    <row r="62" customFormat="false" ht="18.75" hidden="false" customHeight="false" outlineLevel="0" collapsed="false">
      <c r="A62" s="3" t="s">
        <v>175</v>
      </c>
    </row>
    <row r="63" customFormat="false" ht="13.5" hidden="false" customHeight="false" outlineLevel="0" collapsed="false"/>
    <row r="64" customFormat="false" ht="17.25" hidden="false" customHeight="true" outlineLevel="0" collapsed="false">
      <c r="A64" s="85" t="s">
        <v>176</v>
      </c>
      <c r="B64" s="82" t="s">
        <v>540</v>
      </c>
      <c r="C64" s="83"/>
      <c r="D64" s="83"/>
      <c r="E64" s="83"/>
      <c r="F64" s="83"/>
      <c r="G64" s="83"/>
      <c r="H64" s="83"/>
      <c r="I64" s="84"/>
    </row>
    <row r="65" customFormat="false" ht="12.75" hidden="false" customHeight="false" outlineLevel="0" collapsed="false">
      <c r="A65" s="85"/>
    </row>
    <row r="66" customFormat="false" ht="45" hidden="false" customHeight="true" outlineLevel="0" collapsed="false">
      <c r="A66" s="85" t="s">
        <v>178</v>
      </c>
      <c r="B66" s="274" t="e">
        <f aca="false">CONCATENATE(C26," at ",#REF!," at ",C30,", for ",C35," in ",C53," per ",C50,".")</f>
        <v>#REF!</v>
      </c>
      <c r="C66" s="274"/>
      <c r="D66" s="274"/>
      <c r="E66" s="274"/>
      <c r="F66" s="274"/>
      <c r="G66" s="274"/>
      <c r="H66" s="274"/>
      <c r="I66" s="274"/>
      <c r="J66" s="274"/>
    </row>
    <row r="67" customFormat="false" ht="12.75" hidden="false" customHeight="false" outlineLevel="0" collapsed="false">
      <c r="A67" s="85"/>
    </row>
    <row r="68" customFormat="false" ht="12.75" hidden="false" customHeight="false" outlineLevel="0" collapsed="false">
      <c r="A68" s="85"/>
    </row>
    <row r="69" customFormat="false" ht="12.75" hidden="false" customHeight="false" outlineLevel="0" collapsed="false">
      <c r="A69" s="85"/>
    </row>
  </sheetData>
  <mergeCells count="1">
    <mergeCell ref="B66:J6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74"/>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D50" activeCellId="0" sqref="D50"/>
    </sheetView>
  </sheetViews>
  <sheetFormatPr defaultColWidth="9.0546875" defaultRowHeight="12.75" customHeight="true" zeroHeight="false" outlineLevelRow="0" outlineLevelCol="0"/>
  <cols>
    <col collapsed="false" customWidth="true" hidden="false" outlineLevel="0" max="1" min="1" style="0" width="17.28"/>
    <col collapsed="false" customWidth="true" hidden="false" outlineLevel="0" max="2" min="2" style="0" width="12.42"/>
    <col collapsed="false" customWidth="true" hidden="false" outlineLevel="0" max="3" min="3" style="0" width="11.85"/>
    <col collapsed="false" customWidth="true" hidden="false" outlineLevel="0" max="8" min="6" style="0" width="10.56"/>
    <col collapsed="false" customWidth="true" hidden="false" outlineLevel="0" max="9" min="9" style="0" width="11.42"/>
    <col collapsed="false" customWidth="true" hidden="false" outlineLevel="0" max="11" min="11" style="0" width="13.85"/>
    <col collapsed="false" customWidth="true" hidden="false" outlineLevel="0" max="12" min="12" style="0" width="13.14"/>
    <col collapsed="false" customWidth="true" hidden="false" outlineLevel="0" max="13" min="13" style="0" width="13.85"/>
    <col collapsed="false" customWidth="true" hidden="false" outlineLevel="0" max="14" min="14" style="0" width="10.99"/>
    <col collapsed="false" customWidth="true" hidden="false" outlineLevel="0" max="15" min="15" style="0" width="12.14"/>
    <col collapsed="false" customWidth="true" hidden="false" outlineLevel="0" max="16" min="16" style="0" width="7.99"/>
    <col collapsed="false" customWidth="true" hidden="false" outlineLevel="0" max="17" min="17" style="0" width="9.85"/>
    <col collapsed="false" customWidth="true" hidden="false" outlineLevel="0" max="18" min="18" style="0" width="7.99"/>
    <col collapsed="false" customWidth="true" hidden="false" outlineLevel="0" max="19" min="19" style="0" width="10.13"/>
    <col collapsed="false" customWidth="true" hidden="false" outlineLevel="0" max="20" min="20" style="0" width="6.7"/>
    <col collapsed="false" customWidth="true" hidden="false" outlineLevel="0" max="21" min="21" style="0" width="11.28"/>
    <col collapsed="false" customWidth="true" hidden="false" outlineLevel="0" max="22" min="22" style="0" width="14.85"/>
    <col collapsed="false" customWidth="true" hidden="false" outlineLevel="0" max="24" min="24" style="0" width="11.85"/>
  </cols>
  <sheetData>
    <row r="1" customFormat="false" ht="12.75" hidden="false" customHeight="false" outlineLevel="0" collapsed="false">
      <c r="A1" s="46" t="s">
        <v>26</v>
      </c>
    </row>
    <row r="2" customFormat="false" ht="18.75" hidden="false" customHeight="false" outlineLevel="0" collapsed="false">
      <c r="A2" s="3" t="s">
        <v>541</v>
      </c>
      <c r="B2" s="47"/>
      <c r="Q2" s="48"/>
      <c r="R2" s="49"/>
      <c r="S2" s="258" t="s">
        <v>75</v>
      </c>
      <c r="T2" s="49"/>
      <c r="U2" s="51"/>
    </row>
    <row r="3" customFormat="false" ht="13.5" hidden="false" customHeight="false" outlineLevel="0" collapsed="false"/>
    <row r="4" customFormat="false" ht="35.25" hidden="false" customHeight="true" outlineLevel="0" collapsed="false">
      <c r="A4" s="52" t="s">
        <v>542</v>
      </c>
      <c r="B4" s="53"/>
      <c r="C4" s="54" t="s">
        <v>543</v>
      </c>
      <c r="D4" s="56"/>
      <c r="E4" s="54" t="s">
        <v>77</v>
      </c>
      <c r="F4" s="56"/>
      <c r="G4" s="54" t="s">
        <v>78</v>
      </c>
      <c r="H4" s="56"/>
      <c r="I4" s="54" t="s">
        <v>400</v>
      </c>
      <c r="J4" s="56"/>
      <c r="K4" s="54" t="s">
        <v>187</v>
      </c>
      <c r="L4" s="56"/>
      <c r="M4" s="54" t="s">
        <v>8</v>
      </c>
      <c r="N4" s="55"/>
      <c r="O4" s="57" t="s">
        <v>80</v>
      </c>
      <c r="P4" s="55"/>
      <c r="Q4" s="59" t="s">
        <v>81</v>
      </c>
      <c r="R4" s="58"/>
      <c r="S4" s="59" t="s">
        <v>82</v>
      </c>
      <c r="T4" s="58"/>
      <c r="U4" s="59" t="s">
        <v>401</v>
      </c>
    </row>
    <row r="5" customFormat="false" ht="12.75" hidden="false" customHeight="false" outlineLevel="0" collapsed="false">
      <c r="A5" s="0" t="s">
        <v>14</v>
      </c>
      <c r="C5" s="64" t="s">
        <v>544</v>
      </c>
      <c r="D5" s="64"/>
      <c r="E5" s="64" t="s">
        <v>107</v>
      </c>
      <c r="F5" s="64"/>
      <c r="G5" s="62" t="n">
        <v>1999</v>
      </c>
      <c r="H5" s="64"/>
      <c r="I5" s="0" t="s">
        <v>212</v>
      </c>
      <c r="J5" s="64"/>
      <c r="K5" s="64" t="s">
        <v>213</v>
      </c>
      <c r="L5" s="64"/>
      <c r="M5" s="63" t="s">
        <v>53</v>
      </c>
      <c r="N5" s="63"/>
      <c r="O5" s="63" t="s">
        <v>214</v>
      </c>
      <c r="Q5" s="63" t="s">
        <v>415</v>
      </c>
      <c r="R5" s="63"/>
      <c r="S5" s="63" t="n">
        <v>22</v>
      </c>
      <c r="T5" s="63"/>
      <c r="U5" s="286" t="n">
        <v>36341</v>
      </c>
    </row>
    <row r="6" customFormat="false" ht="12.75" hidden="false" customHeight="false" outlineLevel="0" collapsed="false">
      <c r="A6" s="0" t="s">
        <v>19</v>
      </c>
      <c r="C6" s="64" t="s">
        <v>185</v>
      </c>
      <c r="D6" s="64"/>
      <c r="E6" s="64" t="s">
        <v>216</v>
      </c>
      <c r="F6" s="64"/>
      <c r="G6" s="62" t="n">
        <v>2000</v>
      </c>
      <c r="H6" s="64"/>
      <c r="I6" s="0" t="s">
        <v>226</v>
      </c>
      <c r="J6" s="64"/>
      <c r="K6" s="64" t="s">
        <v>221</v>
      </c>
      <c r="L6" s="64"/>
      <c r="M6" s="63" t="s">
        <v>99</v>
      </c>
      <c r="N6" s="63"/>
      <c r="O6" s="63" t="s">
        <v>97</v>
      </c>
      <c r="Q6" s="63" t="s">
        <v>417</v>
      </c>
      <c r="R6" s="63"/>
      <c r="S6" s="63"/>
      <c r="T6" s="63"/>
      <c r="U6" s="63"/>
    </row>
    <row r="7" customFormat="false" ht="12.75" hidden="false" customHeight="false" outlineLevel="0" collapsed="false">
      <c r="C7" s="64"/>
      <c r="D7" s="64"/>
      <c r="E7" s="64" t="s">
        <v>111</v>
      </c>
      <c r="F7" s="64"/>
      <c r="G7" s="62" t="n">
        <v>2001</v>
      </c>
      <c r="H7" s="64"/>
      <c r="I7" s="0" t="s">
        <v>227</v>
      </c>
      <c r="J7" s="64"/>
      <c r="K7" s="64" t="s">
        <v>222</v>
      </c>
      <c r="L7" s="64"/>
      <c r="M7" s="0" t="s">
        <v>96</v>
      </c>
    </row>
    <row r="8" customFormat="false" ht="12.75" hidden="false" customHeight="false" outlineLevel="0" collapsed="false">
      <c r="E8" s="64" t="s">
        <v>140</v>
      </c>
      <c r="K8" s="0" t="s">
        <v>223</v>
      </c>
    </row>
    <row r="9" customFormat="false" ht="12.75" hidden="false" customHeight="false" outlineLevel="0" collapsed="false">
      <c r="C9" s="64"/>
      <c r="D9" s="64"/>
      <c r="E9" s="64" t="s">
        <v>115</v>
      </c>
      <c r="F9" s="64"/>
      <c r="G9" s="64"/>
      <c r="H9" s="64"/>
      <c r="J9" s="64"/>
      <c r="K9" s="64" t="s">
        <v>224</v>
      </c>
      <c r="L9" s="64"/>
      <c r="M9" s="64"/>
      <c r="N9" s="64"/>
      <c r="O9" s="64"/>
    </row>
    <row r="10" customFormat="false" ht="12.75" hidden="false" customHeight="false" outlineLevel="0" collapsed="false">
      <c r="E10" s="60" t="s">
        <v>85</v>
      </c>
      <c r="F10" s="287"/>
      <c r="G10" s="287"/>
      <c r="H10" s="287"/>
      <c r="K10" s="0" t="s">
        <v>225</v>
      </c>
    </row>
    <row r="11" customFormat="false" ht="12.75" hidden="false" customHeight="false" outlineLevel="0" collapsed="false">
      <c r="E11" s="0" t="s">
        <v>545</v>
      </c>
      <c r="F11" s="287"/>
      <c r="G11" s="287"/>
      <c r="H11" s="287"/>
    </row>
    <row r="12" customFormat="false" ht="12.75" hidden="false" customHeight="false" outlineLevel="0" collapsed="false">
      <c r="E12" s="0" t="s">
        <v>546</v>
      </c>
      <c r="F12" s="287"/>
      <c r="G12" s="287"/>
      <c r="H12" s="287"/>
    </row>
    <row r="13" customFormat="false" ht="12.75" hidden="false" customHeight="false" outlineLevel="0" collapsed="false">
      <c r="S13" s="280"/>
    </row>
    <row r="14" customFormat="false" ht="12.75" hidden="false" customHeight="false" outlineLevel="0" collapsed="false">
      <c r="A14" s="288" t="s">
        <v>116</v>
      </c>
      <c r="B14" s="67" t="s">
        <v>547</v>
      </c>
      <c r="S14" s="280"/>
    </row>
    <row r="15" customFormat="false" ht="12.75" hidden="false" customHeight="false" outlineLevel="0" collapsed="false">
      <c r="A15" s="261"/>
      <c r="B15" s="67" t="s">
        <v>548</v>
      </c>
      <c r="S15" s="280"/>
    </row>
    <row r="16" customFormat="false" ht="12.75" hidden="false" customHeight="false" outlineLevel="0" collapsed="false">
      <c r="S16" s="280"/>
    </row>
    <row r="17" customFormat="false" ht="17.25" hidden="false" customHeight="true" outlineLevel="0" collapsed="false">
      <c r="A17" s="3" t="s">
        <v>118</v>
      </c>
    </row>
    <row r="19" customFormat="false" ht="12.75" hidden="false" customHeight="false" outlineLevel="0" collapsed="false">
      <c r="A19" s="80" t="s">
        <v>543</v>
      </c>
      <c r="B19" s="79" t="s">
        <v>549</v>
      </c>
      <c r="D19" s="256" t="s">
        <v>550</v>
      </c>
    </row>
    <row r="20" customFormat="false" ht="12.75" hidden="false" customHeight="false" outlineLevel="0" collapsed="false">
      <c r="B20" s="79" t="s">
        <v>185</v>
      </c>
      <c r="D20" s="0" t="s">
        <v>551</v>
      </c>
    </row>
    <row r="22" customFormat="false" ht="12.75" hidden="false" customHeight="false" outlineLevel="0" collapsed="false">
      <c r="A22" s="80" t="s">
        <v>77</v>
      </c>
      <c r="B22" s="79" t="s">
        <v>552</v>
      </c>
      <c r="E22" s="0" t="s">
        <v>553</v>
      </c>
    </row>
    <row r="23" customFormat="false" ht="12.75" hidden="false" customHeight="false" outlineLevel="0" collapsed="false">
      <c r="A23" s="80"/>
      <c r="B23" s="79" t="s">
        <v>554</v>
      </c>
      <c r="E23" s="0" t="s">
        <v>555</v>
      </c>
    </row>
    <row r="24" customFormat="false" ht="12.75" hidden="false" customHeight="false" outlineLevel="0" collapsed="false">
      <c r="B24" s="79" t="s">
        <v>556</v>
      </c>
      <c r="E24" s="0" t="s">
        <v>557</v>
      </c>
    </row>
    <row r="25" customFormat="false" ht="12.75" hidden="false" customHeight="false" outlineLevel="0" collapsed="false">
      <c r="B25" s="79" t="s">
        <v>558</v>
      </c>
      <c r="E25" s="0" t="s">
        <v>559</v>
      </c>
    </row>
    <row r="26" customFormat="false" ht="12.75" hidden="false" customHeight="false" outlineLevel="0" collapsed="false">
      <c r="B26" s="79" t="s">
        <v>560</v>
      </c>
      <c r="E26" s="0" t="s">
        <v>561</v>
      </c>
    </row>
    <row r="27" customFormat="false" ht="12.75" hidden="false" customHeight="false" outlineLevel="0" collapsed="false">
      <c r="B27" s="79" t="s">
        <v>562</v>
      </c>
      <c r="E27" s="0" t="s">
        <v>563</v>
      </c>
    </row>
    <row r="28" customFormat="false" ht="12.75" hidden="false" customHeight="false" outlineLevel="0" collapsed="false">
      <c r="B28" s="79" t="s">
        <v>564</v>
      </c>
      <c r="E28" s="0" t="s">
        <v>565</v>
      </c>
    </row>
    <row r="29" customFormat="false" ht="12.75" hidden="false" customHeight="false" outlineLevel="0" collapsed="false">
      <c r="A29" s="283"/>
      <c r="B29" s="79" t="s">
        <v>566</v>
      </c>
      <c r="E29" s="0" t="s">
        <v>567</v>
      </c>
    </row>
    <row r="30" customFormat="false" ht="12.75" hidden="false" customHeight="false" outlineLevel="0" collapsed="false">
      <c r="B30" s="79" t="s">
        <v>568</v>
      </c>
      <c r="E30" s="0" t="s">
        <v>569</v>
      </c>
    </row>
    <row r="31" customFormat="false" ht="12.75" hidden="false" customHeight="false" outlineLevel="0" collapsed="false">
      <c r="A31" s="283"/>
      <c r="B31" s="79" t="s">
        <v>570</v>
      </c>
      <c r="E31" s="0" t="s">
        <v>567</v>
      </c>
    </row>
    <row r="32" customFormat="false" ht="12.75" hidden="false" customHeight="false" outlineLevel="0" collapsed="false">
      <c r="B32" s="79" t="s">
        <v>571</v>
      </c>
      <c r="E32" s="0" t="s">
        <v>572</v>
      </c>
    </row>
    <row r="33" customFormat="false" ht="12.75" hidden="false" customHeight="false" outlineLevel="0" collapsed="false">
      <c r="B33" s="79" t="s">
        <v>573</v>
      </c>
      <c r="E33" s="0" t="s">
        <v>574</v>
      </c>
    </row>
    <row r="34" customFormat="false" ht="12.75" hidden="false" customHeight="false" outlineLevel="0" collapsed="false">
      <c r="B34" s="79" t="s">
        <v>575</v>
      </c>
      <c r="E34" s="0" t="s">
        <v>576</v>
      </c>
    </row>
    <row r="35" customFormat="false" ht="12.75" hidden="false" customHeight="false" outlineLevel="0" collapsed="false">
      <c r="B35" s="79" t="s">
        <v>577</v>
      </c>
      <c r="E35" s="0" t="s">
        <v>578</v>
      </c>
    </row>
    <row r="36" customFormat="false" ht="12.75" hidden="false" customHeight="false" outlineLevel="0" collapsed="false">
      <c r="B36" s="79" t="s">
        <v>579</v>
      </c>
      <c r="E36" s="0" t="s">
        <v>580</v>
      </c>
    </row>
    <row r="37" customFormat="false" ht="12.75" hidden="false" customHeight="false" outlineLevel="0" collapsed="false">
      <c r="B37" s="79" t="s">
        <v>581</v>
      </c>
      <c r="E37" s="0" t="s">
        <v>582</v>
      </c>
    </row>
    <row r="38" customFormat="false" ht="12.75" hidden="false" customHeight="false" outlineLevel="0" collapsed="false">
      <c r="B38" s="79"/>
    </row>
    <row r="39" customFormat="false" ht="12.75" hidden="false" customHeight="false" outlineLevel="0" collapsed="false">
      <c r="B39" s="79"/>
    </row>
    <row r="41" customFormat="false" ht="12.75" hidden="false" customHeight="false" outlineLevel="0" collapsed="false">
      <c r="A41" s="80" t="s">
        <v>400</v>
      </c>
    </row>
    <row r="42" customFormat="false" ht="12.75" hidden="false" customHeight="false" outlineLevel="0" collapsed="false">
      <c r="B42" s="79" t="s">
        <v>583</v>
      </c>
      <c r="D42" s="256" t="s">
        <v>584</v>
      </c>
    </row>
    <row r="43" customFormat="false" ht="12.75" hidden="false" customHeight="false" outlineLevel="0" collapsed="false">
      <c r="B43" s="79" t="s">
        <v>585</v>
      </c>
      <c r="D43" s="0" t="s">
        <v>586</v>
      </c>
    </row>
    <row r="44" customFormat="false" ht="12.75" hidden="false" customHeight="false" outlineLevel="0" collapsed="false">
      <c r="B44" s="79" t="s">
        <v>212</v>
      </c>
      <c r="D44" s="0" t="s">
        <v>587</v>
      </c>
    </row>
    <row r="46" customFormat="false" ht="12.75" hidden="false" customHeight="false" outlineLevel="0" collapsed="false">
      <c r="A46" s="80" t="s">
        <v>187</v>
      </c>
      <c r="B46" s="79" t="s">
        <v>588</v>
      </c>
      <c r="D46" s="256" t="s">
        <v>589</v>
      </c>
    </row>
    <row r="47" customFormat="false" ht="12.75" hidden="false" customHeight="false" outlineLevel="0" collapsed="false">
      <c r="B47" s="79" t="s">
        <v>590</v>
      </c>
      <c r="D47" s="0" t="s">
        <v>591</v>
      </c>
    </row>
    <row r="48" customFormat="false" ht="12.75" hidden="false" customHeight="false" outlineLevel="0" collapsed="false">
      <c r="B48" s="79" t="s">
        <v>592</v>
      </c>
      <c r="D48" s="0" t="s">
        <v>593</v>
      </c>
    </row>
    <row r="49" customFormat="false" ht="12.75" hidden="false" customHeight="false" outlineLevel="0" collapsed="false">
      <c r="B49" s="79" t="s">
        <v>594</v>
      </c>
      <c r="D49" s="0" t="s">
        <v>595</v>
      </c>
    </row>
    <row r="50" customFormat="false" ht="12.75" hidden="false" customHeight="false" outlineLevel="0" collapsed="false">
      <c r="B50" s="81" t="s">
        <v>596</v>
      </c>
      <c r="D50" s="64" t="s">
        <v>597</v>
      </c>
    </row>
    <row r="51" customFormat="false" ht="12.75" hidden="false" customHeight="false" outlineLevel="0" collapsed="false">
      <c r="B51" s="79" t="s">
        <v>598</v>
      </c>
      <c r="D51" s="0" t="s">
        <v>599</v>
      </c>
    </row>
    <row r="52" customFormat="false" ht="12.75" hidden="false" customHeight="false" outlineLevel="0" collapsed="false">
      <c r="B52" s="79"/>
    </row>
    <row r="53" customFormat="false" ht="12.75" hidden="false" customHeight="false" outlineLevel="0" collapsed="false">
      <c r="A53" s="80" t="s">
        <v>81</v>
      </c>
      <c r="B53" s="79" t="s">
        <v>600</v>
      </c>
      <c r="D53" s="0" t="s">
        <v>601</v>
      </c>
    </row>
    <row r="54" customFormat="false" ht="12.75" hidden="false" customHeight="false" outlineLevel="0" collapsed="false">
      <c r="B54" s="79" t="s">
        <v>602</v>
      </c>
      <c r="D54" s="0" t="s">
        <v>603</v>
      </c>
    </row>
    <row r="55" customFormat="false" ht="12.75" hidden="false" customHeight="false" outlineLevel="0" collapsed="false">
      <c r="B55" s="79" t="s">
        <v>157</v>
      </c>
      <c r="D55" s="256" t="s">
        <v>413</v>
      </c>
    </row>
    <row r="56" customFormat="false" ht="12.75" hidden="false" customHeight="false" outlineLevel="0" collapsed="false">
      <c r="B56" s="79" t="s">
        <v>159</v>
      </c>
      <c r="D56" s="256" t="s">
        <v>414</v>
      </c>
    </row>
    <row r="57" customFormat="false" ht="12.75" hidden="false" customHeight="false" outlineLevel="0" collapsed="false">
      <c r="B57" s="79"/>
      <c r="D57" s="256"/>
    </row>
    <row r="58" customFormat="false" ht="12.75" hidden="false" customHeight="false" outlineLevel="0" collapsed="false">
      <c r="A58" s="80" t="s">
        <v>8</v>
      </c>
      <c r="B58" s="79" t="s">
        <v>53</v>
      </c>
      <c r="D58" s="0" t="s">
        <v>533</v>
      </c>
    </row>
    <row r="59" customFormat="false" ht="12.75" hidden="false" customHeight="false" outlineLevel="0" collapsed="false">
      <c r="B59" s="79" t="s">
        <v>99</v>
      </c>
      <c r="D59" s="0" t="s">
        <v>172</v>
      </c>
    </row>
    <row r="60" customFormat="false" ht="12.75" hidden="false" customHeight="false" outlineLevel="0" collapsed="false">
      <c r="B60" s="79" t="s">
        <v>96</v>
      </c>
      <c r="D60" s="0" t="s">
        <v>173</v>
      </c>
    </row>
    <row r="61" customFormat="false" ht="12.75" hidden="false" customHeight="false" outlineLevel="0" collapsed="false">
      <c r="B61" s="79"/>
      <c r="D61" s="256"/>
    </row>
    <row r="62" customFormat="false" ht="12.75" hidden="false" customHeight="false" outlineLevel="0" collapsed="false">
      <c r="A62" s="80" t="s">
        <v>80</v>
      </c>
      <c r="B62" s="79" t="s">
        <v>214</v>
      </c>
      <c r="D62" s="289" t="s">
        <v>604</v>
      </c>
    </row>
    <row r="63" customFormat="false" ht="12.75" hidden="false" customHeight="false" outlineLevel="0" collapsed="false">
      <c r="B63" s="79" t="s">
        <v>97</v>
      </c>
      <c r="D63" s="289" t="s">
        <v>605</v>
      </c>
    </row>
    <row r="64" customFormat="false" ht="12.75" hidden="false" customHeight="false" outlineLevel="0" collapsed="false">
      <c r="B64" s="79"/>
      <c r="D64" s="256"/>
    </row>
    <row r="65" customFormat="false" ht="18.75" hidden="false" customHeight="false" outlineLevel="0" collapsed="false">
      <c r="A65" s="3" t="s">
        <v>175</v>
      </c>
    </row>
    <row r="66" customFormat="false" ht="13.5" hidden="false" customHeight="false" outlineLevel="0" collapsed="false"/>
    <row r="67" customFormat="false" ht="20.25" hidden="false" customHeight="true" outlineLevel="0" collapsed="false">
      <c r="A67" s="81" t="s">
        <v>176</v>
      </c>
      <c r="B67" s="290" t="s">
        <v>606</v>
      </c>
      <c r="C67" s="83"/>
      <c r="D67" s="83"/>
      <c r="E67" s="83"/>
      <c r="F67" s="83"/>
      <c r="G67" s="83"/>
      <c r="H67" s="83"/>
      <c r="I67" s="84"/>
      <c r="P67" s="88"/>
      <c r="Q67" s="88"/>
    </row>
    <row r="68" customFormat="false" ht="12.75" hidden="false" customHeight="false" outlineLevel="0" collapsed="false">
      <c r="A68" s="81"/>
    </row>
    <row r="69" customFormat="false" ht="53.25" hidden="false" customHeight="true" outlineLevel="0" collapsed="false">
      <c r="A69" s="85" t="s">
        <v>178</v>
      </c>
      <c r="B69" s="274" t="str">
        <f aca="false">CONCATENATE(UKGas!D56,", for ",E22,", for ",D42," and settled ",D46,", quoted in ",UKGas!D71," per ",UKGas!D67,".")</f>
        <v>An agreement whereby a floating price is exchanged  for a fixed price over a specified period, for half hours between 11:00 p.m. today and 11:00 p.m. tomorrow inclusive, for LOLP (Loss of Load Probability) or capacity payment in £/MWh as published for each half-hour by England and Wales Power Pool and settled against the average of all half-hour periods, quoted in Pounds Sterling per electric energy equivalent to the power of one kilowatt (1000 watts) operating for one hour.</v>
      </c>
      <c r="C69" s="274"/>
      <c r="D69" s="274"/>
      <c r="E69" s="274"/>
      <c r="F69" s="274"/>
      <c r="G69" s="274"/>
      <c r="H69" s="274"/>
      <c r="I69" s="274"/>
      <c r="J69" s="274"/>
      <c r="K69" s="274"/>
    </row>
    <row r="70" customFormat="false" ht="13.5" hidden="false" customHeight="false" outlineLevel="0" collapsed="false">
      <c r="A70" s="81"/>
    </row>
    <row r="71" customFormat="false" ht="18" hidden="false" customHeight="true" outlineLevel="0" collapsed="false">
      <c r="A71" s="81" t="s">
        <v>176</v>
      </c>
      <c r="B71" s="82" t="s">
        <v>607</v>
      </c>
      <c r="C71" s="83"/>
      <c r="D71" s="83"/>
      <c r="E71" s="83"/>
      <c r="F71" s="83"/>
      <c r="G71" s="83"/>
      <c r="H71" s="83"/>
      <c r="I71" s="83"/>
      <c r="J71" s="83"/>
      <c r="K71" s="84"/>
      <c r="L71" s="88"/>
      <c r="M71" s="88"/>
      <c r="N71" s="88"/>
      <c r="O71" s="88"/>
      <c r="P71" s="88"/>
    </row>
    <row r="72" customFormat="false" ht="12.75" hidden="false" customHeight="false" outlineLevel="0" collapsed="false">
      <c r="A72" s="81"/>
    </row>
    <row r="73" customFormat="false" ht="66.75" hidden="false" customHeight="true" outlineLevel="0" collapsed="false">
      <c r="A73" s="85" t="s">
        <v>178</v>
      </c>
      <c r="B73" s="274" t="str">
        <f aca="false">CONCATENATE(D55,", for ",E23,", for ",D44," and settled ",D46," at a strike of ",S5," quoted in ",D59," per ",UKGas!D67," and expiring on ","Jun-30,1999.")</f>
        <v>An agreement whereby the buyer (the holder) has the right but not the obligation to buy electricity for a specified price on a specified exercise date in exchange for a premium payment, for half hours between 00:00 a.m.tomorrow and 00:00 a.m.the day after tomorrow inclusive, for Pool Purchase Price in £/MWh which is the sum of LOLP and SMP prices, as published for each half-hour by England and Wales Power Pool and settled against the average of all half-hour periods at a strike of 22 quoted in Pounds Sterling per electric energy equivalent to the power of one kilowatt (1000 watts) operating for one hour and expiring on Jun-30,1999.</v>
      </c>
      <c r="C73" s="274"/>
      <c r="D73" s="274"/>
      <c r="E73" s="274"/>
      <c r="F73" s="274"/>
      <c r="G73" s="274"/>
      <c r="H73" s="274"/>
      <c r="I73" s="274"/>
      <c r="J73" s="274"/>
      <c r="K73" s="274"/>
    </row>
    <row r="74" customFormat="false" ht="12.75" hidden="false" customHeight="false" outlineLevel="0" collapsed="false">
      <c r="A74" s="81"/>
    </row>
  </sheetData>
  <mergeCells count="2">
    <mergeCell ref="B69:K69"/>
    <mergeCell ref="B73:K73"/>
  </mergeCells>
  <printOptions headings="false" gridLines="false" gridLinesSet="true" horizontalCentered="false" verticalCentered="false"/>
  <pageMargins left="0.309722222222222" right="0.379861111111111" top="0.379861111111111" bottom="0.3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1999-05-17T07:17:08Z</dcterms:created>
  <dc:creator>Elena Kapralova</dc:creator>
  <dc:description/>
  <dc:language>en-US</dc:language>
  <cp:lastModifiedBy>Elena Kapralova</cp:lastModifiedBy>
  <cp:lastPrinted>1999-06-24T15:49:16Z</cp:lastPrinted>
  <cp:revision>0</cp:revision>
  <dc:subject/>
  <dc:title/>
</cp:coreProperties>
</file>