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</sheets>
  <definedNames>
    <definedName function="false" hidden="false" name="count" vbProcedure="false">#REF!</definedName>
    <definedName function="false" hidden="false" name="CurveTable" vbProcedure="false">#REF!</definedName>
    <definedName function="false" hidden="false" localSheetId="0" name="solver_adj" vbProcedure="false">#REF!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Data!$H$54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147400000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<sst xmlns="http://schemas.openxmlformats.org/spreadsheetml/2006/main" count="27" uniqueCount="27">
  <si>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Project Kubrick</t>
  </si>
  <si>
    <t xml:space="preserve">Inputs</t>
  </si>
  <si>
    <t xml:space="preserve">Payables extension</t>
  </si>
  <si>
    <t xml:space="preserve">Fees to Citrus</t>
  </si>
  <si>
    <t xml:space="preserve">Swap amount</t>
  </si>
  <si>
    <t xml:space="preserve">Cash target</t>
  </si>
  <si>
    <t xml:space="preserve">21-day interpolated LIBOR</t>
  </si>
  <si>
    <t xml:space="preserve">FGT Zone 2 $/MMBtu</t>
  </si>
  <si>
    <t xml:space="preserve">Today</t>
  </si>
  <si>
    <t xml:space="preserve">Citrus Spread</t>
  </si>
  <si>
    <t xml:space="preserve">Exchange Fee $/MMBtu</t>
  </si>
  <si>
    <t xml:space="preserve">All-in Citrus price</t>
  </si>
  <si>
    <t xml:space="preserve">tot volume</t>
  </si>
  <si>
    <t xml:space="preserve">tot fee</t>
  </si>
  <si>
    <t xml:space="preserve">(MMBtu)</t>
  </si>
  <si>
    <t xml:space="preserve">daily delivery to Citrus(MMBtu)</t>
  </si>
  <si>
    <t xml:space="preserve">delivery to ENA(MMBtu)</t>
  </si>
  <si>
    <t xml:space="preserve">CF to ENA</t>
  </si>
  <si>
    <t xml:space="preserve">CF to Citrus</t>
  </si>
  <si>
    <t xml:space="preserve">exch from Citrus</t>
  </si>
  <si>
    <t xml:space="preserve">exch to Citrus</t>
  </si>
  <si>
    <t xml:space="preserve">Total delivered volume</t>
  </si>
  <si>
    <t xml:space="preserve">Gas payment</t>
  </si>
  <si>
    <t xml:space="preserve">Exchange fee</t>
  </si>
  <si>
    <t xml:space="preserve">implied price per MMBtu </t>
  </si>
  <si>
    <t xml:space="preserve">pd to ENA</t>
  </si>
  <si>
    <t xml:space="preserve">pd to Citrus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</si>
</sst>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0000%"/>
    <numFmt numFmtId="168" formatCode="[$-409]m/d/yyyy"/>
    <numFmt numFmtId="169" formatCode="_(* #,##0_);_(* \(#,##0\);_(* \-??_);_(@_)"/>
    <numFmt numFmtId="170" formatCode="_(* #,##0.00_);_(* \(#,##0.00\);_(* \-??_);_(@_)"/>
    <numFmt numFmtId="171" formatCode="_(* #,##0.000000_);_(* \(#,##0.000000\);_(* \-??_);_(@_)"/>
    <numFmt numFmtId="172" formatCode="0%"/>
    <numFmt numFmtId="173" formatCode="0.00%"/>
    <numFmt numFmtId="174" formatCode="\$#,##0.00_);[RED]&quot;($&quot;#,##0.00\)"/>
    <numFmt numFmtId="175" formatCode="\$#,##0_);[RED]&quot;($&quot;#,##0\)"/>
    <numFmt numFmtId="176" formatCode="0"/>
    <numFmt numFmtId="177" formatCode="0.000000"/>
    <numFmt numFmtId="178" formatCode="_(\$* #,##0.0000_);_(\$* \(#,##0.00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21.56"/>
    <col collapsed="false" customWidth="true" hidden="false" outlineLevel="0" max="3" min="3" style="0" width="13.56"/>
    <col collapsed="false" customWidth="true" hidden="false" outlineLevel="0" max="4" min="4" style="0" width="14.85"/>
    <col collapsed="false" customWidth="true" hidden="false" outlineLevel="0" max="5" min="5" style="0" width="14.28"/>
    <col collapsed="false" customWidth="true" hidden="false" outlineLevel="0" max="6" min="6" style="0" width="15.13"/>
    <col collapsed="false" customWidth="true" hidden="false" outlineLevel="0" max="7" min="7" style="0" width="14.14"/>
    <col collapsed="false" customWidth="true" hidden="false" outlineLevel="0" max="8" min="8" style="0" width="13.14"/>
    <col collapsed="false" customWidth="true" hidden="false" outlineLevel="0" max="9" min="9" style="0" width="3.28"/>
    <col collapsed="false" customWidth="true" hidden="false" outlineLevel="0" max="10" min="10" style="0" width="27.14"/>
    <col collapsed="false" customWidth="true" hidden="false" outlineLevel="0" max="11" min="11" style="0" width="13.85"/>
    <col collapsed="false" customWidth="true" hidden="false" outlineLevel="0" max="12" min="12" style="0" width="14.85"/>
    <col collapsed="false" customWidth="true" hidden="false" outlineLevel="0" max="13" min="13" style="0" width="12.28"/>
    <col collapsed="false" customWidth="true" hidden="false" outlineLevel="0" max="14" min="14" style="0" width="14.14"/>
    <col collapsed="false" customWidth="true" hidden="false" outlineLevel="0" max="15" min="15" style="0" width="13.85"/>
  </cols>
  <sheetData>
    <row r="1" customFormat="false" ht="15" hidden="false" customHeight="false" outlineLevel="0" collapsed="false">
      <c r="B1" s="1" t="s">
        <v>0</v>
      </c>
      <c r="C1" s="1"/>
    </row>
    <row r="3" customFormat="false" ht="12.75" hidden="false" customHeight="false" outlineLevel="0" collapsed="false">
      <c r="B3" s="2" t="s">
        <v>1</v>
      </c>
      <c r="C3" s="2"/>
    </row>
    <row r="4" customFormat="false" ht="12.75" hidden="false" customHeight="false" outlineLevel="0" collapsed="false">
      <c r="B4" s="3" t="s">
        <v>2</v>
      </c>
      <c r="C4" s="4" t="n">
        <v>20000000</v>
      </c>
      <c r="D4" s="5" t="s">
        <v>3</v>
      </c>
    </row>
    <row r="5" customFormat="false" ht="12.75" hidden="false" customHeight="false" outlineLevel="0" collapsed="false">
      <c r="B5" s="6" t="s">
        <v>4</v>
      </c>
      <c r="C5" s="7" t="n">
        <f aca="false">C6-C4</f>
        <v>80000000</v>
      </c>
      <c r="D5" s="8" t="n">
        <f aca="false">D13-D11</f>
        <v>307707.959170409</v>
      </c>
    </row>
    <row r="6" customFormat="false" ht="12.75" hidden="false" customHeight="false" outlineLevel="0" collapsed="false">
      <c r="B6" s="6" t="s">
        <v>5</v>
      </c>
      <c r="C6" s="4" t="n">
        <v>100000000</v>
      </c>
    </row>
    <row r="7" customFormat="false" ht="12.75" hidden="false" customHeight="false" outlineLevel="0" collapsed="false">
      <c r="B7" s="5" t="s">
        <v>6</v>
      </c>
      <c r="C7" s="9" t="n">
        <v>0.06703913</v>
      </c>
    </row>
    <row r="8" customFormat="false" ht="12.75" hidden="false" customHeight="false" outlineLevel="0" collapsed="false">
      <c r="B8" s="5" t="s">
        <v>7</v>
      </c>
      <c r="C8" s="10" t="n">
        <v>6.65</v>
      </c>
    </row>
    <row r="9" customFormat="false" ht="12.75" hidden="false" customHeight="false" outlineLevel="0" collapsed="false">
      <c r="B9" s="5" t="s">
        <v>8</v>
      </c>
      <c r="C9" s="11" t="n">
        <v>36861</v>
      </c>
      <c r="E9" s="12"/>
      <c r="F9" s="13"/>
      <c r="G9" s="14"/>
      <c r="H9" s="15"/>
      <c r="J9" s="16"/>
    </row>
    <row r="10" customFormat="false" ht="12.75" hidden="false" customHeight="false" outlineLevel="0" collapsed="false">
      <c r="B10" s="5" t="s">
        <v>9</v>
      </c>
      <c r="C10" s="17" t="n">
        <v>0.0072</v>
      </c>
    </row>
    <row r="11" customFormat="false" ht="12.75" hidden="false" customHeight="false" outlineLevel="0" collapsed="false">
      <c r="B11" s="5" t="s">
        <v>10</v>
      </c>
      <c r="C11" s="18" t="n">
        <v>0.01</v>
      </c>
      <c r="D11" s="19" t="n">
        <f aca="false">C11*C13</f>
        <v>120300.751879699</v>
      </c>
    </row>
    <row r="12" customFormat="false" ht="12.75" hidden="false" customHeight="false" outlineLevel="0" collapsed="false">
      <c r="B12" s="20" t="s">
        <v>11</v>
      </c>
      <c r="C12" s="21" t="n">
        <f aca="false">C7+C10</f>
        <v>0.07423913</v>
      </c>
      <c r="D12" s="22"/>
    </row>
    <row r="13" customFormat="false" ht="12.75" hidden="false" customHeight="false" outlineLevel="0" collapsed="false">
      <c r="B13" s="5" t="s">
        <v>12</v>
      </c>
      <c r="C13" s="23" t="n">
        <f aca="false">C5/C8</f>
        <v>12030075.1879699</v>
      </c>
      <c r="D13" s="19" t="n">
        <f aca="false">C6*(1+C12*(B52/364.25))-C6</f>
        <v>428008.711050108</v>
      </c>
      <c r="E13" s="0" t="s">
        <v>13</v>
      </c>
    </row>
    <row r="14" customFormat="false" ht="12.75" hidden="false" customHeight="false" outlineLevel="0" collapsed="false">
      <c r="B14" s="24"/>
      <c r="C14" s="25"/>
      <c r="D14" s="24"/>
    </row>
    <row r="15" customFormat="false" ht="12.75" hidden="false" customHeight="false" outlineLevel="0" collapsed="false">
      <c r="G15" s="26" t="s">
        <v>14</v>
      </c>
    </row>
    <row r="16" customFormat="false" ht="12.75" hidden="false" customHeight="false" outlineLevel="0" collapsed="false">
      <c r="B16" s="27"/>
      <c r="C16" s="28" t="s">
        <v>15</v>
      </c>
      <c r="D16" s="28" t="s">
        <v>16</v>
      </c>
      <c r="E16" s="29" t="s">
        <v>17</v>
      </c>
      <c r="F16" s="30" t="s">
        <v>18</v>
      </c>
      <c r="G16" s="31" t="s">
        <v>19</v>
      </c>
      <c r="H16" s="32" t="s">
        <v>20</v>
      </c>
      <c r="I16" s="33"/>
      <c r="J16" s="34"/>
    </row>
    <row r="17" customFormat="false" ht="12.75" hidden="false" customHeight="false" outlineLevel="0" collapsed="false">
      <c r="B17" s="35" t="n">
        <v>36861</v>
      </c>
      <c r="C17" s="36"/>
      <c r="D17" s="37"/>
      <c r="E17" s="38"/>
      <c r="F17" s="39"/>
      <c r="G17" s="37" t="n">
        <f aca="false">C17</f>
        <v>0</v>
      </c>
      <c r="H17" s="40" t="n">
        <f aca="false">D17</f>
        <v>0</v>
      </c>
      <c r="I17" s="33"/>
      <c r="J17" s="34"/>
    </row>
    <row r="18" customFormat="false" ht="12.75" hidden="false" customHeight="false" outlineLevel="0" collapsed="false">
      <c r="B18" s="41" t="n">
        <v>36862</v>
      </c>
      <c r="C18" s="37"/>
      <c r="D18" s="37"/>
      <c r="E18" s="38"/>
      <c r="F18" s="39"/>
      <c r="G18" s="37" t="n">
        <f aca="false">C18</f>
        <v>0</v>
      </c>
      <c r="H18" s="40" t="n">
        <f aca="false">D18</f>
        <v>0</v>
      </c>
      <c r="I18" s="33"/>
      <c r="J18" s="34"/>
    </row>
    <row r="19" customFormat="false" ht="12.75" hidden="false" customHeight="false" outlineLevel="0" collapsed="false">
      <c r="B19" s="41" t="n">
        <v>36863</v>
      </c>
      <c r="C19" s="37"/>
      <c r="D19" s="37"/>
      <c r="E19" s="38"/>
      <c r="F19" s="39"/>
      <c r="G19" s="37" t="n">
        <f aca="false">C19</f>
        <v>0</v>
      </c>
      <c r="H19" s="40" t="n">
        <f aca="false">D19</f>
        <v>0</v>
      </c>
      <c r="I19" s="33"/>
      <c r="J19" s="34"/>
    </row>
    <row r="20" customFormat="false" ht="12.75" hidden="false" customHeight="false" outlineLevel="0" collapsed="false">
      <c r="B20" s="41" t="n">
        <v>36864</v>
      </c>
      <c r="C20" s="37"/>
      <c r="D20" s="37"/>
      <c r="E20" s="38"/>
      <c r="F20" s="39"/>
      <c r="G20" s="37" t="n">
        <f aca="false">C20</f>
        <v>0</v>
      </c>
      <c r="H20" s="40" t="n">
        <f aca="false">D20</f>
        <v>0</v>
      </c>
      <c r="I20" s="33"/>
      <c r="J20" s="34"/>
    </row>
    <row r="21" customFormat="false" ht="12.75" hidden="false" customHeight="false" outlineLevel="0" collapsed="false">
      <c r="B21" s="42" t="n">
        <v>36865</v>
      </c>
      <c r="C21" s="43" t="n">
        <f aca="false">C13/13</f>
        <v>925390.39907461</v>
      </c>
      <c r="D21" s="37"/>
      <c r="E21" s="44" t="n">
        <f aca="false">C21*$E$54</f>
        <v>6153846.15384615</v>
      </c>
      <c r="F21" s="45"/>
      <c r="G21" s="37" t="n">
        <f aca="false">C21</f>
        <v>925390.39907461</v>
      </c>
      <c r="H21" s="40" t="n">
        <f aca="false">D21</f>
        <v>0</v>
      </c>
      <c r="I21" s="33"/>
      <c r="J21" s="34"/>
    </row>
    <row r="22" customFormat="false" ht="12.75" hidden="false" customHeight="false" outlineLevel="0" collapsed="false">
      <c r="B22" s="41" t="n">
        <v>36866</v>
      </c>
      <c r="C22" s="37" t="n">
        <f aca="false">C21</f>
        <v>925390.39907461</v>
      </c>
      <c r="D22" s="37"/>
      <c r="E22" s="44" t="n">
        <f aca="false">C22*$E$54</f>
        <v>6153846.15384615</v>
      </c>
      <c r="F22" s="45"/>
      <c r="G22" s="37" t="n">
        <f aca="false">C22</f>
        <v>925390.39907461</v>
      </c>
      <c r="H22" s="40" t="n">
        <f aca="false">D22</f>
        <v>0</v>
      </c>
      <c r="I22" s="33"/>
      <c r="J22" s="34"/>
    </row>
    <row r="23" customFormat="false" ht="12.75" hidden="false" customHeight="false" outlineLevel="0" collapsed="false">
      <c r="B23" s="41" t="n">
        <v>36867</v>
      </c>
      <c r="C23" s="37" t="n">
        <f aca="false">C22</f>
        <v>925390.39907461</v>
      </c>
      <c r="D23" s="37"/>
      <c r="E23" s="44" t="n">
        <f aca="false">C23*$E$54</f>
        <v>6153846.15384615</v>
      </c>
      <c r="F23" s="45"/>
      <c r="G23" s="37" t="n">
        <f aca="false">C23</f>
        <v>925390.39907461</v>
      </c>
      <c r="H23" s="40" t="n">
        <f aca="false">D23</f>
        <v>0</v>
      </c>
      <c r="I23" s="33"/>
      <c r="J23" s="34"/>
    </row>
    <row r="24" customFormat="false" ht="12.75" hidden="false" customHeight="false" outlineLevel="0" collapsed="false">
      <c r="B24" s="41" t="n">
        <v>36868</v>
      </c>
      <c r="C24" s="37" t="n">
        <f aca="false">C23</f>
        <v>925390.39907461</v>
      </c>
      <c r="D24" s="37"/>
      <c r="E24" s="44" t="n">
        <f aca="false">C24*$E$54</f>
        <v>6153846.15384615</v>
      </c>
      <c r="F24" s="45"/>
      <c r="G24" s="37" t="n">
        <f aca="false">C24</f>
        <v>925390.39907461</v>
      </c>
      <c r="H24" s="40" t="n">
        <f aca="false">D24</f>
        <v>0</v>
      </c>
      <c r="I24" s="33"/>
      <c r="J24" s="34"/>
    </row>
    <row r="25" customFormat="false" ht="12.75" hidden="false" customHeight="false" outlineLevel="0" collapsed="false">
      <c r="B25" s="41" t="n">
        <v>36869</v>
      </c>
      <c r="C25" s="37" t="n">
        <f aca="false">C24</f>
        <v>925390.39907461</v>
      </c>
      <c r="D25" s="37"/>
      <c r="E25" s="44" t="n">
        <f aca="false">C25*$E$54</f>
        <v>6153846.15384615</v>
      </c>
      <c r="F25" s="45"/>
      <c r="G25" s="37" t="n">
        <f aca="false">C25</f>
        <v>925390.39907461</v>
      </c>
      <c r="H25" s="40" t="n">
        <f aca="false">D25</f>
        <v>0</v>
      </c>
      <c r="I25" s="33"/>
      <c r="J25" s="34"/>
    </row>
    <row r="26" customFormat="false" ht="12.75" hidden="false" customHeight="false" outlineLevel="0" collapsed="false">
      <c r="B26" s="41" t="n">
        <v>36870</v>
      </c>
      <c r="C26" s="37" t="n">
        <f aca="false">C25</f>
        <v>925390.39907461</v>
      </c>
      <c r="D26" s="37"/>
      <c r="E26" s="44" t="n">
        <f aca="false">C26*$E$54</f>
        <v>6153846.15384615</v>
      </c>
      <c r="F26" s="45"/>
      <c r="G26" s="37" t="n">
        <f aca="false">C26</f>
        <v>925390.39907461</v>
      </c>
      <c r="H26" s="40" t="n">
        <f aca="false">D26</f>
        <v>0</v>
      </c>
      <c r="I26" s="33"/>
      <c r="J26" s="34"/>
    </row>
    <row r="27" customFormat="false" ht="12.75" hidden="false" customHeight="false" outlineLevel="0" collapsed="false">
      <c r="B27" s="41" t="n">
        <v>36871</v>
      </c>
      <c r="C27" s="37" t="n">
        <f aca="false">C26</f>
        <v>925390.39907461</v>
      </c>
      <c r="D27" s="37"/>
      <c r="E27" s="44" t="n">
        <f aca="false">C27*$E$54</f>
        <v>6153846.15384615</v>
      </c>
      <c r="F27" s="45"/>
      <c r="G27" s="37" t="n">
        <f aca="false">C27</f>
        <v>925390.39907461</v>
      </c>
      <c r="H27" s="40" t="n">
        <f aca="false">D27</f>
        <v>0</v>
      </c>
      <c r="I27" s="33"/>
      <c r="J27" s="34"/>
    </row>
    <row r="28" customFormat="false" ht="12.75" hidden="false" customHeight="false" outlineLevel="0" collapsed="false">
      <c r="B28" s="41" t="n">
        <v>36872</v>
      </c>
      <c r="C28" s="37" t="n">
        <f aca="false">C27</f>
        <v>925390.39907461</v>
      </c>
      <c r="D28" s="37"/>
      <c r="E28" s="44" t="n">
        <f aca="false">C28*$E$54</f>
        <v>6153846.15384615</v>
      </c>
      <c r="F28" s="45"/>
      <c r="G28" s="37" t="n">
        <f aca="false">C28</f>
        <v>925390.39907461</v>
      </c>
      <c r="H28" s="40" t="n">
        <f aca="false">D28</f>
        <v>0</v>
      </c>
      <c r="I28" s="33"/>
      <c r="J28" s="34"/>
    </row>
    <row r="29" customFormat="false" ht="12.75" hidden="false" customHeight="false" outlineLevel="0" collapsed="false">
      <c r="B29" s="41" t="n">
        <v>36873</v>
      </c>
      <c r="C29" s="37" t="n">
        <f aca="false">C28</f>
        <v>925390.39907461</v>
      </c>
      <c r="D29" s="37"/>
      <c r="E29" s="44" t="n">
        <f aca="false">C29*$E$54</f>
        <v>6153846.15384615</v>
      </c>
      <c r="F29" s="45"/>
      <c r="G29" s="37" t="n">
        <f aca="false">C29</f>
        <v>925390.39907461</v>
      </c>
      <c r="H29" s="40" t="n">
        <f aca="false">D29</f>
        <v>0</v>
      </c>
      <c r="I29" s="33"/>
      <c r="J29" s="34"/>
    </row>
    <row r="30" customFormat="false" ht="12.75" hidden="false" customHeight="false" outlineLevel="0" collapsed="false">
      <c r="B30" s="41" t="n">
        <v>36874</v>
      </c>
      <c r="C30" s="37" t="n">
        <f aca="false">C29</f>
        <v>925390.39907461</v>
      </c>
      <c r="D30" s="37"/>
      <c r="E30" s="44" t="n">
        <f aca="false">C30*$E$54</f>
        <v>6153846.15384615</v>
      </c>
      <c r="F30" s="45"/>
      <c r="G30" s="37" t="n">
        <f aca="false">C30</f>
        <v>925390.39907461</v>
      </c>
      <c r="H30" s="40" t="n">
        <f aca="false">D30</f>
        <v>0</v>
      </c>
      <c r="I30" s="33"/>
      <c r="J30" s="34"/>
    </row>
    <row r="31" customFormat="false" ht="12.75" hidden="false" customHeight="false" outlineLevel="0" collapsed="false">
      <c r="B31" s="46" t="n">
        <v>36875</v>
      </c>
      <c r="C31" s="37" t="n">
        <f aca="false">C30</f>
        <v>925390.39907461</v>
      </c>
      <c r="D31" s="47"/>
      <c r="E31" s="44" t="n">
        <f aca="false">C31*$E$54</f>
        <v>6153846.15384615</v>
      </c>
      <c r="F31" s="48"/>
      <c r="G31" s="37" t="n">
        <f aca="false">C31</f>
        <v>925390.39907461</v>
      </c>
      <c r="H31" s="40" t="n">
        <f aca="false">D31</f>
        <v>0</v>
      </c>
      <c r="J31" s="49"/>
    </row>
    <row r="32" customFormat="false" ht="12.75" hidden="false" customHeight="false" outlineLevel="0" collapsed="false">
      <c r="B32" s="41" t="n">
        <v>36876</v>
      </c>
      <c r="C32" s="37" t="n">
        <f aca="false">C31</f>
        <v>925390.39907461</v>
      </c>
      <c r="D32" s="47"/>
      <c r="E32" s="44" t="n">
        <f aca="false">C32*$E$54</f>
        <v>6153846.15384615</v>
      </c>
      <c r="F32" s="48"/>
      <c r="G32" s="37" t="n">
        <f aca="false">C32</f>
        <v>925390.39907461</v>
      </c>
      <c r="H32" s="40" t="n">
        <f aca="false">D32</f>
        <v>0</v>
      </c>
      <c r="J32" s="49"/>
    </row>
    <row r="33" customFormat="false" ht="12.75" hidden="false" customHeight="false" outlineLevel="0" collapsed="false">
      <c r="B33" s="42" t="n">
        <v>36877</v>
      </c>
      <c r="C33" s="37" t="n">
        <f aca="false">C32</f>
        <v>925390.39907461</v>
      </c>
      <c r="D33" s="47"/>
      <c r="E33" s="44" t="n">
        <f aca="false">C33*$E$54</f>
        <v>6153846.15384615</v>
      </c>
      <c r="F33" s="48"/>
      <c r="G33" s="37" t="n">
        <f aca="false">C33</f>
        <v>925390.39907461</v>
      </c>
      <c r="H33" s="40" t="n">
        <f aca="false">D33</f>
        <v>0</v>
      </c>
      <c r="J33" s="49"/>
    </row>
    <row r="34" customFormat="false" ht="12.75" hidden="false" customHeight="false" outlineLevel="0" collapsed="false">
      <c r="B34" s="50" t="n">
        <v>36878</v>
      </c>
      <c r="C34" s="51"/>
      <c r="D34" s="52" t="n">
        <f aca="false">C13/7</f>
        <v>1718582.16970999</v>
      </c>
      <c r="E34" s="44"/>
      <c r="F34" s="53" t="n">
        <f aca="false">D34*$F$54</f>
        <v>11472529.7084529</v>
      </c>
      <c r="G34" s="37" t="n">
        <f aca="false">C34</f>
        <v>0</v>
      </c>
      <c r="H34" s="40" t="n">
        <f aca="false">D34</f>
        <v>1718582.16970999</v>
      </c>
      <c r="J34" s="49"/>
    </row>
    <row r="35" customFormat="false" ht="12.75" hidden="false" customHeight="false" outlineLevel="0" collapsed="false">
      <c r="B35" s="41" t="n">
        <v>36879</v>
      </c>
      <c r="C35" s="51"/>
      <c r="D35" s="47" t="n">
        <f aca="false">D34</f>
        <v>1718582.16970999</v>
      </c>
      <c r="E35" s="54"/>
      <c r="F35" s="53" t="n">
        <f aca="false">D35*$F$54</f>
        <v>11472529.7084529</v>
      </c>
      <c r="G35" s="37" t="n">
        <f aca="false">C35</f>
        <v>0</v>
      </c>
      <c r="H35" s="40" t="n">
        <f aca="false">D35</f>
        <v>1718582.16970999</v>
      </c>
      <c r="J35" s="49"/>
    </row>
    <row r="36" customFormat="false" ht="12.75" hidden="false" customHeight="false" outlineLevel="0" collapsed="false">
      <c r="B36" s="42" t="n">
        <v>36880</v>
      </c>
      <c r="C36" s="51"/>
      <c r="D36" s="47" t="n">
        <f aca="false">D35</f>
        <v>1718582.16970999</v>
      </c>
      <c r="E36" s="55" t="n">
        <f aca="false">C5</f>
        <v>80000000</v>
      </c>
      <c r="F36" s="53" t="n">
        <f aca="false">D36*$F$54</f>
        <v>11472529.7084529</v>
      </c>
      <c r="G36" s="37" t="n">
        <f aca="false">C36</f>
        <v>0</v>
      </c>
      <c r="H36" s="40" t="n">
        <f aca="false">D36</f>
        <v>1718582.16970999</v>
      </c>
      <c r="J36" s="49"/>
    </row>
    <row r="37" customFormat="false" ht="12.75" hidden="false" customHeight="false" outlineLevel="0" collapsed="false">
      <c r="B37" s="46" t="n">
        <v>36881</v>
      </c>
      <c r="C37" s="51"/>
      <c r="D37" s="47" t="n">
        <f aca="false">D36</f>
        <v>1718582.16970999</v>
      </c>
      <c r="E37" s="54"/>
      <c r="F37" s="53" t="n">
        <f aca="false">D37*$F$54</f>
        <v>11472529.7084529</v>
      </c>
      <c r="G37" s="37" t="n">
        <f aca="false">C37</f>
        <v>0</v>
      </c>
      <c r="H37" s="40" t="n">
        <f aca="false">D37</f>
        <v>1718582.16970999</v>
      </c>
      <c r="J37" s="49"/>
    </row>
    <row r="38" customFormat="false" ht="12.75" hidden="false" customHeight="false" outlineLevel="0" collapsed="false">
      <c r="B38" s="41" t="n">
        <v>36882</v>
      </c>
      <c r="C38" s="51"/>
      <c r="D38" s="47" t="n">
        <f aca="false">D37</f>
        <v>1718582.16970999</v>
      </c>
      <c r="E38" s="54"/>
      <c r="F38" s="53" t="n">
        <f aca="false">D38*$F$54</f>
        <v>11472529.7084529</v>
      </c>
      <c r="G38" s="37" t="n">
        <f aca="false">C38</f>
        <v>0</v>
      </c>
      <c r="H38" s="40" t="n">
        <f aca="false">D38</f>
        <v>1718582.16970999</v>
      </c>
      <c r="J38" s="49"/>
    </row>
    <row r="39" customFormat="false" ht="12.75" hidden="false" customHeight="false" outlineLevel="0" collapsed="false">
      <c r="B39" s="41" t="n">
        <v>36883</v>
      </c>
      <c r="C39" s="51"/>
      <c r="D39" s="47" t="n">
        <f aca="false">D38</f>
        <v>1718582.16970999</v>
      </c>
      <c r="E39" s="54"/>
      <c r="F39" s="53" t="n">
        <f aca="false">D39*$F$54</f>
        <v>11472529.7084529</v>
      </c>
      <c r="G39" s="37" t="n">
        <f aca="false">C39</f>
        <v>0</v>
      </c>
      <c r="H39" s="40" t="n">
        <f aca="false">D39</f>
        <v>1718582.16970999</v>
      </c>
      <c r="J39" s="49"/>
    </row>
    <row r="40" customFormat="false" ht="12.75" hidden="false" customHeight="false" outlineLevel="0" collapsed="false">
      <c r="B40" s="50" t="n">
        <v>36884</v>
      </c>
      <c r="C40" s="51"/>
      <c r="D40" s="47" t="n">
        <f aca="false">D39</f>
        <v>1718582.16970999</v>
      </c>
      <c r="E40" s="54"/>
      <c r="F40" s="53" t="n">
        <f aca="false">D40*$F$54</f>
        <v>11472529.7084529</v>
      </c>
      <c r="G40" s="37" t="n">
        <f aca="false">C40</f>
        <v>0</v>
      </c>
      <c r="H40" s="40" t="n">
        <f aca="false">D40</f>
        <v>1718582.16970999</v>
      </c>
      <c r="J40" s="49"/>
    </row>
    <row r="41" customFormat="false" ht="12.75" hidden="false" customHeight="false" outlineLevel="0" collapsed="false">
      <c r="B41" s="41" t="n">
        <v>36885</v>
      </c>
      <c r="C41" s="51"/>
      <c r="E41" s="54"/>
      <c r="F41" s="48"/>
      <c r="G41" s="37" t="n">
        <f aca="false">C41</f>
        <v>0</v>
      </c>
      <c r="H41" s="40" t="n">
        <f aca="false">D41</f>
        <v>0</v>
      </c>
      <c r="J41" s="49"/>
    </row>
    <row r="42" customFormat="false" ht="12.75" hidden="false" customHeight="false" outlineLevel="0" collapsed="false">
      <c r="B42" s="41" t="n">
        <v>36886</v>
      </c>
      <c r="C42" s="51"/>
      <c r="D42" s="56"/>
      <c r="E42" s="54"/>
      <c r="F42" s="48"/>
      <c r="G42" s="37" t="n">
        <f aca="false">C42</f>
        <v>0</v>
      </c>
      <c r="H42" s="40" t="n">
        <f aca="false">D42</f>
        <v>0</v>
      </c>
      <c r="J42" s="49"/>
    </row>
    <row r="43" customFormat="false" ht="12.75" hidden="false" customHeight="false" outlineLevel="0" collapsed="false">
      <c r="B43" s="46" t="n">
        <v>36887</v>
      </c>
      <c r="C43" s="51"/>
      <c r="D43" s="56"/>
      <c r="E43" s="54"/>
      <c r="F43" s="48"/>
      <c r="G43" s="37" t="n">
        <f aca="false">C43</f>
        <v>0</v>
      </c>
      <c r="H43" s="40" t="n">
        <f aca="false">D43</f>
        <v>0</v>
      </c>
      <c r="J43" s="49"/>
    </row>
    <row r="44" customFormat="false" ht="12.75" hidden="false" customHeight="false" outlineLevel="0" collapsed="false">
      <c r="B44" s="41" t="n">
        <v>36888</v>
      </c>
      <c r="C44" s="51"/>
      <c r="D44" s="56"/>
      <c r="E44" s="54"/>
      <c r="F44" s="48"/>
      <c r="G44" s="37" t="n">
        <f aca="false">C44</f>
        <v>0</v>
      </c>
      <c r="H44" s="40" t="n">
        <f aca="false">D44</f>
        <v>0</v>
      </c>
      <c r="J44" s="49"/>
    </row>
    <row r="45" customFormat="false" ht="12.75" hidden="false" customHeight="false" outlineLevel="0" collapsed="false">
      <c r="B45" s="41" t="n">
        <v>36889</v>
      </c>
      <c r="C45" s="51"/>
      <c r="D45" s="56"/>
      <c r="E45" s="54"/>
      <c r="F45" s="48"/>
      <c r="G45" s="37" t="n">
        <f aca="false">C45</f>
        <v>0</v>
      </c>
      <c r="H45" s="40" t="n">
        <f aca="false">D45</f>
        <v>0</v>
      </c>
      <c r="J45" s="49"/>
    </row>
    <row r="46" customFormat="false" ht="12.75" hidden="false" customHeight="false" outlineLevel="0" collapsed="false">
      <c r="B46" s="46" t="n">
        <v>36890</v>
      </c>
      <c r="C46" s="51"/>
      <c r="D46" s="56"/>
      <c r="E46" s="54"/>
      <c r="F46" s="48"/>
      <c r="G46" s="37" t="n">
        <f aca="false">C46</f>
        <v>0</v>
      </c>
      <c r="H46" s="40" t="n">
        <f aca="false">D46</f>
        <v>0</v>
      </c>
      <c r="J46" s="49"/>
    </row>
    <row r="47" customFormat="false" ht="12.75" hidden="false" customHeight="false" outlineLevel="0" collapsed="false">
      <c r="B47" s="41" t="n">
        <v>36891</v>
      </c>
      <c r="C47" s="51"/>
      <c r="D47" s="56"/>
      <c r="E47" s="54"/>
      <c r="F47" s="48"/>
      <c r="G47" s="37" t="n">
        <f aca="false">C47</f>
        <v>0</v>
      </c>
      <c r="H47" s="40" t="n">
        <f aca="false">D47</f>
        <v>0</v>
      </c>
      <c r="J47" s="49"/>
    </row>
    <row r="48" customFormat="false" ht="12.75" hidden="false" customHeight="false" outlineLevel="0" collapsed="false">
      <c r="B48" s="41"/>
      <c r="C48" s="51"/>
      <c r="D48" s="56"/>
      <c r="E48" s="54"/>
      <c r="F48" s="48"/>
      <c r="G48" s="37" t="n">
        <f aca="false">C48</f>
        <v>0</v>
      </c>
      <c r="H48" s="40" t="n">
        <f aca="false">D48</f>
        <v>0</v>
      </c>
      <c r="J48" s="49"/>
    </row>
    <row r="49" customFormat="false" ht="12.75" hidden="false" customHeight="false" outlineLevel="0" collapsed="false">
      <c r="B49" s="41" t="s">
        <v>21</v>
      </c>
      <c r="C49" s="51" t="n">
        <f aca="false">SUM(C17:C47)</f>
        <v>12030075.1879699</v>
      </c>
      <c r="D49" s="47" t="n">
        <f aca="false">SUM(D25:D48)</f>
        <v>12030075.1879699</v>
      </c>
      <c r="E49" s="54"/>
      <c r="F49" s="48"/>
      <c r="G49" s="37" t="n">
        <f aca="false">C49</f>
        <v>12030075.1879699</v>
      </c>
      <c r="H49" s="40" t="n">
        <f aca="false">D49</f>
        <v>12030075.1879699</v>
      </c>
      <c r="J49" s="49"/>
    </row>
    <row r="50" customFormat="false" ht="12.75" hidden="false" customHeight="false" outlineLevel="0" collapsed="false">
      <c r="B50" s="41"/>
      <c r="C50" s="51"/>
      <c r="D50" s="56"/>
      <c r="E50" s="54"/>
      <c r="F50" s="48"/>
      <c r="G50" s="51"/>
      <c r="H50" s="57"/>
      <c r="J50" s="49"/>
    </row>
    <row r="51" customFormat="false" ht="12.75" hidden="false" customHeight="false" outlineLevel="0" collapsed="false">
      <c r="B51" s="58" t="n">
        <v>36901</v>
      </c>
      <c r="C51" s="51"/>
      <c r="D51" s="51"/>
      <c r="E51" s="59"/>
      <c r="F51" s="53" t="n">
        <f aca="false">C5+D5</f>
        <v>80307707.9591704</v>
      </c>
      <c r="G51" s="60" t="s">
        <v>22</v>
      </c>
      <c r="H51" s="61"/>
      <c r="J51" s="49"/>
    </row>
    <row r="52" customFormat="false" ht="12.75" hidden="false" customHeight="false" outlineLevel="0" collapsed="false">
      <c r="B52" s="62" t="n">
        <f aca="false">B51-B36</f>
        <v>21</v>
      </c>
      <c r="C52" s="63"/>
      <c r="D52" s="63"/>
      <c r="E52" s="64"/>
      <c r="F52" s="65" t="n">
        <f aca="false">D11</f>
        <v>120300.751879699</v>
      </c>
      <c r="G52" s="66" t="s">
        <v>23</v>
      </c>
      <c r="H52" s="67"/>
      <c r="J52" s="49"/>
    </row>
    <row r="53" customFormat="false" ht="12.75" hidden="false" customHeight="false" outlineLevel="0" collapsed="false">
      <c r="B53" s="68"/>
      <c r="C53" s="15"/>
      <c r="D53" s="15"/>
      <c r="E53" s="69"/>
      <c r="F53" s="70"/>
      <c r="G53" s="14"/>
      <c r="H53" s="15"/>
      <c r="I53" s="12"/>
      <c r="J53" s="71"/>
    </row>
    <row r="54" customFormat="false" ht="12.75" hidden="false" customHeight="false" outlineLevel="0" collapsed="false">
      <c r="B54" s="72"/>
      <c r="C54" s="13"/>
      <c r="D54" s="73"/>
      <c r="E54" s="74" t="n">
        <f aca="false">E36/C13</f>
        <v>6.65</v>
      </c>
      <c r="F54" s="74" t="n">
        <f aca="false">F51/D49</f>
        <v>6.67557822410604</v>
      </c>
      <c r="G54" s="14" t="s">
        <v>24</v>
      </c>
      <c r="H54" s="15"/>
      <c r="J54" s="49"/>
    </row>
    <row r="55" customFormat="false" ht="12.75" hidden="false" customHeight="false" outlineLevel="0" collapsed="false">
      <c r="E55" s="3" t="s">
        <v>25</v>
      </c>
      <c r="F55" s="70" t="s">
        <v>26</v>
      </c>
    </row>
    <row r="56" customFormat="false" ht="12.75" hidden="false" customHeight="false" outlineLevel="0" collapsed="false">
      <c r="E56" s="3"/>
      <c r="F56" s="70"/>
    </row>
    <row r="57" customFormat="false" ht="12.75" hidden="false" customHeight="false" outlineLevel="0" collapsed="false">
      <c r="B57" s="75"/>
      <c r="C57" s="75"/>
      <c r="D57" s="12"/>
      <c r="E57" s="76"/>
      <c r="F57" s="70"/>
      <c r="G57" s="12"/>
      <c r="H57" s="12"/>
      <c r="I57" s="12"/>
      <c r="J57" s="12"/>
    </row>
    <row r="58" customFormat="false" ht="12.75" hidden="false" customHeight="false" outlineLevel="0" collapsed="false">
      <c r="B58" s="12"/>
      <c r="C58" s="12"/>
      <c r="D58" s="77"/>
      <c r="E58" s="76"/>
      <c r="F58" s="70"/>
      <c r="G58" s="12"/>
      <c r="H58" s="12"/>
      <c r="I58" s="12"/>
      <c r="J58" s="12"/>
    </row>
    <row r="59" customFormat="false" ht="12.75" hidden="false" customHeight="false" outlineLevel="0" collapsed="false">
      <c r="B59" s="12"/>
      <c r="C59" s="12"/>
      <c r="D59" s="78"/>
      <c r="E59" s="76"/>
      <c r="F59" s="70"/>
      <c r="G59" s="12"/>
      <c r="H59" s="12"/>
      <c r="I59" s="12"/>
      <c r="J59" s="12"/>
    </row>
    <row r="60" customFormat="false" ht="12.75" hidden="false" customHeight="false" outlineLevel="0" collapsed="false">
      <c r="B60" s="79"/>
      <c r="C60" s="79"/>
      <c r="D60" s="80"/>
      <c r="E60" s="81"/>
      <c r="F60" s="70"/>
      <c r="G60" s="82"/>
      <c r="H60" s="82"/>
      <c r="I60" s="82"/>
      <c r="J60" s="83"/>
    </row>
    <row r="61" customFormat="false" ht="12.75" hidden="false" customHeight="false" outlineLevel="0" collapsed="false">
      <c r="B61" s="77"/>
      <c r="C61" s="77"/>
      <c r="D61" s="15"/>
      <c r="E61" s="12"/>
      <c r="F61" s="13"/>
      <c r="G61" s="14"/>
      <c r="H61" s="15"/>
      <c r="I61" s="12"/>
      <c r="J61" s="71"/>
    </row>
    <row r="62" customFormat="false" ht="12.75" hidden="false" customHeight="false" outlineLevel="0" collapsed="false">
      <c r="B62" s="77"/>
      <c r="C62" s="77"/>
      <c r="D62" s="15"/>
      <c r="E62" s="12"/>
      <c r="F62" s="13"/>
      <c r="G62" s="14"/>
      <c r="H62" s="15"/>
      <c r="I62" s="12"/>
      <c r="J62" s="71"/>
    </row>
    <row r="63" customFormat="false" ht="12.75" hidden="false" customHeight="false" outlineLevel="0" collapsed="false">
      <c r="B63" s="77"/>
      <c r="C63" s="77"/>
      <c r="D63" s="15"/>
      <c r="E63" s="12"/>
      <c r="F63" s="13"/>
      <c r="G63" s="14"/>
      <c r="H63" s="15"/>
      <c r="I63" s="12"/>
      <c r="J63" s="71"/>
    </row>
    <row r="64" customFormat="false" ht="12.75" hidden="false" customHeight="false" outlineLevel="0" collapsed="false">
      <c r="B64" s="77"/>
      <c r="C64" s="77"/>
      <c r="D64" s="15"/>
      <c r="E64" s="15"/>
      <c r="F64" s="13"/>
      <c r="G64" s="14"/>
      <c r="H64" s="15"/>
      <c r="I64" s="12"/>
      <c r="J64" s="71"/>
    </row>
    <row r="65" customFormat="false" ht="12.75" hidden="false" customHeight="false" outlineLevel="0" collapsed="false">
      <c r="B65" s="77"/>
      <c r="C65" s="77"/>
      <c r="D65" s="15"/>
      <c r="E65" s="12"/>
      <c r="F65" s="13"/>
      <c r="G65" s="14"/>
      <c r="H65" s="15"/>
      <c r="I65" s="12"/>
      <c r="J65" s="71"/>
    </row>
    <row r="66" customFormat="false" ht="12.75" hidden="false" customHeight="false" outlineLevel="0" collapsed="false">
      <c r="B66" s="12"/>
      <c r="C66" s="12"/>
      <c r="D66" s="12"/>
      <c r="E66" s="12"/>
      <c r="F66" s="12"/>
      <c r="G66" s="12"/>
      <c r="H66" s="12"/>
      <c r="I66" s="12"/>
      <c r="J66" s="12"/>
    </row>
    <row r="67" customFormat="false" ht="12.75" hidden="false" customHeight="false" outlineLevel="0" collapsed="false">
      <c r="B67" s="12"/>
      <c r="C67" s="12"/>
      <c r="D67" s="12"/>
      <c r="E67" s="12"/>
      <c r="F67" s="12"/>
      <c r="G67" s="12"/>
      <c r="H67" s="12"/>
      <c r="I67" s="12"/>
      <c r="J67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2000-09-18T12:14:56Z</dcterms:created>
  <dc:creator>Catherine Clark</dc:creator>
  <dc:description/>
  <dc:language>en-US</dc:language>
  <cp:lastModifiedBy>erainer</cp:lastModifiedBy>
  <cp:lastPrinted>2000-12-01T17:21:45Z</cp:lastPrinted>
  <cp:revision>0</cp:revision>
  <dc:subject/>
  <dc:title/>
</cp:coreProperties>
</file>