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_capital reqrd_normalised" sheetId="1" state="visible" r:id="rId3"/>
    <sheet name="pivot table_normalized" sheetId="2" state="visible" r:id="rId4"/>
    <sheet name="chart_capital required" sheetId="3" state="visible" r:id="rId5"/>
    <sheet name="pivot_table" sheetId="4" state="visible" r:id="rId6"/>
    <sheet name="outputs" sheetId="5" state="visible" r:id="rId7"/>
    <sheet name="Main" sheetId="6" state="visible" r:id="rId8"/>
    <sheet name="OurRating" sheetId="7" state="visible" r:id="rId9"/>
    <sheet name="CounterParty Rating" sheetId="8" state="visible" r:id="rId10"/>
    <sheet name="Curves" sheetId="9" state="visible" r:id="rId11"/>
    <sheet name="Collateral" sheetId="10" state="visible" r:id="rId12"/>
    <sheet name="Financial" sheetId="11" state="visible" r:id="rId13"/>
    <sheet name="Physical" sheetId="12" state="visible" r:id="rId14"/>
    <sheet name="Summary" sheetId="13" state="visible" r:id="rId15"/>
  </sheets>
  <definedNames>
    <definedName function="false" hidden="false" name="capitalneeds" vbProcedure="false">Main!$C$15</definedName>
    <definedName function="false" hidden="false" name="cappercentile" vbProcedure="false">OurRating!$G$10</definedName>
    <definedName function="false" hidden="false" name="ourating" vbProcedure="false">OurRating!$I$6:$L$24</definedName>
    <definedName function="false" hidden="false" name="ours" vbProcedure="false">OurRating!$D$7</definedName>
    <definedName function="false" hidden="false" name="pl" vbProcedure="false">Main!$C$16</definedName>
    <definedName function="false" hidden="false" name="ratingmap" vbProcedure="false">'CounterParty Rating'!$I$6:$K$24</definedName>
    <definedName function="false" hidden="false" name="volscalar" vbProcedure="false">Main!$C$12</definedName>
    <definedName function="false" hidden="false" localSheetId="5" name="ZA0" vbProcedure="false">"Crystal Ball Data : Ver. 5.1"</definedName>
    <definedName function="false" hidden="false" localSheetId="5" name="ZA0A" vbProcedure="false">1+100</definedName>
    <definedName function="false" hidden="false" localSheetId="5" name="ZA0C" vbProcedure="false">0+0</definedName>
    <definedName function="false" hidden="false" localSheetId="5" name="ZA0D" vbProcedure="false">0+0</definedName>
    <definedName function="false" hidden="false" localSheetId="5" name="ZA0F" vbProcedure="false">2+103</definedName>
    <definedName function="false" hidden="false" localSheetId="5" name="ZA0T" vbProcedure="false">105315578+0</definedName>
    <definedName function="false" hidden="false" localSheetId="5" name="ZA100" vbProcedure="false">Main!$C$10+"ANumber of Sigmas to Shift"+545+0+1+"-"+"+"</definedName>
    <definedName function="false" hidden="false" localSheetId="5" name="ZF102" vbProcedure="false">Main!$C$15+"capitalneeds"+"$"+41+41+473+512+123+797+582+4+3+"-"+"+"+2.6+1000+2+4+95+115528.872328357+5</definedName>
    <definedName function="false" hidden="false" localSheetId="5" name="ZF103" vbProcedure="false">Main!$C$16+"pl"+"$"+41+41+473+431+504+716+963+4+3+"-"+"+"+2.6+1000+2+4+95+23010.319920217+5</definedName>
    <definedName function="false" hidden="false" localSheetId="6" name="ratingmap" vbProcedure="false">OurRating!$I$6:$K$24</definedName>
  </definedNames>
  <calcPr iterateCount="100" refMode="A1" iterate="false" iterateDelta="0.001"/>
  <pivotCaches>
    <pivotCache cacheId="1" r:id="rId17"/>
    <pivotCache cacheId="2" r:id="rId18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5" authorId="0">
      <text>
        <r>
          <rPr>
            <sz val="8"/>
            <color rgb="FF000000"/>
            <rFont val="Tahoma"/>
            <family val="0"/>
          </rPr>
          <t xml:space="preserve">Collateral threshold=max(0,-
physicalP&amp;L forprice move -current physical-collateral posted by us+collateral posted to us)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3</xdr:row>
                <xdr:rowOff>8</xdr:rowOff>
              </xdr:from>
              <xdr:to>
                <xdr:col>10</xdr:col>
                <xdr:colOff>16</xdr:colOff>
                <xdr:row>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<sst xmlns="http://schemas.openxmlformats.org/spreadsheetml/2006/main" count="392" uniqueCount="166">
  <si>
    <t xml:space="preserve">Rating</t>
  </si>
  <si>
    <t xml:space="preserve">Volume Scalar</t>
  </si>
  <si>
    <t xml:space="preserve">Capital. Required/VAR</t>
  </si>
  <si>
    <t xml:space="preserve">Sum of Capital. Required/VAR</t>
  </si>
  <si>
    <t xml:space="preserve">A</t>
  </si>
  <si>
    <t xml:space="preserve">AA</t>
  </si>
  <si>
    <t xml:space="preserve">AAA</t>
  </si>
  <si>
    <t xml:space="preserve">B-</t>
  </si>
  <si>
    <t xml:space="preserve">B+</t>
  </si>
  <si>
    <t xml:space="preserve">BB</t>
  </si>
  <si>
    <t xml:space="preserve">BB-</t>
  </si>
  <si>
    <t xml:space="preserve">BB+</t>
  </si>
  <si>
    <t xml:space="preserve">BBB-</t>
  </si>
  <si>
    <t xml:space="preserve">BBB+</t>
  </si>
  <si>
    <t xml:space="preserve">CCC</t>
  </si>
  <si>
    <t xml:space="preserve">D</t>
  </si>
  <si>
    <t xml:space="preserve">Grand Total</t>
  </si>
  <si>
    <t xml:space="preserve">Capital. Required</t>
  </si>
  <si>
    <t xml:space="preserve">Sum of Capital. Required</t>
  </si>
  <si>
    <t xml:space="preserve">A-</t>
  </si>
  <si>
    <t xml:space="preserve">A+</t>
  </si>
  <si>
    <t xml:space="preserve">AA-</t>
  </si>
  <si>
    <t xml:space="preserve">AA+</t>
  </si>
  <si>
    <t xml:space="preserve">B</t>
  </si>
  <si>
    <t xml:space="preserve">BBB</t>
  </si>
  <si>
    <t xml:space="preserve">CC</t>
  </si>
  <si>
    <t xml:space="preserve">No. of Scalars</t>
  </si>
  <si>
    <t xml:space="preserve">No. of Simulations/Scenario</t>
  </si>
  <si>
    <t xml:space="preserve">Cap Required Percentile</t>
  </si>
  <si>
    <t xml:space="preserve">Capital Required</t>
  </si>
  <si>
    <t xml:space="preserve">VAR</t>
  </si>
  <si>
    <t xml:space="preserve">Capital Needs</t>
  </si>
  <si>
    <t xml:space="preserve">Enter inputs in Brown shaded areas in sheet.</t>
  </si>
  <si>
    <t xml:space="preserve">Green is input for simulation</t>
  </si>
  <si>
    <t xml:space="preserve">Dark Blue is the ouputs of simulation</t>
  </si>
  <si>
    <t xml:space="preserve">Light Blue are the headings</t>
  </si>
  <si>
    <t xml:space="preserve">Number of Sigmas to Shift</t>
  </si>
  <si>
    <t xml:space="preserve">Time Horizon (in months)</t>
  </si>
  <si>
    <t xml:space="preserve">currently only works for one month</t>
  </si>
  <si>
    <t xml:space="preserve">Additional Capital Needs for Enron in $</t>
  </si>
  <si>
    <t xml:space="preserve">Total Capital Needs For Enron in $</t>
  </si>
  <si>
    <t xml:space="preserve">cal the</t>
  </si>
  <si>
    <t xml:space="preserve">P/L Value in $</t>
  </si>
  <si>
    <t xml:space="preserve">USER INPUT</t>
  </si>
  <si>
    <t xml:space="preserve">scaled linearly</t>
  </si>
  <si>
    <t xml:space="preserve">Table</t>
  </si>
  <si>
    <t xml:space="preserve">E-Rating</t>
  </si>
  <si>
    <t xml:space="preserve">%Collateral Value</t>
  </si>
  <si>
    <t xml:space="preserve">Capital Required Percentile</t>
  </si>
  <si>
    <t xml:space="preserve">Enron Collateral %</t>
  </si>
  <si>
    <t xml:space="preserve">Enron Rating</t>
  </si>
  <si>
    <t xml:space="preserve"> </t>
  </si>
  <si>
    <t xml:space="preserve">leave empty to use deafult</t>
  </si>
  <si>
    <t xml:space="preserve">Counterparty</t>
  </si>
  <si>
    <t xml:space="preserve">%(user Input)</t>
  </si>
  <si>
    <t xml:space="preserve">Default % collateral</t>
  </si>
  <si>
    <t xml:space="preserve">Actual</t>
  </si>
  <si>
    <t xml:space="preserve">Marketer1</t>
  </si>
  <si>
    <t xml:space="preserve">Marketer2</t>
  </si>
  <si>
    <t xml:space="preserve">Marketer3</t>
  </si>
  <si>
    <t xml:space="preserve">Marketer4</t>
  </si>
  <si>
    <t xml:space="preserve">Marketer5</t>
  </si>
  <si>
    <t xml:space="preserve">Marketer6</t>
  </si>
  <si>
    <t xml:space="preserve">Marketer7</t>
  </si>
  <si>
    <t xml:space="preserve">Fin Inst1</t>
  </si>
  <si>
    <t xml:space="preserve">Fin Inst2</t>
  </si>
  <si>
    <t xml:space="preserve">Util1</t>
  </si>
  <si>
    <t xml:space="preserve">Util2</t>
  </si>
  <si>
    <t xml:space="preserve">Util3</t>
  </si>
  <si>
    <t xml:space="preserve">Util4</t>
  </si>
  <si>
    <t xml:space="preserve">Util5</t>
  </si>
  <si>
    <t xml:space="preserve">Industrial1</t>
  </si>
  <si>
    <t xml:space="preserve">Industrial2</t>
  </si>
  <si>
    <t xml:space="preserve">Industrial3</t>
  </si>
  <si>
    <t xml:space="preserve">Producer1</t>
  </si>
  <si>
    <t xml:space="preserve">Producer2</t>
  </si>
  <si>
    <t xml:space="preserve">Other</t>
  </si>
  <si>
    <t xml:space="preserve">Month</t>
  </si>
  <si>
    <t xml:space="preserve">Price Curve</t>
  </si>
  <si>
    <t xml:space="preserve">Volatility Curve</t>
  </si>
  <si>
    <t xml:space="preserve">Interest Rate Curve</t>
  </si>
  <si>
    <t xml:space="preserve">New Price</t>
  </si>
  <si>
    <t xml:space="preserve">Change in Price</t>
  </si>
  <si>
    <t xml:space="preserve">Discount Factor from Now to Maturity</t>
  </si>
  <si>
    <t xml:space="preserve">Discount Factor from Horizon to Maturity</t>
  </si>
  <si>
    <t xml:space="preserve">Total</t>
  </si>
  <si>
    <t xml:space="preserve">Physical Deals</t>
  </si>
  <si>
    <t xml:space="preserve">Financial Deals</t>
  </si>
  <si>
    <t xml:space="preserve">Current MTM</t>
  </si>
  <si>
    <t xml:space="preserve">Current Collateral Posted by Us</t>
  </si>
  <si>
    <t xml:space="preserve">Current Physical MTM</t>
  </si>
  <si>
    <t xml:space="preserve">Collateral Threshold (We have to post above)</t>
  </si>
  <si>
    <t xml:space="preserve">Current Collateral Posted to Us</t>
  </si>
  <si>
    <t xml:space="preserve">Collateral Threshold (Cp have to post above)</t>
  </si>
  <si>
    <t xml:space="preserve">Current Financial MTM</t>
  </si>
  <si>
    <t xml:space="preserve">Volume in MMBtu by month</t>
  </si>
  <si>
    <t xml:space="preserve">Month1</t>
  </si>
  <si>
    <t xml:space="preserve">Month2</t>
  </si>
  <si>
    <t xml:space="preserve">Month3</t>
  </si>
  <si>
    <t xml:space="preserve">Month4</t>
  </si>
  <si>
    <t xml:space="preserve">Month5</t>
  </si>
  <si>
    <t xml:space="preserve">Month6</t>
  </si>
  <si>
    <t xml:space="preserve">Month7</t>
  </si>
  <si>
    <t xml:space="preserve">Month8</t>
  </si>
  <si>
    <t xml:space="preserve">Month9</t>
  </si>
  <si>
    <t xml:space="preserve">Month10</t>
  </si>
  <si>
    <t xml:space="preserve">Month11</t>
  </si>
  <si>
    <t xml:space="preserve">Month12</t>
  </si>
  <si>
    <t xml:space="preserve">Month13</t>
  </si>
  <si>
    <t xml:space="preserve">Month14</t>
  </si>
  <si>
    <t xml:space="preserve">Month15</t>
  </si>
  <si>
    <t xml:space="preserve">Month16</t>
  </si>
  <si>
    <t xml:space="preserve">Month17</t>
  </si>
  <si>
    <t xml:space="preserve">Month18</t>
  </si>
  <si>
    <t xml:space="preserve">Month19</t>
  </si>
  <si>
    <t xml:space="preserve">Month20</t>
  </si>
  <si>
    <t xml:space="preserve">Month21</t>
  </si>
  <si>
    <t xml:space="preserve">Month22</t>
  </si>
  <si>
    <t xml:space="preserve">Month23</t>
  </si>
  <si>
    <t xml:space="preserve">Month24</t>
  </si>
  <si>
    <t xml:space="preserve">Month25</t>
  </si>
  <si>
    <t xml:space="preserve">Month26</t>
  </si>
  <si>
    <t xml:space="preserve">Month27</t>
  </si>
  <si>
    <t xml:space="preserve">Month28</t>
  </si>
  <si>
    <t xml:space="preserve">Month29</t>
  </si>
  <si>
    <t xml:space="preserve">Month30</t>
  </si>
  <si>
    <t xml:space="preserve">Month31</t>
  </si>
  <si>
    <t xml:space="preserve">Month32</t>
  </si>
  <si>
    <t xml:space="preserve">Month33</t>
  </si>
  <si>
    <t xml:space="preserve">Month34</t>
  </si>
  <si>
    <t xml:space="preserve">Month35</t>
  </si>
  <si>
    <t xml:space="preserve">Month36</t>
  </si>
  <si>
    <t xml:space="preserve">Month37</t>
  </si>
  <si>
    <t xml:space="preserve">Month38</t>
  </si>
  <si>
    <t xml:space="preserve">Month39</t>
  </si>
  <si>
    <t xml:space="preserve">Month40</t>
  </si>
  <si>
    <t xml:space="preserve">Month41</t>
  </si>
  <si>
    <t xml:space="preserve">Month42</t>
  </si>
  <si>
    <t xml:space="preserve">Month43</t>
  </si>
  <si>
    <t xml:space="preserve">Month44</t>
  </si>
  <si>
    <t xml:space="preserve">Month45</t>
  </si>
  <si>
    <t xml:space="preserve">Month46</t>
  </si>
  <si>
    <t xml:space="preserve">Month47</t>
  </si>
  <si>
    <t xml:space="preserve">Month48</t>
  </si>
  <si>
    <t xml:space="preserve">Month49</t>
  </si>
  <si>
    <t xml:space="preserve">Month50</t>
  </si>
  <si>
    <t xml:space="preserve">Month51</t>
  </si>
  <si>
    <t xml:space="preserve">Month52</t>
  </si>
  <si>
    <t xml:space="preserve">Month53</t>
  </si>
  <si>
    <t xml:space="preserve">Month54</t>
  </si>
  <si>
    <t xml:space="preserve">Month55</t>
  </si>
  <si>
    <t xml:space="preserve">Month56</t>
  </si>
  <si>
    <t xml:space="preserve">Month57</t>
  </si>
  <si>
    <t xml:space="preserve">Month58</t>
  </si>
  <si>
    <t xml:space="preserve">Month59</t>
  </si>
  <si>
    <t xml:space="preserve">Month60</t>
  </si>
  <si>
    <t xml:space="preserve">Totals</t>
  </si>
  <si>
    <t xml:space="preserve">Total Notional</t>
  </si>
  <si>
    <t xml:space="preserve">Net Open Position</t>
  </si>
  <si>
    <t xml:space="preserve">Total Physical Notional </t>
  </si>
  <si>
    <t xml:space="preserve">Total Physical Net Open Position</t>
  </si>
  <si>
    <t xml:space="preserve">Total Financial Notional</t>
  </si>
  <si>
    <t xml:space="preserve">Total Financial Net Open Position</t>
  </si>
  <si>
    <t xml:space="preserve">P&amp;L for Price Move</t>
  </si>
  <si>
    <t xml:space="preserve">Collateral Posted by Us for Price Move</t>
  </si>
  <si>
    <t xml:space="preserve">Collateral Posted to Us for Price Move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</si>
</sst>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.0000"/>
    <numFmt numFmtId="167" formatCode="_(* #,##0.00_);_(* \(#,##0.00\);_(* \-??_);_(@_)"/>
    <numFmt numFmtId="168" formatCode="_(* #,##0_);_(* \(#,##0\);_(* \-??_);_(@_)"/>
    <numFmt numFmtId="169" formatCode="0.00"/>
    <numFmt numFmtId="170" formatCode="_(\$* #,##0.00_);_(\$* \(#,##0.00\);_(\$* \-??_);_(@_)"/>
    <numFmt numFmtId="171" formatCode="_(\$* #,##0_);_(\$* \(#,##0\);_(\$* \-??_);_(@_)"/>
    <numFmt numFmtId="172" formatCode="0%"/>
    <numFmt numFmtId="173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0"/>
    </font>
    <font>
      <b val="true"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9900"/>
        <bgColor rgb="FFFFCC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7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7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1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17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18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" fillId="2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" fillId="2" borderId="1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" fillId="2" borderId="18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7" createdVersion="3">
  <cacheSource type="worksheet">
    <worksheetSource ref="A2:C59" sheet="pivot table_normalized"/>
  </cacheSource>
  <cacheFields count="3">
    <cacheField name="Rating" numFmtId="0">
      <sharedItems count="19">
        <s v="A"/>
        <s v="A-"/>
        <s v="A+"/>
        <s v="AA"/>
        <s v="AA-"/>
        <s v="AA+"/>
        <s v="AAA"/>
        <s v="B"/>
        <s v="B-"/>
        <s v="B+"/>
        <s v="BB"/>
        <s v="BB-"/>
        <s v="BB+"/>
        <s v="BBB"/>
        <s v="BBB-"/>
        <s v="BBB+"/>
        <s v="CC"/>
        <s v="CCC"/>
        <s v="D"/>
      </sharedItems>
    </cacheField>
    <cacheField name="Volume Scalar" numFmtId="0">
      <sharedItems containsSemiMixedTypes="0" containsString="0" containsNumber="1" containsInteger="1" minValue="1" maxValue="3" count="3">
        <n v="1"/>
        <n v="2"/>
        <n v="3"/>
      </sharedItems>
    </cacheField>
    <cacheField name="Capital. Required/VAR" numFmtId="0">
      <sharedItems containsSemiMixedTypes="0" containsString="0" containsNumber="1" minValue="0" maxValue="0.627581990887801" count="52">
        <n v="0"/>
        <n v="0.187319320026047"/>
        <n v="0.187918249925289"/>
        <n v="0.18873993918672"/>
        <n v="0.189098419311973"/>
        <n v="0.189414144970546"/>
        <n v="0.190521012436598"/>
        <n v="0.191575820935274"/>
        <n v="0.191644495412576"/>
        <n v="0.193499497452567"/>
        <n v="0.328073239668882"/>
        <n v="0.329099571826462"/>
        <n v="0.333376870818473"/>
        <n v="0.337755384228746"/>
        <n v="0.341017866252156"/>
        <n v="0.348009841397095"/>
        <n v="0.384680946698055"/>
        <n v="0.396958927414475"/>
        <n v="0.397695335770401"/>
        <n v="0.405563555633387"/>
        <n v="0.408912362647463"/>
        <n v="0.410314513743817"/>
        <n v="0.433162580103847"/>
        <n v="0.439249300629022"/>
        <n v="0.440923295355333"/>
        <n v="0.473383489061663"/>
        <n v="0.477402661986371"/>
        <n v="0.479307545263497"/>
        <n v="0.488299650101574"/>
        <n v="0.491017067167634"/>
        <n v="0.499932078636934"/>
        <n v="0.51427500579322"/>
        <n v="0.522938700985315"/>
        <n v="0.540598784909976"/>
        <n v="0.545886213915772"/>
        <n v="0.547412584535827"/>
        <n v="0.553042294211774"/>
        <n v="0.562968327601893"/>
        <n v="0.574480065911513"/>
        <n v="0.57481835719301"/>
        <n v="0.575830206419865"/>
        <n v="0.577938310532687"/>
        <n v="0.578736764934021"/>
        <n v="0.5844520198321"/>
        <n v="0.591014986841122"/>
        <n v="0.593357533642164"/>
        <n v="0.595530553344007"/>
        <n v="0.598113383542477"/>
        <n v="0.601174427421484"/>
        <n v="0.605775255059712"/>
        <n v="0.60892101846496"/>
        <n v="0.627581990887801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57" createdVersion="3">
  <cacheSource type="worksheet">
    <worksheetSource ref="A1:C58" sheet="pivot_table"/>
  </cacheSource>
  <cacheFields count="3">
    <cacheField name="Rating" numFmtId="0">
      <sharedItems count="19">
        <s v="A"/>
        <s v="A-"/>
        <s v="A+"/>
        <s v="AA"/>
        <s v="AA-"/>
        <s v="AA+"/>
        <s v="AAA"/>
        <s v="B"/>
        <s v="B-"/>
        <s v="B+"/>
        <s v="BB"/>
        <s v="BB-"/>
        <s v="BB+"/>
        <s v="BBB"/>
        <s v="BBB-"/>
        <s v="BBB+"/>
        <s v="CC"/>
        <s v="CCC"/>
        <s v="D"/>
      </sharedItems>
    </cacheField>
    <cacheField name="Volume Scalar" numFmtId="0">
      <sharedItems containsSemiMixedTypes="0" containsString="0" containsNumber="1" containsInteger="1" minValue="1" maxValue="3" count="3">
        <n v="1"/>
        <n v="2"/>
        <n v="3"/>
      </sharedItems>
    </cacheField>
    <cacheField name="Capital. Required" numFmtId="0">
      <sharedItems containsSemiMixedTypes="0" containsString="0" containsNumber="1" minValue="0" maxValue="20760700.7048332" count="52">
        <n v="0"/>
        <n v="2136031.4375726"/>
        <n v="2157648.75778186"/>
        <n v="2158769.04130136"/>
        <n v="3810239.3575125"/>
        <n v="3890404.27145901"/>
        <n v="4326797.33210903"/>
        <n v="4342519.19747664"/>
        <n v="4422440.25714865"/>
        <n v="4612208.59791555"/>
        <n v="4638240.3710827"/>
        <n v="5044850.32976242"/>
        <n v="5511077.1166543"/>
        <n v="5665727.77071102"/>
        <n v="6231257.61376347"/>
        <n v="6290187.9077267"/>
        <n v="6527973.34713371"/>
        <n v="6549645.86503259"/>
        <n v="6590645.93327353"/>
        <n v="6614377.60588313"/>
        <n v="6615918.63287543"/>
        <n v="6719181.85513914"/>
        <n v="6739474.20327358"/>
        <n v="6872703.10751264"/>
        <n v="7645912.58409301"/>
        <n v="7651358.93309133"/>
        <n v="9257457.6952045"/>
        <n v="9260603.20567304"/>
        <n v="10099761.0627382"/>
        <n v="10932909.784452"/>
        <n v="11047561.6746784"/>
        <n v="11626791.0519643"/>
        <n v="11646762.5066668"/>
        <n v="11743976.793511"/>
        <n v="12549472.1857123"/>
        <n v="13262712.7016812"/>
        <n v="13285969.2195454"/>
        <n v="13427246.1504955"/>
        <n v="13440939.2806564"/>
        <n v="13691239.8173135"/>
        <n v="13902304.1804823"/>
        <n v="14282527.5886259"/>
        <n v="15091156.1336108"/>
        <n v="16565822.2639639"/>
        <n v="16800491.4196742"/>
        <n v="18191260.9894446"/>
        <n v="18877250.6427088"/>
        <n v="19792521.8806352"/>
        <n v="20046805.2252925"/>
        <n v="20147572.896087"/>
        <n v="20184737.0943847"/>
        <n v="20760700.70483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6"/>
    <x v="0"/>
    <x v="0"/>
  </r>
  <r>
    <x v="6"/>
    <x v="1"/>
    <x v="0"/>
  </r>
  <r>
    <x v="6"/>
    <x v="2"/>
    <x v="0"/>
  </r>
  <r>
    <x v="5"/>
    <x v="0"/>
    <x v="0"/>
  </r>
  <r>
    <x v="5"/>
    <x v="1"/>
    <x v="0"/>
  </r>
  <r>
    <x v="5"/>
    <x v="2"/>
    <x v="0"/>
  </r>
  <r>
    <x v="3"/>
    <x v="0"/>
    <x v="2"/>
  </r>
  <r>
    <x v="3"/>
    <x v="1"/>
    <x v="1"/>
  </r>
  <r>
    <x v="3"/>
    <x v="2"/>
    <x v="6"/>
  </r>
  <r>
    <x v="4"/>
    <x v="0"/>
    <x v="3"/>
  </r>
  <r>
    <x v="4"/>
    <x v="1"/>
    <x v="7"/>
  </r>
  <r>
    <x v="4"/>
    <x v="2"/>
    <x v="8"/>
  </r>
  <r>
    <x v="2"/>
    <x v="0"/>
    <x v="5"/>
  </r>
  <r>
    <x v="2"/>
    <x v="1"/>
    <x v="4"/>
  </r>
  <r>
    <x v="2"/>
    <x v="2"/>
    <x v="9"/>
  </r>
  <r>
    <x v="0"/>
    <x v="0"/>
    <x v="12"/>
  </r>
  <r>
    <x v="0"/>
    <x v="1"/>
    <x v="10"/>
  </r>
  <r>
    <x v="0"/>
    <x v="2"/>
    <x v="13"/>
  </r>
  <r>
    <x v="1"/>
    <x v="0"/>
    <x v="15"/>
  </r>
  <r>
    <x v="1"/>
    <x v="1"/>
    <x v="11"/>
  </r>
  <r>
    <x v="1"/>
    <x v="2"/>
    <x v="14"/>
  </r>
  <r>
    <x v="15"/>
    <x v="0"/>
    <x v="18"/>
  </r>
  <r>
    <x v="15"/>
    <x v="1"/>
    <x v="19"/>
  </r>
  <r>
    <x v="15"/>
    <x v="2"/>
    <x v="16"/>
  </r>
  <r>
    <x v="13"/>
    <x v="0"/>
    <x v="17"/>
  </r>
  <r>
    <x v="13"/>
    <x v="1"/>
    <x v="20"/>
  </r>
  <r>
    <x v="13"/>
    <x v="2"/>
    <x v="21"/>
  </r>
  <r>
    <x v="14"/>
    <x v="0"/>
    <x v="22"/>
  </r>
  <r>
    <x v="14"/>
    <x v="1"/>
    <x v="24"/>
  </r>
  <r>
    <x v="14"/>
    <x v="2"/>
    <x v="23"/>
  </r>
  <r>
    <x v="12"/>
    <x v="0"/>
    <x v="30"/>
  </r>
  <r>
    <x v="12"/>
    <x v="1"/>
    <x v="27"/>
  </r>
  <r>
    <x v="12"/>
    <x v="2"/>
    <x v="29"/>
  </r>
  <r>
    <x v="10"/>
    <x v="0"/>
    <x v="34"/>
  </r>
  <r>
    <x v="10"/>
    <x v="1"/>
    <x v="33"/>
  </r>
  <r>
    <x v="10"/>
    <x v="2"/>
    <x v="36"/>
  </r>
  <r>
    <x v="11"/>
    <x v="0"/>
    <x v="37"/>
  </r>
  <r>
    <x v="11"/>
    <x v="1"/>
    <x v="38"/>
  </r>
  <r>
    <x v="11"/>
    <x v="2"/>
    <x v="41"/>
  </r>
  <r>
    <x v="9"/>
    <x v="0"/>
    <x v="50"/>
  </r>
  <r>
    <x v="9"/>
    <x v="1"/>
    <x v="39"/>
  </r>
  <r>
    <x v="9"/>
    <x v="2"/>
    <x v="46"/>
  </r>
  <r>
    <x v="7"/>
    <x v="0"/>
    <x v="44"/>
  </r>
  <r>
    <x v="7"/>
    <x v="1"/>
    <x v="49"/>
  </r>
  <r>
    <x v="7"/>
    <x v="2"/>
    <x v="45"/>
  </r>
  <r>
    <x v="8"/>
    <x v="0"/>
    <x v="48"/>
  </r>
  <r>
    <x v="8"/>
    <x v="1"/>
    <x v="51"/>
  </r>
  <r>
    <x v="8"/>
    <x v="2"/>
    <x v="47"/>
  </r>
  <r>
    <x v="17"/>
    <x v="0"/>
    <x v="40"/>
  </r>
  <r>
    <x v="17"/>
    <x v="1"/>
    <x v="43"/>
  </r>
  <r>
    <x v="17"/>
    <x v="2"/>
    <x v="42"/>
  </r>
  <r>
    <x v="16"/>
    <x v="0"/>
    <x v="35"/>
  </r>
  <r>
    <x v="16"/>
    <x v="1"/>
    <x v="31"/>
  </r>
  <r>
    <x v="16"/>
    <x v="2"/>
    <x v="32"/>
  </r>
  <r>
    <x v="18"/>
    <x v="0"/>
    <x v="28"/>
  </r>
  <r>
    <x v="18"/>
    <x v="1"/>
    <x v="25"/>
  </r>
  <r>
    <x v="18"/>
    <x v="2"/>
    <x v="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6"/>
    <x v="0"/>
    <x v="0"/>
  </r>
  <r>
    <x v="6"/>
    <x v="1"/>
    <x v="0"/>
  </r>
  <r>
    <x v="6"/>
    <x v="2"/>
    <x v="0"/>
  </r>
  <r>
    <x v="5"/>
    <x v="0"/>
    <x v="0"/>
  </r>
  <r>
    <x v="5"/>
    <x v="1"/>
    <x v="0"/>
  </r>
  <r>
    <x v="5"/>
    <x v="2"/>
    <x v="0"/>
  </r>
  <r>
    <x v="3"/>
    <x v="0"/>
    <x v="1"/>
  </r>
  <r>
    <x v="3"/>
    <x v="1"/>
    <x v="7"/>
  </r>
  <r>
    <x v="3"/>
    <x v="2"/>
    <x v="19"/>
  </r>
  <r>
    <x v="4"/>
    <x v="0"/>
    <x v="2"/>
  </r>
  <r>
    <x v="4"/>
    <x v="1"/>
    <x v="8"/>
  </r>
  <r>
    <x v="4"/>
    <x v="2"/>
    <x v="16"/>
  </r>
  <r>
    <x v="2"/>
    <x v="0"/>
    <x v="3"/>
  </r>
  <r>
    <x v="2"/>
    <x v="1"/>
    <x v="6"/>
  </r>
  <r>
    <x v="2"/>
    <x v="2"/>
    <x v="18"/>
  </r>
  <r>
    <x v="0"/>
    <x v="0"/>
    <x v="4"/>
  </r>
  <r>
    <x v="0"/>
    <x v="1"/>
    <x v="24"/>
  </r>
  <r>
    <x v="0"/>
    <x v="2"/>
    <x v="31"/>
  </r>
  <r>
    <x v="1"/>
    <x v="0"/>
    <x v="5"/>
  </r>
  <r>
    <x v="1"/>
    <x v="1"/>
    <x v="25"/>
  </r>
  <r>
    <x v="1"/>
    <x v="2"/>
    <x v="33"/>
  </r>
  <r>
    <x v="15"/>
    <x v="0"/>
    <x v="9"/>
  </r>
  <r>
    <x v="15"/>
    <x v="1"/>
    <x v="27"/>
  </r>
  <r>
    <x v="15"/>
    <x v="2"/>
    <x v="36"/>
  </r>
  <r>
    <x v="13"/>
    <x v="0"/>
    <x v="10"/>
  </r>
  <r>
    <x v="13"/>
    <x v="1"/>
    <x v="26"/>
  </r>
  <r>
    <x v="13"/>
    <x v="2"/>
    <x v="40"/>
  </r>
  <r>
    <x v="14"/>
    <x v="0"/>
    <x v="11"/>
  </r>
  <r>
    <x v="14"/>
    <x v="1"/>
    <x v="28"/>
  </r>
  <r>
    <x v="14"/>
    <x v="2"/>
    <x v="42"/>
  </r>
  <r>
    <x v="12"/>
    <x v="0"/>
    <x v="13"/>
  </r>
  <r>
    <x v="12"/>
    <x v="1"/>
    <x v="30"/>
  </r>
  <r>
    <x v="12"/>
    <x v="2"/>
    <x v="44"/>
  </r>
  <r>
    <x v="10"/>
    <x v="0"/>
    <x v="15"/>
  </r>
  <r>
    <x v="10"/>
    <x v="1"/>
    <x v="34"/>
  </r>
  <r>
    <x v="10"/>
    <x v="2"/>
    <x v="46"/>
  </r>
  <r>
    <x v="11"/>
    <x v="0"/>
    <x v="17"/>
  </r>
  <r>
    <x v="11"/>
    <x v="1"/>
    <x v="35"/>
  </r>
  <r>
    <x v="11"/>
    <x v="2"/>
    <x v="47"/>
  </r>
  <r>
    <x v="9"/>
    <x v="0"/>
    <x v="22"/>
  </r>
  <r>
    <x v="9"/>
    <x v="1"/>
    <x v="38"/>
  </r>
  <r>
    <x v="9"/>
    <x v="2"/>
    <x v="49"/>
  </r>
  <r>
    <x v="7"/>
    <x v="0"/>
    <x v="21"/>
  </r>
  <r>
    <x v="7"/>
    <x v="1"/>
    <x v="39"/>
  </r>
  <r>
    <x v="7"/>
    <x v="2"/>
    <x v="50"/>
  </r>
  <r>
    <x v="8"/>
    <x v="0"/>
    <x v="23"/>
  </r>
  <r>
    <x v="8"/>
    <x v="1"/>
    <x v="41"/>
  </r>
  <r>
    <x v="8"/>
    <x v="2"/>
    <x v="51"/>
  </r>
  <r>
    <x v="17"/>
    <x v="0"/>
    <x v="20"/>
  </r>
  <r>
    <x v="17"/>
    <x v="1"/>
    <x v="37"/>
  </r>
  <r>
    <x v="17"/>
    <x v="2"/>
    <x v="48"/>
  </r>
  <r>
    <x v="16"/>
    <x v="0"/>
    <x v="14"/>
  </r>
  <r>
    <x v="16"/>
    <x v="1"/>
    <x v="32"/>
  </r>
  <r>
    <x v="16"/>
    <x v="2"/>
    <x v="45"/>
  </r>
  <r>
    <x v="18"/>
    <x v="0"/>
    <x v="12"/>
  </r>
  <r>
    <x v="18"/>
    <x v="1"/>
    <x v="29"/>
  </r>
  <r>
    <x v="18"/>
    <x v="2"/>
    <x v="4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6:S11" firstHeaderRow="2" firstDataRow="2" firstDataCol="1"/>
  <pivotFields count="3">
    <pivotField axis="axisCol" compact="0" showAll="0" outline="0">
      <items count="20">
        <item x="0"/>
        <item h="1" x="1"/>
        <item h="1" x="2"/>
        <item x="3"/>
        <item h="1" x="4"/>
        <item h="1" x="5"/>
        <item x="6"/>
        <item h="1" x="7"/>
        <item x="8"/>
        <item x="9"/>
        <item x="10"/>
        <item x="11"/>
        <item x="12"/>
        <item h="1" x="13"/>
        <item x="14"/>
        <item x="15"/>
        <item h="1" x="16"/>
        <item x="17"/>
        <item x="18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</pivotFields>
  <rowFields count="1">
    <field x="1"/>
  </rowFields>
  <rowItems count="4">
    <i>
      <x v="0"/>
    </i>
    <i>
      <x v="1"/>
    </i>
    <i>
      <x v="2"/>
    </i>
    <i t="grand">
      <x v="3"/>
    </i>
  </rowItems>
  <colFields count="1">
    <field x="0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Capital. Required/VAR" fld="2" subtotal="sum" numFmtId="16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3:Z8" firstHeaderRow="2" firstDataRow="2" firstDataCol="1"/>
  <pivotFields count="3">
    <pivotField axis="axisCol" compact="0" showAll="0" outline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</pivotFields>
  <rowFields count="1">
    <field x="1"/>
  </rowFields>
  <rowItems count="4">
    <i>
      <x v="0"/>
    </i>
    <i>
      <x v="1"/>
    </i>
    <i>
      <x v="2"/>
    </i>
    <i t="grand">
      <x v="3"/>
    </i>
  </rowItems>
  <colFields count="1">
    <field x="0"/>
  </colFields>
  <col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colItems>
  <dataFields count="1">
    <dataField name="Sum of Capital. Required" fld="2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25"/>
  <sheetViews>
    <sheetView showFormulas="false" showGridLines="fals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52" width="13.7"/>
    <col collapsed="false" customWidth="true" hidden="false" outlineLevel="0" max="3" min="3" style="52" width="16.13"/>
    <col collapsed="false" customWidth="true" hidden="false" outlineLevel="0" max="4" min="4" style="0" width="12.7"/>
    <col collapsed="false" customWidth="true" hidden="false" outlineLevel="0" max="5" min="5" style="0" width="15.85"/>
    <col collapsed="false" customWidth="true" hidden="false" outlineLevel="0" max="6" min="6" style="0" width="13.14"/>
    <col collapsed="false" customWidth="true" hidden="false" outlineLevel="0" max="7" min="7" style="0" width="13.28"/>
    <col collapsed="false" customWidth="true" hidden="false" outlineLevel="0" max="8" min="8" style="0" width="13.99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3.14"/>
    <col collapsed="false" customWidth="true" hidden="false" outlineLevel="0" max="12" min="12" style="0" width="13.28"/>
    <col collapsed="false" customWidth="true" hidden="false" outlineLevel="0" max="13" min="13" style="0" width="13.99"/>
    <col collapsed="false" customWidth="true" hidden="false" outlineLevel="0" max="14" min="14" style="0" width="15.99"/>
  </cols>
  <sheetData>
    <row r="2" customFormat="false" ht="12.75" hidden="false" customHeight="false" outlineLevel="0" collapsed="false">
      <c r="C2" s="83" t="n">
        <f aca="false">SUM(C6:C25)</f>
        <v>0</v>
      </c>
      <c r="D2" s="83" t="n">
        <f aca="false">SUM(D6:D25)</f>
        <v>0</v>
      </c>
      <c r="E2" s="83" t="n">
        <f aca="false">SUM(E6:E25)</f>
        <v>0</v>
      </c>
      <c r="F2" s="83" t="n">
        <f aca="false">SUM(F6:F25)</f>
        <v>0</v>
      </c>
      <c r="G2" s="83" t="n">
        <f aca="false">SUM(G6:G25)</f>
        <v>0</v>
      </c>
      <c r="H2" s="83" t="n">
        <f aca="false">SUM(H6:H25)</f>
        <v>0</v>
      </c>
      <c r="I2" s="83" t="n">
        <f aca="false">SUM(I6:I25)</f>
        <v>0</v>
      </c>
      <c r="J2" s="83" t="n">
        <f aca="false">SUM(J6:J25)</f>
        <v>0</v>
      </c>
      <c r="K2" s="83" t="n">
        <f aca="false">SUM(K6:K25)</f>
        <v>0</v>
      </c>
      <c r="L2" s="83" t="n">
        <f aca="false">SUM(L6:L25)</f>
        <v>0</v>
      </c>
      <c r="M2" s="83" t="n">
        <f aca="false">SUM(M6:M25)</f>
        <v>0</v>
      </c>
      <c r="N2" s="83" t="n">
        <f aca="false">SUM(N6:N25)</f>
        <v>0</v>
      </c>
    </row>
    <row r="3" customFormat="false" ht="13.5" hidden="false" customHeight="false" outlineLevel="0" collapsed="false"/>
    <row r="4" customFormat="false" ht="13.5" hidden="false" customHeight="false" outlineLevel="0" collapsed="false">
      <c r="C4" s="84" t="s">
        <v>85</v>
      </c>
      <c r="D4" s="85"/>
      <c r="E4" s="86"/>
      <c r="F4" s="87"/>
      <c r="G4" s="88" t="s">
        <v>86</v>
      </c>
      <c r="H4" s="87"/>
      <c r="I4" s="89"/>
      <c r="J4" s="87"/>
      <c r="K4" s="87"/>
      <c r="L4" s="88" t="s">
        <v>87</v>
      </c>
      <c r="M4" s="90"/>
      <c r="N4" s="91"/>
    </row>
    <row r="5" customFormat="false" ht="51" hidden="false" customHeight="false" outlineLevel="0" collapsed="false">
      <c r="A5" s="69"/>
      <c r="B5" s="69" t="s">
        <v>53</v>
      </c>
      <c r="C5" s="92" t="s">
        <v>88</v>
      </c>
      <c r="D5" s="93" t="s">
        <v>89</v>
      </c>
      <c r="E5" s="94" t="s">
        <v>90</v>
      </c>
      <c r="F5" s="95" t="s">
        <v>89</v>
      </c>
      <c r="G5" s="95" t="s">
        <v>91</v>
      </c>
      <c r="H5" s="95" t="s">
        <v>92</v>
      </c>
      <c r="I5" s="93" t="s">
        <v>93</v>
      </c>
      <c r="J5" s="95" t="s">
        <v>94</v>
      </c>
      <c r="K5" s="95" t="s">
        <v>89</v>
      </c>
      <c r="L5" s="95" t="s">
        <v>91</v>
      </c>
      <c r="M5" s="95" t="s">
        <v>92</v>
      </c>
      <c r="N5" s="93" t="s">
        <v>93</v>
      </c>
    </row>
    <row r="6" customFormat="false" ht="12.75" hidden="false" customHeight="false" outlineLevel="0" collapsed="false">
      <c r="A6" s="61" t="n">
        <v>1</v>
      </c>
      <c r="B6" s="70" t="str">
        <f aca="false">'CounterParty Rating'!B6</f>
        <v>Marketer1</v>
      </c>
      <c r="C6" s="96" t="n">
        <f aca="false">E6+J6</f>
        <v>0</v>
      </c>
      <c r="D6" s="96" t="n">
        <f aca="false">F6-H6+K6-M6</f>
        <v>0</v>
      </c>
      <c r="E6" s="75" t="n">
        <v>0</v>
      </c>
      <c r="F6" s="75" t="n">
        <v>0</v>
      </c>
      <c r="G6" s="75" t="n">
        <v>0</v>
      </c>
      <c r="H6" s="75" t="n">
        <v>0</v>
      </c>
      <c r="I6" s="75" t="n">
        <v>0</v>
      </c>
      <c r="J6" s="75" t="n">
        <v>0</v>
      </c>
      <c r="K6" s="75" t="n">
        <v>0</v>
      </c>
      <c r="L6" s="75" t="n">
        <v>0</v>
      </c>
      <c r="M6" s="75" t="n">
        <v>0</v>
      </c>
      <c r="N6" s="75" t="n">
        <v>0</v>
      </c>
    </row>
    <row r="7" customFormat="false" ht="12.75" hidden="false" customHeight="false" outlineLevel="0" collapsed="false">
      <c r="A7" s="61" t="n">
        <v>2</v>
      </c>
      <c r="B7" s="70" t="str">
        <f aca="false">'CounterParty Rating'!B7</f>
        <v>Marketer2</v>
      </c>
      <c r="C7" s="96" t="n">
        <f aca="false">E7+J7</f>
        <v>0</v>
      </c>
      <c r="D7" s="96" t="n">
        <f aca="false">F7-H7+K7-M7</f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0</v>
      </c>
      <c r="K7" s="75" t="n">
        <v>0</v>
      </c>
      <c r="L7" s="75" t="n">
        <v>0</v>
      </c>
      <c r="M7" s="75" t="n">
        <v>0</v>
      </c>
      <c r="N7" s="75" t="n">
        <v>0</v>
      </c>
    </row>
    <row r="8" customFormat="false" ht="12.75" hidden="false" customHeight="false" outlineLevel="0" collapsed="false">
      <c r="A8" s="61" t="n">
        <v>3</v>
      </c>
      <c r="B8" s="70" t="str">
        <f aca="false">'CounterParty Rating'!B8</f>
        <v>Marketer3</v>
      </c>
      <c r="C8" s="96" t="n">
        <f aca="false">E8+J8</f>
        <v>0</v>
      </c>
      <c r="D8" s="96" t="n">
        <f aca="false">F8-H8+K8-M8</f>
        <v>0</v>
      </c>
      <c r="E8" s="75" t="n">
        <v>0</v>
      </c>
      <c r="F8" s="75" t="n">
        <v>0</v>
      </c>
      <c r="G8" s="75" t="n">
        <v>0</v>
      </c>
      <c r="H8" s="75" t="n">
        <v>0</v>
      </c>
      <c r="I8" s="75" t="n">
        <v>0</v>
      </c>
      <c r="J8" s="75" t="n">
        <v>0</v>
      </c>
      <c r="K8" s="75" t="n">
        <v>0</v>
      </c>
      <c r="L8" s="75" t="n">
        <v>0</v>
      </c>
      <c r="M8" s="75" t="n">
        <v>0</v>
      </c>
      <c r="N8" s="75" t="n">
        <v>0</v>
      </c>
    </row>
    <row r="9" customFormat="false" ht="12.75" hidden="false" customHeight="false" outlineLevel="0" collapsed="false">
      <c r="A9" s="61" t="n">
        <v>4</v>
      </c>
      <c r="B9" s="70" t="str">
        <f aca="false">'CounterParty Rating'!B9</f>
        <v>Marketer4</v>
      </c>
      <c r="C9" s="96" t="n">
        <f aca="false">E9+J9</f>
        <v>0</v>
      </c>
      <c r="D9" s="96" t="n">
        <f aca="false">F9-H9+K9-M9</f>
        <v>0</v>
      </c>
      <c r="E9" s="75" t="n">
        <v>0</v>
      </c>
      <c r="F9" s="75" t="n">
        <v>0</v>
      </c>
      <c r="G9" s="75" t="n">
        <v>0</v>
      </c>
      <c r="H9" s="75" t="n">
        <v>0</v>
      </c>
      <c r="I9" s="75" t="n">
        <v>0</v>
      </c>
      <c r="J9" s="75" t="n">
        <v>0</v>
      </c>
      <c r="K9" s="75" t="n">
        <v>0</v>
      </c>
      <c r="L9" s="75" t="n">
        <v>0</v>
      </c>
      <c r="M9" s="75" t="n">
        <v>0</v>
      </c>
      <c r="N9" s="75" t="n">
        <v>0</v>
      </c>
    </row>
    <row r="10" customFormat="false" ht="12.75" hidden="false" customHeight="false" outlineLevel="0" collapsed="false">
      <c r="A10" s="61" t="n">
        <v>5</v>
      </c>
      <c r="B10" s="70" t="str">
        <f aca="false">'CounterParty Rating'!B10</f>
        <v>Marketer5</v>
      </c>
      <c r="C10" s="96" t="n">
        <f aca="false">E10+J10</f>
        <v>0</v>
      </c>
      <c r="D10" s="96" t="n">
        <f aca="false">F10-H10+K10-M10</f>
        <v>0</v>
      </c>
      <c r="E10" s="75" t="n">
        <v>0</v>
      </c>
      <c r="F10" s="75" t="n">
        <v>0</v>
      </c>
      <c r="G10" s="75" t="n">
        <v>0</v>
      </c>
      <c r="H10" s="75" t="n">
        <v>0</v>
      </c>
      <c r="I10" s="75" t="n">
        <v>0</v>
      </c>
      <c r="J10" s="75" t="n">
        <v>0</v>
      </c>
      <c r="K10" s="75" t="n">
        <v>0</v>
      </c>
      <c r="L10" s="75" t="n">
        <v>0</v>
      </c>
      <c r="M10" s="75" t="n">
        <v>0</v>
      </c>
      <c r="N10" s="75" t="n">
        <v>0</v>
      </c>
    </row>
    <row r="11" customFormat="false" ht="12.75" hidden="false" customHeight="false" outlineLevel="0" collapsed="false">
      <c r="A11" s="61" t="n">
        <v>6</v>
      </c>
      <c r="B11" s="70" t="str">
        <f aca="false">'CounterParty Rating'!B11</f>
        <v>Marketer6</v>
      </c>
      <c r="C11" s="96" t="n">
        <f aca="false">E11+J11</f>
        <v>0</v>
      </c>
      <c r="D11" s="96" t="n">
        <f aca="false">F11-H11+K11-M11</f>
        <v>0</v>
      </c>
      <c r="E11" s="75" t="n">
        <v>0</v>
      </c>
      <c r="F11" s="75" t="n">
        <v>0</v>
      </c>
      <c r="G11" s="75" t="n">
        <v>0</v>
      </c>
      <c r="H11" s="75" t="n">
        <v>0</v>
      </c>
      <c r="I11" s="75" t="n">
        <v>0</v>
      </c>
      <c r="J11" s="75" t="n">
        <v>0</v>
      </c>
      <c r="K11" s="75" t="n">
        <v>0</v>
      </c>
      <c r="L11" s="75" t="n">
        <v>0</v>
      </c>
      <c r="M11" s="75" t="n">
        <v>0</v>
      </c>
      <c r="N11" s="75" t="n">
        <v>0</v>
      </c>
    </row>
    <row r="12" customFormat="false" ht="12.75" hidden="false" customHeight="false" outlineLevel="0" collapsed="false">
      <c r="A12" s="61" t="n">
        <v>7</v>
      </c>
      <c r="B12" s="70" t="str">
        <f aca="false">'CounterParty Rating'!B12</f>
        <v>Marketer7</v>
      </c>
      <c r="C12" s="96" t="n">
        <f aca="false">E12+J12</f>
        <v>0</v>
      </c>
      <c r="D12" s="96" t="n">
        <f aca="false">F12-H12+K12-M12</f>
        <v>0</v>
      </c>
      <c r="E12" s="75" t="n">
        <v>0</v>
      </c>
      <c r="F12" s="75" t="n">
        <v>0</v>
      </c>
      <c r="G12" s="75" t="n">
        <v>0</v>
      </c>
      <c r="H12" s="75" t="n">
        <v>0</v>
      </c>
      <c r="I12" s="75" t="n">
        <v>0</v>
      </c>
      <c r="J12" s="75" t="n">
        <v>0</v>
      </c>
      <c r="K12" s="75" t="n">
        <v>0</v>
      </c>
      <c r="L12" s="75" t="n">
        <v>0</v>
      </c>
      <c r="M12" s="75" t="n">
        <v>0</v>
      </c>
      <c r="N12" s="75" t="n">
        <v>0</v>
      </c>
    </row>
    <row r="13" customFormat="false" ht="12.75" hidden="false" customHeight="false" outlineLevel="0" collapsed="false">
      <c r="A13" s="61" t="n">
        <v>8</v>
      </c>
      <c r="B13" s="70" t="str">
        <f aca="false">'CounterParty Rating'!B13</f>
        <v>Fin Inst1</v>
      </c>
      <c r="C13" s="96" t="n">
        <f aca="false">E13+J13</f>
        <v>0</v>
      </c>
      <c r="D13" s="96" t="n">
        <f aca="false">F13-H13+K13-M13</f>
        <v>0</v>
      </c>
      <c r="E13" s="75" t="n">
        <v>0</v>
      </c>
      <c r="F13" s="75" t="n">
        <v>0</v>
      </c>
      <c r="G13" s="75" t="n">
        <v>0</v>
      </c>
      <c r="H13" s="75" t="n">
        <v>0</v>
      </c>
      <c r="I13" s="75" t="n">
        <v>0</v>
      </c>
      <c r="J13" s="75" t="n">
        <v>0</v>
      </c>
      <c r="K13" s="75" t="n">
        <v>0</v>
      </c>
      <c r="L13" s="75" t="n">
        <v>0</v>
      </c>
      <c r="M13" s="75" t="n">
        <v>0</v>
      </c>
      <c r="N13" s="75" t="n">
        <v>0</v>
      </c>
    </row>
    <row r="14" customFormat="false" ht="12.75" hidden="false" customHeight="false" outlineLevel="0" collapsed="false">
      <c r="A14" s="61" t="n">
        <v>9</v>
      </c>
      <c r="B14" s="70" t="str">
        <f aca="false">'CounterParty Rating'!B14</f>
        <v>Fin Inst2</v>
      </c>
      <c r="C14" s="96" t="n">
        <f aca="false">E14+J14</f>
        <v>0</v>
      </c>
      <c r="D14" s="96" t="n">
        <f aca="false">F14-H14+K14-M14</f>
        <v>0</v>
      </c>
      <c r="E14" s="75" t="n">
        <v>0</v>
      </c>
      <c r="F14" s="75" t="n">
        <v>0</v>
      </c>
      <c r="G14" s="75" t="n">
        <v>0</v>
      </c>
      <c r="H14" s="75" t="n">
        <v>0</v>
      </c>
      <c r="I14" s="75" t="n">
        <v>0</v>
      </c>
      <c r="J14" s="75" t="n">
        <v>0</v>
      </c>
      <c r="K14" s="75" t="n">
        <v>0</v>
      </c>
      <c r="L14" s="75" t="n">
        <v>0</v>
      </c>
      <c r="M14" s="75" t="n">
        <v>0</v>
      </c>
      <c r="N14" s="75" t="n">
        <v>0</v>
      </c>
    </row>
    <row r="15" customFormat="false" ht="12.75" hidden="false" customHeight="false" outlineLevel="0" collapsed="false">
      <c r="A15" s="61" t="n">
        <v>10</v>
      </c>
      <c r="B15" s="70" t="str">
        <f aca="false">'CounterParty Rating'!B15</f>
        <v>Util1</v>
      </c>
      <c r="C15" s="96" t="n">
        <f aca="false">E15+J15</f>
        <v>0</v>
      </c>
      <c r="D15" s="96" t="n">
        <f aca="false">F15-H15+K15-M15</f>
        <v>0</v>
      </c>
      <c r="E15" s="75" t="n">
        <v>0</v>
      </c>
      <c r="F15" s="75" t="n">
        <v>0</v>
      </c>
      <c r="G15" s="75" t="n">
        <v>0</v>
      </c>
      <c r="H15" s="75" t="n">
        <v>0</v>
      </c>
      <c r="I15" s="75" t="n">
        <v>0</v>
      </c>
      <c r="J15" s="75" t="n">
        <v>0</v>
      </c>
      <c r="K15" s="75" t="n">
        <v>0</v>
      </c>
      <c r="L15" s="75" t="n">
        <v>0</v>
      </c>
      <c r="M15" s="75" t="n">
        <v>0</v>
      </c>
      <c r="N15" s="75" t="n">
        <v>0</v>
      </c>
    </row>
    <row r="16" customFormat="false" ht="12.75" hidden="false" customHeight="false" outlineLevel="0" collapsed="false">
      <c r="A16" s="61" t="n">
        <v>11</v>
      </c>
      <c r="B16" s="70" t="str">
        <f aca="false">'CounterParty Rating'!B16</f>
        <v>Util2</v>
      </c>
      <c r="C16" s="96" t="n">
        <f aca="false">E16+J16</f>
        <v>0</v>
      </c>
      <c r="D16" s="96" t="n">
        <f aca="false">F16-H16+K16-M16</f>
        <v>0</v>
      </c>
      <c r="E16" s="75" t="n">
        <v>0</v>
      </c>
      <c r="F16" s="75" t="n">
        <v>0</v>
      </c>
      <c r="G16" s="75" t="n">
        <v>0</v>
      </c>
      <c r="H16" s="75" t="n">
        <v>0</v>
      </c>
      <c r="I16" s="75" t="n">
        <v>0</v>
      </c>
      <c r="J16" s="75" t="n">
        <v>0</v>
      </c>
      <c r="K16" s="75" t="n">
        <v>0</v>
      </c>
      <c r="L16" s="75" t="n">
        <v>0</v>
      </c>
      <c r="M16" s="75" t="n">
        <v>0</v>
      </c>
      <c r="N16" s="75" t="n">
        <v>0</v>
      </c>
    </row>
    <row r="17" customFormat="false" ht="12.75" hidden="false" customHeight="false" outlineLevel="0" collapsed="false">
      <c r="A17" s="61" t="n">
        <v>12</v>
      </c>
      <c r="B17" s="70" t="str">
        <f aca="false">'CounterParty Rating'!B17</f>
        <v>Util3</v>
      </c>
      <c r="C17" s="96" t="n">
        <f aca="false">E17+J17</f>
        <v>0</v>
      </c>
      <c r="D17" s="96" t="n">
        <f aca="false">F17-H17+K17-M17</f>
        <v>0</v>
      </c>
      <c r="E17" s="75" t="n">
        <v>0</v>
      </c>
      <c r="F17" s="75" t="n">
        <v>0</v>
      </c>
      <c r="G17" s="75" t="n">
        <v>0</v>
      </c>
      <c r="H17" s="75" t="n">
        <v>0</v>
      </c>
      <c r="I17" s="75" t="n">
        <v>0</v>
      </c>
      <c r="J17" s="75" t="n">
        <v>0</v>
      </c>
      <c r="K17" s="75" t="n">
        <v>0</v>
      </c>
      <c r="L17" s="75" t="n">
        <v>0</v>
      </c>
      <c r="M17" s="75" t="n">
        <v>0</v>
      </c>
      <c r="N17" s="75" t="n">
        <v>0</v>
      </c>
    </row>
    <row r="18" customFormat="false" ht="12.75" hidden="false" customHeight="false" outlineLevel="0" collapsed="false">
      <c r="A18" s="61" t="n">
        <v>13</v>
      </c>
      <c r="B18" s="70" t="str">
        <f aca="false">'CounterParty Rating'!B18</f>
        <v>Util4</v>
      </c>
      <c r="C18" s="96" t="n">
        <f aca="false">E18+J18</f>
        <v>0</v>
      </c>
      <c r="D18" s="96" t="n">
        <f aca="false">F18-H18+K18-M18</f>
        <v>0</v>
      </c>
      <c r="E18" s="75" t="n">
        <v>0</v>
      </c>
      <c r="F18" s="75" t="n">
        <v>0</v>
      </c>
      <c r="G18" s="75" t="n">
        <v>0</v>
      </c>
      <c r="H18" s="75" t="n">
        <v>0</v>
      </c>
      <c r="I18" s="75" t="n">
        <v>0</v>
      </c>
      <c r="J18" s="75" t="n">
        <v>0</v>
      </c>
      <c r="K18" s="75" t="n">
        <v>0</v>
      </c>
      <c r="L18" s="75" t="n">
        <v>0</v>
      </c>
      <c r="M18" s="75" t="n">
        <v>0</v>
      </c>
      <c r="N18" s="75" t="n">
        <v>0</v>
      </c>
    </row>
    <row r="19" customFormat="false" ht="12.75" hidden="false" customHeight="false" outlineLevel="0" collapsed="false">
      <c r="A19" s="61" t="n">
        <v>14</v>
      </c>
      <c r="B19" s="70" t="str">
        <f aca="false">'CounterParty Rating'!B19</f>
        <v>Util5</v>
      </c>
      <c r="C19" s="96" t="n">
        <f aca="false">E19+J19</f>
        <v>0</v>
      </c>
      <c r="D19" s="96" t="n">
        <f aca="false">F19-H19+K19-M19</f>
        <v>0</v>
      </c>
      <c r="E19" s="75" t="n">
        <v>0</v>
      </c>
      <c r="F19" s="75" t="n">
        <v>0</v>
      </c>
      <c r="G19" s="75" t="n">
        <v>0</v>
      </c>
      <c r="H19" s="75" t="n">
        <v>0</v>
      </c>
      <c r="I19" s="75" t="n">
        <v>0</v>
      </c>
      <c r="J19" s="75" t="n">
        <v>0</v>
      </c>
      <c r="K19" s="75" t="n">
        <v>0</v>
      </c>
      <c r="L19" s="75" t="n">
        <v>0</v>
      </c>
      <c r="M19" s="75" t="n">
        <v>0</v>
      </c>
      <c r="N19" s="75" t="n">
        <v>0</v>
      </c>
    </row>
    <row r="20" customFormat="false" ht="12.75" hidden="false" customHeight="false" outlineLevel="0" collapsed="false">
      <c r="A20" s="61" t="n">
        <v>15</v>
      </c>
      <c r="B20" s="70" t="str">
        <f aca="false">'CounterParty Rating'!B20</f>
        <v>Industrial1</v>
      </c>
      <c r="C20" s="96" t="n">
        <f aca="false">E20+J20</f>
        <v>0</v>
      </c>
      <c r="D20" s="96" t="n">
        <f aca="false">F20-H20+K20-M20</f>
        <v>0</v>
      </c>
      <c r="E20" s="75" t="n">
        <v>0</v>
      </c>
      <c r="F20" s="75" t="n">
        <v>0</v>
      </c>
      <c r="G20" s="75" t="n">
        <v>0</v>
      </c>
      <c r="H20" s="75" t="n">
        <v>0</v>
      </c>
      <c r="I20" s="75" t="n">
        <v>0</v>
      </c>
      <c r="J20" s="75" t="n">
        <v>0</v>
      </c>
      <c r="K20" s="75" t="n">
        <v>0</v>
      </c>
      <c r="L20" s="75" t="n">
        <v>0</v>
      </c>
      <c r="M20" s="75" t="n">
        <v>0</v>
      </c>
      <c r="N20" s="75" t="n">
        <v>0</v>
      </c>
    </row>
    <row r="21" customFormat="false" ht="12.75" hidden="false" customHeight="false" outlineLevel="0" collapsed="false">
      <c r="A21" s="61" t="n">
        <v>16</v>
      </c>
      <c r="B21" s="70" t="str">
        <f aca="false">'CounterParty Rating'!B21</f>
        <v>Industrial2</v>
      </c>
      <c r="C21" s="96" t="n">
        <f aca="false">E21+J21</f>
        <v>0</v>
      </c>
      <c r="D21" s="96" t="n">
        <f aca="false">F21-H21+K21-M21</f>
        <v>0</v>
      </c>
      <c r="E21" s="75" t="n">
        <v>0</v>
      </c>
      <c r="F21" s="75" t="n">
        <v>0</v>
      </c>
      <c r="G21" s="75" t="n">
        <v>0</v>
      </c>
      <c r="H21" s="75" t="n">
        <v>0</v>
      </c>
      <c r="I21" s="75" t="n">
        <v>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</row>
    <row r="22" customFormat="false" ht="12.75" hidden="false" customHeight="false" outlineLevel="0" collapsed="false">
      <c r="A22" s="61" t="n">
        <v>17</v>
      </c>
      <c r="B22" s="70" t="str">
        <f aca="false">'CounterParty Rating'!B22</f>
        <v>Industrial3</v>
      </c>
      <c r="C22" s="96" t="n">
        <f aca="false">E22+J22</f>
        <v>0</v>
      </c>
      <c r="D22" s="96" t="n">
        <f aca="false">F22-H22+K22-M22</f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</row>
    <row r="23" customFormat="false" ht="12.75" hidden="false" customHeight="false" outlineLevel="0" collapsed="false">
      <c r="A23" s="61" t="n">
        <v>18</v>
      </c>
      <c r="B23" s="70" t="str">
        <f aca="false">'CounterParty Rating'!B23</f>
        <v>Producer1</v>
      </c>
      <c r="C23" s="96" t="n">
        <f aca="false">E23+J23</f>
        <v>0</v>
      </c>
      <c r="D23" s="96" t="n">
        <f aca="false">F23-H23+K23-M23</f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</row>
    <row r="24" customFormat="false" ht="12.75" hidden="false" customHeight="false" outlineLevel="0" collapsed="false">
      <c r="A24" s="61" t="n">
        <v>19</v>
      </c>
      <c r="B24" s="70" t="str">
        <f aca="false">'CounterParty Rating'!B24</f>
        <v>Producer2</v>
      </c>
      <c r="C24" s="96" t="n">
        <f aca="false">E24+J24</f>
        <v>0</v>
      </c>
      <c r="D24" s="96" t="n">
        <f aca="false">F24-H24+K24-M24</f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</row>
    <row r="25" customFormat="false" ht="12.75" hidden="false" customHeight="false" outlineLevel="0" collapsed="false">
      <c r="A25" s="61" t="n">
        <v>20</v>
      </c>
      <c r="B25" s="70" t="str">
        <f aca="false">'CounterParty Rating'!B25</f>
        <v>Other</v>
      </c>
      <c r="C25" s="96" t="n">
        <f aca="false">E25+J25</f>
        <v>0</v>
      </c>
      <c r="D25" s="96" t="n">
        <f aca="false">F25-H25+K25-M25</f>
        <v>0</v>
      </c>
      <c r="E25" s="75" t="n">
        <v>0</v>
      </c>
      <c r="F25" s="75" t="n">
        <v>0</v>
      </c>
      <c r="G25" s="75" t="n">
        <v>0</v>
      </c>
      <c r="H25" s="75" t="n">
        <v>0</v>
      </c>
      <c r="I25" s="75" t="n">
        <v>0</v>
      </c>
      <c r="J25" s="75" t="n">
        <v>0</v>
      </c>
      <c r="K25" s="75" t="n">
        <v>0</v>
      </c>
      <c r="L25" s="75" t="n">
        <v>0</v>
      </c>
      <c r="M25" s="75" t="n">
        <v>0</v>
      </c>
      <c r="N25" s="7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J2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:B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2" width="13.7"/>
  </cols>
  <sheetData>
    <row r="4" customFormat="false" ht="12.75" hidden="false" customHeight="false" outlineLevel="0" collapsed="false">
      <c r="A4" s="97"/>
      <c r="B4" s="98"/>
      <c r="C4" s="99" t="s">
        <v>95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</row>
    <row r="5" customFormat="false" ht="12.75" hidden="false" customHeight="false" outlineLevel="0" collapsed="false">
      <c r="A5" s="100"/>
      <c r="B5" s="98" t="s">
        <v>53</v>
      </c>
      <c r="C5" s="72" t="s">
        <v>96</v>
      </c>
      <c r="D5" s="72" t="s">
        <v>97</v>
      </c>
      <c r="E5" s="72" t="s">
        <v>98</v>
      </c>
      <c r="F5" s="72" t="s">
        <v>99</v>
      </c>
      <c r="G5" s="72" t="s">
        <v>100</v>
      </c>
      <c r="H5" s="72" t="s">
        <v>101</v>
      </c>
      <c r="I5" s="72" t="s">
        <v>102</v>
      </c>
      <c r="J5" s="72" t="s">
        <v>103</v>
      </c>
      <c r="K5" s="72" t="s">
        <v>104</v>
      </c>
      <c r="L5" s="72" t="s">
        <v>105</v>
      </c>
      <c r="M5" s="72" t="s">
        <v>106</v>
      </c>
      <c r="N5" s="72" t="s">
        <v>107</v>
      </c>
      <c r="O5" s="72" t="s">
        <v>108</v>
      </c>
      <c r="P5" s="72" t="s">
        <v>109</v>
      </c>
      <c r="Q5" s="72" t="s">
        <v>110</v>
      </c>
      <c r="R5" s="72" t="s">
        <v>111</v>
      </c>
      <c r="S5" s="72" t="s">
        <v>112</v>
      </c>
      <c r="T5" s="72" t="s">
        <v>113</v>
      </c>
      <c r="U5" s="72" t="s">
        <v>114</v>
      </c>
      <c r="V5" s="72" t="s">
        <v>115</v>
      </c>
      <c r="W5" s="72" t="s">
        <v>116</v>
      </c>
      <c r="X5" s="72" t="s">
        <v>117</v>
      </c>
      <c r="Y5" s="72" t="s">
        <v>118</v>
      </c>
      <c r="Z5" s="72" t="s">
        <v>119</v>
      </c>
      <c r="AA5" s="72" t="s">
        <v>120</v>
      </c>
      <c r="AB5" s="72" t="s">
        <v>121</v>
      </c>
      <c r="AC5" s="72" t="s">
        <v>122</v>
      </c>
      <c r="AD5" s="72" t="s">
        <v>123</v>
      </c>
      <c r="AE5" s="72" t="s">
        <v>124</v>
      </c>
      <c r="AF5" s="72" t="s">
        <v>125</v>
      </c>
      <c r="AG5" s="72" t="s">
        <v>126</v>
      </c>
      <c r="AH5" s="72" t="s">
        <v>127</v>
      </c>
      <c r="AI5" s="72" t="s">
        <v>128</v>
      </c>
      <c r="AJ5" s="72" t="s">
        <v>129</v>
      </c>
      <c r="AK5" s="72" t="s">
        <v>130</v>
      </c>
      <c r="AL5" s="72" t="s">
        <v>131</v>
      </c>
      <c r="AM5" s="72" t="s">
        <v>132</v>
      </c>
      <c r="AN5" s="72" t="s">
        <v>133</v>
      </c>
      <c r="AO5" s="72" t="s">
        <v>134</v>
      </c>
      <c r="AP5" s="72" t="s">
        <v>135</v>
      </c>
      <c r="AQ5" s="72" t="s">
        <v>136</v>
      </c>
      <c r="AR5" s="72" t="s">
        <v>137</v>
      </c>
      <c r="AS5" s="72" t="s">
        <v>138</v>
      </c>
      <c r="AT5" s="72" t="s">
        <v>139</v>
      </c>
      <c r="AU5" s="72" t="s">
        <v>140</v>
      </c>
      <c r="AV5" s="72" t="s">
        <v>141</v>
      </c>
      <c r="AW5" s="72" t="s">
        <v>142</v>
      </c>
      <c r="AX5" s="72" t="s">
        <v>143</v>
      </c>
      <c r="AY5" s="72" t="s">
        <v>144</v>
      </c>
      <c r="AZ5" s="72" t="s">
        <v>145</v>
      </c>
      <c r="BA5" s="72" t="s">
        <v>146</v>
      </c>
      <c r="BB5" s="72" t="s">
        <v>147</v>
      </c>
      <c r="BC5" s="72" t="s">
        <v>148</v>
      </c>
      <c r="BD5" s="72" t="s">
        <v>149</v>
      </c>
      <c r="BE5" s="72" t="s">
        <v>150</v>
      </c>
      <c r="BF5" s="72" t="s">
        <v>151</v>
      </c>
      <c r="BG5" s="72" t="s">
        <v>152</v>
      </c>
      <c r="BH5" s="72" t="s">
        <v>153</v>
      </c>
      <c r="BI5" s="72" t="s">
        <v>154</v>
      </c>
      <c r="BJ5" s="72" t="s">
        <v>155</v>
      </c>
    </row>
    <row r="6" customFormat="false" ht="12.75" hidden="false" customHeight="false" outlineLevel="0" collapsed="false">
      <c r="A6" s="101" t="n">
        <v>1</v>
      </c>
      <c r="B6" s="70" t="str">
        <f aca="false">'CounterParty Rating'!B6</f>
        <v>Marketer1</v>
      </c>
      <c r="C6" s="102" t="n">
        <v>6984.83291666667</v>
      </c>
      <c r="D6" s="102" t="n">
        <v>6984.83291666667</v>
      </c>
      <c r="E6" s="102" t="n">
        <v>6984.83291666667</v>
      </c>
      <c r="F6" s="102" t="n">
        <v>6984.83291666667</v>
      </c>
      <c r="G6" s="102" t="n">
        <v>6984.83291666667</v>
      </c>
      <c r="H6" s="102" t="n">
        <v>6984.83291666667</v>
      </c>
      <c r="I6" s="102" t="n">
        <v>6984.83291666667</v>
      </c>
      <c r="J6" s="102" t="n">
        <v>6984.83291666667</v>
      </c>
      <c r="K6" s="102" t="n">
        <v>6984.83291666667</v>
      </c>
      <c r="L6" s="102" t="n">
        <v>6984.83291666667</v>
      </c>
      <c r="M6" s="102" t="n">
        <v>6984.83291666667</v>
      </c>
      <c r="N6" s="102" t="n">
        <v>6984.83291666667</v>
      </c>
      <c r="O6" s="102" t="n">
        <v>6984.83291666667</v>
      </c>
      <c r="P6" s="102" t="n">
        <v>6984.83291666667</v>
      </c>
      <c r="Q6" s="102" t="n">
        <v>6984.83291666667</v>
      </c>
      <c r="R6" s="102" t="n">
        <v>6984.83291666667</v>
      </c>
      <c r="S6" s="102" t="n">
        <v>6984.83291666667</v>
      </c>
      <c r="T6" s="102" t="n">
        <v>6984.83291666667</v>
      </c>
      <c r="U6" s="102" t="n">
        <v>6984.83291666667</v>
      </c>
      <c r="V6" s="102" t="n">
        <v>6984.83291666667</v>
      </c>
      <c r="W6" s="102" t="n">
        <v>6984.83291666667</v>
      </c>
      <c r="X6" s="102" t="n">
        <v>6984.83291666667</v>
      </c>
      <c r="Y6" s="102" t="n">
        <v>6984.83291666667</v>
      </c>
      <c r="Z6" s="102" t="n">
        <v>6984.83291666667</v>
      </c>
      <c r="AA6" s="102" t="n">
        <v>6984.83291666667</v>
      </c>
      <c r="AB6" s="102" t="n">
        <v>6984.83291666667</v>
      </c>
      <c r="AC6" s="102" t="n">
        <v>6984.83291666667</v>
      </c>
      <c r="AD6" s="102" t="n">
        <v>6984.83291666667</v>
      </c>
      <c r="AE6" s="102" t="n">
        <v>6984.83291666667</v>
      </c>
      <c r="AF6" s="102" t="n">
        <v>6984.83291666667</v>
      </c>
      <c r="AG6" s="102" t="n">
        <v>6984.83291666667</v>
      </c>
      <c r="AH6" s="102" t="n">
        <v>6984.83291666667</v>
      </c>
      <c r="AI6" s="102" t="n">
        <v>6984.83291666667</v>
      </c>
      <c r="AJ6" s="102" t="n">
        <v>6984.83291666667</v>
      </c>
      <c r="AK6" s="102" t="n">
        <v>6984.83291666667</v>
      </c>
      <c r="AL6" s="102" t="n">
        <v>6984.83291666667</v>
      </c>
      <c r="AM6" s="102" t="n">
        <v>6984.83291666667</v>
      </c>
      <c r="AN6" s="102" t="n">
        <v>6984.83291666667</v>
      </c>
      <c r="AO6" s="102" t="n">
        <v>6984.83291666667</v>
      </c>
      <c r="AP6" s="102" t="n">
        <v>6984.83291666667</v>
      </c>
      <c r="AQ6" s="102" t="n">
        <v>6984.83291666667</v>
      </c>
      <c r="AR6" s="102" t="n">
        <v>6984.83291666667</v>
      </c>
      <c r="AS6" s="102" t="n">
        <v>6984.83291666667</v>
      </c>
      <c r="AT6" s="102" t="n">
        <v>6984.83291666667</v>
      </c>
      <c r="AU6" s="102" t="n">
        <v>6984.83291666667</v>
      </c>
      <c r="AV6" s="102" t="n">
        <v>6984.83291666667</v>
      </c>
      <c r="AW6" s="102" t="n">
        <v>6984.83291666667</v>
      </c>
      <c r="AX6" s="102" t="n">
        <v>6984.83291666667</v>
      </c>
      <c r="AY6" s="102" t="n">
        <v>6984.83291666667</v>
      </c>
      <c r="AZ6" s="102" t="n">
        <v>6984.83291666667</v>
      </c>
      <c r="BA6" s="102" t="n">
        <v>6984.83291666667</v>
      </c>
      <c r="BB6" s="102" t="n">
        <v>6984.83291666667</v>
      </c>
      <c r="BC6" s="102" t="n">
        <v>6984.83291666667</v>
      </c>
      <c r="BD6" s="102" t="n">
        <v>6984.83291666667</v>
      </c>
      <c r="BE6" s="102" t="n">
        <v>6984.83291666667</v>
      </c>
      <c r="BF6" s="102" t="n">
        <v>6984.83291666667</v>
      </c>
      <c r="BG6" s="102" t="n">
        <v>6984.83291666667</v>
      </c>
      <c r="BH6" s="102" t="n">
        <v>6984.83291666667</v>
      </c>
      <c r="BI6" s="102" t="n">
        <v>6984.83291666667</v>
      </c>
      <c r="BJ6" s="102" t="n">
        <v>6984.83291666667</v>
      </c>
    </row>
    <row r="7" customFormat="false" ht="12.75" hidden="false" customHeight="false" outlineLevel="0" collapsed="false">
      <c r="A7" s="61" t="n">
        <v>2</v>
      </c>
      <c r="B7" s="70" t="str">
        <f aca="false">'CounterParty Rating'!B7</f>
        <v>Marketer2</v>
      </c>
      <c r="C7" s="102" t="n">
        <v>16903.9495833333</v>
      </c>
      <c r="D7" s="102" t="n">
        <v>16903.9495833333</v>
      </c>
      <c r="E7" s="102" t="n">
        <v>16903.9495833333</v>
      </c>
      <c r="F7" s="102" t="n">
        <v>16903.9495833333</v>
      </c>
      <c r="G7" s="102" t="n">
        <v>16903.9495833333</v>
      </c>
      <c r="H7" s="102" t="n">
        <v>16903.9495833333</v>
      </c>
      <c r="I7" s="102" t="n">
        <v>16903.9495833333</v>
      </c>
      <c r="J7" s="102" t="n">
        <v>16903.9495833333</v>
      </c>
      <c r="K7" s="102" t="n">
        <v>16903.9495833333</v>
      </c>
      <c r="L7" s="102" t="n">
        <v>16903.9495833333</v>
      </c>
      <c r="M7" s="102" t="n">
        <v>16903.9495833333</v>
      </c>
      <c r="N7" s="102" t="n">
        <v>16903.9495833333</v>
      </c>
      <c r="O7" s="102" t="n">
        <v>16903.9495833333</v>
      </c>
      <c r="P7" s="102" t="n">
        <v>16903.9495833333</v>
      </c>
      <c r="Q7" s="102" t="n">
        <v>16903.9495833333</v>
      </c>
      <c r="R7" s="102" t="n">
        <v>16903.9495833333</v>
      </c>
      <c r="S7" s="102" t="n">
        <v>16903.9495833333</v>
      </c>
      <c r="T7" s="102" t="n">
        <v>16903.9495833333</v>
      </c>
      <c r="U7" s="102" t="n">
        <v>16903.9495833333</v>
      </c>
      <c r="V7" s="102" t="n">
        <v>16903.9495833333</v>
      </c>
      <c r="W7" s="102" t="n">
        <v>16903.9495833333</v>
      </c>
      <c r="X7" s="102" t="n">
        <v>16903.9495833333</v>
      </c>
      <c r="Y7" s="102" t="n">
        <v>16903.9495833333</v>
      </c>
      <c r="Z7" s="102" t="n">
        <v>16903.9495833333</v>
      </c>
      <c r="AA7" s="102" t="n">
        <v>16903.9495833333</v>
      </c>
      <c r="AB7" s="102" t="n">
        <v>16903.9495833333</v>
      </c>
      <c r="AC7" s="102" t="n">
        <v>16903.9495833333</v>
      </c>
      <c r="AD7" s="102" t="n">
        <v>16903.9495833333</v>
      </c>
      <c r="AE7" s="102" t="n">
        <v>16903.9495833333</v>
      </c>
      <c r="AF7" s="102" t="n">
        <v>16903.9495833333</v>
      </c>
      <c r="AG7" s="102" t="n">
        <v>16903.9495833333</v>
      </c>
      <c r="AH7" s="102" t="n">
        <v>16903.9495833333</v>
      </c>
      <c r="AI7" s="102" t="n">
        <v>16903.9495833333</v>
      </c>
      <c r="AJ7" s="102" t="n">
        <v>16903.9495833333</v>
      </c>
      <c r="AK7" s="102" t="n">
        <v>16903.9495833333</v>
      </c>
      <c r="AL7" s="102" t="n">
        <v>16903.9495833333</v>
      </c>
      <c r="AM7" s="102" t="n">
        <v>16903.9495833333</v>
      </c>
      <c r="AN7" s="102" t="n">
        <v>16903.9495833333</v>
      </c>
      <c r="AO7" s="102" t="n">
        <v>16903.9495833333</v>
      </c>
      <c r="AP7" s="102" t="n">
        <v>16903.9495833333</v>
      </c>
      <c r="AQ7" s="102" t="n">
        <v>16903.9495833333</v>
      </c>
      <c r="AR7" s="102" t="n">
        <v>16903.9495833333</v>
      </c>
      <c r="AS7" s="102" t="n">
        <v>16903.9495833333</v>
      </c>
      <c r="AT7" s="102" t="n">
        <v>16903.9495833333</v>
      </c>
      <c r="AU7" s="102" t="n">
        <v>16903.9495833333</v>
      </c>
      <c r="AV7" s="102" t="n">
        <v>16903.9495833333</v>
      </c>
      <c r="AW7" s="102" t="n">
        <v>16903.9495833333</v>
      </c>
      <c r="AX7" s="102" t="n">
        <v>16903.9495833333</v>
      </c>
      <c r="AY7" s="102" t="n">
        <v>16903.9495833333</v>
      </c>
      <c r="AZ7" s="102" t="n">
        <v>16903.9495833333</v>
      </c>
      <c r="BA7" s="102" t="n">
        <v>16903.9495833333</v>
      </c>
      <c r="BB7" s="102" t="n">
        <v>16903.9495833333</v>
      </c>
      <c r="BC7" s="102" t="n">
        <v>16903.9495833333</v>
      </c>
      <c r="BD7" s="102" t="n">
        <v>16903.9495833333</v>
      </c>
      <c r="BE7" s="102" t="n">
        <v>16903.9495833333</v>
      </c>
      <c r="BF7" s="102" t="n">
        <v>16903.9495833333</v>
      </c>
      <c r="BG7" s="102" t="n">
        <v>16903.9495833333</v>
      </c>
      <c r="BH7" s="102" t="n">
        <v>16903.9495833333</v>
      </c>
      <c r="BI7" s="102" t="n">
        <v>16903.9495833333</v>
      </c>
      <c r="BJ7" s="102" t="n">
        <v>16903.9495833333</v>
      </c>
    </row>
    <row r="8" customFormat="false" ht="12.75" hidden="false" customHeight="false" outlineLevel="0" collapsed="false">
      <c r="A8" s="61" t="n">
        <v>3</v>
      </c>
      <c r="B8" s="70" t="str">
        <f aca="false">'CounterParty Rating'!B8</f>
        <v>Marketer3</v>
      </c>
      <c r="C8" s="102" t="n">
        <v>37236.1221666667</v>
      </c>
      <c r="D8" s="102" t="n">
        <v>37236.1221666667</v>
      </c>
      <c r="E8" s="102" t="n">
        <v>37236.1221666667</v>
      </c>
      <c r="F8" s="102" t="n">
        <v>37236.1221666667</v>
      </c>
      <c r="G8" s="102" t="n">
        <v>37236.1221666667</v>
      </c>
      <c r="H8" s="102" t="n">
        <v>37236.1221666667</v>
      </c>
      <c r="I8" s="102" t="n">
        <v>37236.1221666667</v>
      </c>
      <c r="J8" s="102" t="n">
        <v>37236.1221666667</v>
      </c>
      <c r="K8" s="102" t="n">
        <v>37236.1221666667</v>
      </c>
      <c r="L8" s="102" t="n">
        <v>37236.1221666667</v>
      </c>
      <c r="M8" s="102" t="n">
        <v>37236.1221666667</v>
      </c>
      <c r="N8" s="102" t="n">
        <v>37236.1221666667</v>
      </c>
      <c r="O8" s="102" t="n">
        <v>37236.1221666667</v>
      </c>
      <c r="P8" s="102" t="n">
        <v>37236.1221666667</v>
      </c>
      <c r="Q8" s="102" t="n">
        <v>37236.1221666667</v>
      </c>
      <c r="R8" s="102" t="n">
        <v>37236.1221666667</v>
      </c>
      <c r="S8" s="102" t="n">
        <v>37236.1221666667</v>
      </c>
      <c r="T8" s="102" t="n">
        <v>37236.1221666667</v>
      </c>
      <c r="U8" s="102" t="n">
        <v>37236.1221666667</v>
      </c>
      <c r="V8" s="102" t="n">
        <v>37236.1221666667</v>
      </c>
      <c r="W8" s="102" t="n">
        <v>37236.1221666667</v>
      </c>
      <c r="X8" s="102" t="n">
        <v>37236.1221666667</v>
      </c>
      <c r="Y8" s="102" t="n">
        <v>37236.1221666667</v>
      </c>
      <c r="Z8" s="102" t="n">
        <v>37236.1221666667</v>
      </c>
      <c r="AA8" s="102" t="n">
        <v>37236.1221666667</v>
      </c>
      <c r="AB8" s="102" t="n">
        <v>37236.1221666667</v>
      </c>
      <c r="AC8" s="102" t="n">
        <v>37236.1221666667</v>
      </c>
      <c r="AD8" s="102" t="n">
        <v>37236.1221666667</v>
      </c>
      <c r="AE8" s="102" t="n">
        <v>37236.1221666667</v>
      </c>
      <c r="AF8" s="102" t="n">
        <v>37236.1221666667</v>
      </c>
      <c r="AG8" s="102" t="n">
        <v>37236.1221666667</v>
      </c>
      <c r="AH8" s="102" t="n">
        <v>37236.1221666667</v>
      </c>
      <c r="AI8" s="102" t="n">
        <v>37236.1221666667</v>
      </c>
      <c r="AJ8" s="102" t="n">
        <v>37236.1221666667</v>
      </c>
      <c r="AK8" s="102" t="n">
        <v>37236.1221666667</v>
      </c>
      <c r="AL8" s="102" t="n">
        <v>37236.1221666667</v>
      </c>
      <c r="AM8" s="102" t="n">
        <v>37236.1221666667</v>
      </c>
      <c r="AN8" s="102" t="n">
        <v>37236.1221666667</v>
      </c>
      <c r="AO8" s="102" t="n">
        <v>37236.1221666667</v>
      </c>
      <c r="AP8" s="102" t="n">
        <v>37236.1221666667</v>
      </c>
      <c r="AQ8" s="102" t="n">
        <v>37236.1221666667</v>
      </c>
      <c r="AR8" s="102" t="n">
        <v>37236.1221666667</v>
      </c>
      <c r="AS8" s="102" t="n">
        <v>37236.1221666667</v>
      </c>
      <c r="AT8" s="102" t="n">
        <v>37236.1221666667</v>
      </c>
      <c r="AU8" s="102" t="n">
        <v>37236.1221666667</v>
      </c>
      <c r="AV8" s="102" t="n">
        <v>37236.1221666667</v>
      </c>
      <c r="AW8" s="102" t="n">
        <v>37236.1221666667</v>
      </c>
      <c r="AX8" s="102" t="n">
        <v>37236.1221666667</v>
      </c>
      <c r="AY8" s="102" t="n">
        <v>37236.1221666667</v>
      </c>
      <c r="AZ8" s="102" t="n">
        <v>37236.1221666667</v>
      </c>
      <c r="BA8" s="102" t="n">
        <v>37236.1221666667</v>
      </c>
      <c r="BB8" s="102" t="n">
        <v>37236.1221666667</v>
      </c>
      <c r="BC8" s="102" t="n">
        <v>37236.1221666667</v>
      </c>
      <c r="BD8" s="102" t="n">
        <v>37236.1221666667</v>
      </c>
      <c r="BE8" s="102" t="n">
        <v>37236.1221666667</v>
      </c>
      <c r="BF8" s="102" t="n">
        <v>37236.1221666667</v>
      </c>
      <c r="BG8" s="102" t="n">
        <v>37236.1221666667</v>
      </c>
      <c r="BH8" s="102" t="n">
        <v>37236.1221666667</v>
      </c>
      <c r="BI8" s="102" t="n">
        <v>37236.1221666667</v>
      </c>
      <c r="BJ8" s="102" t="n">
        <v>37236.1221666667</v>
      </c>
    </row>
    <row r="9" customFormat="false" ht="12.75" hidden="false" customHeight="false" outlineLevel="0" collapsed="false">
      <c r="A9" s="61" t="n">
        <v>4</v>
      </c>
      <c r="B9" s="70" t="str">
        <f aca="false">'CounterParty Rating'!B9</f>
        <v>Marketer4</v>
      </c>
      <c r="C9" s="102" t="n">
        <v>25909.566</v>
      </c>
      <c r="D9" s="102" t="n">
        <v>25909.566</v>
      </c>
      <c r="E9" s="102" t="n">
        <v>25909.566</v>
      </c>
      <c r="F9" s="102" t="n">
        <v>25909.566</v>
      </c>
      <c r="G9" s="102" t="n">
        <v>25909.566</v>
      </c>
      <c r="H9" s="102" t="n">
        <v>25909.566</v>
      </c>
      <c r="I9" s="102" t="n">
        <v>25909.566</v>
      </c>
      <c r="J9" s="102" t="n">
        <v>25909.566</v>
      </c>
      <c r="K9" s="102" t="n">
        <v>25909.566</v>
      </c>
      <c r="L9" s="102" t="n">
        <v>25909.566</v>
      </c>
      <c r="M9" s="102" t="n">
        <v>25909.566</v>
      </c>
      <c r="N9" s="102" t="n">
        <v>25909.566</v>
      </c>
      <c r="O9" s="102" t="n">
        <v>25909.566</v>
      </c>
      <c r="P9" s="102" t="n">
        <v>25909.566</v>
      </c>
      <c r="Q9" s="102" t="n">
        <v>25909.566</v>
      </c>
      <c r="R9" s="102" t="n">
        <v>25909.566</v>
      </c>
      <c r="S9" s="102" t="n">
        <v>25909.566</v>
      </c>
      <c r="T9" s="102" t="n">
        <v>25909.566</v>
      </c>
      <c r="U9" s="102" t="n">
        <v>25909.566</v>
      </c>
      <c r="V9" s="102" t="n">
        <v>25909.566</v>
      </c>
      <c r="W9" s="102" t="n">
        <v>25909.566</v>
      </c>
      <c r="X9" s="102" t="n">
        <v>25909.566</v>
      </c>
      <c r="Y9" s="102" t="n">
        <v>25909.566</v>
      </c>
      <c r="Z9" s="102" t="n">
        <v>25909.566</v>
      </c>
      <c r="AA9" s="102" t="n">
        <v>25909.566</v>
      </c>
      <c r="AB9" s="102" t="n">
        <v>25909.566</v>
      </c>
      <c r="AC9" s="102" t="n">
        <v>25909.566</v>
      </c>
      <c r="AD9" s="102" t="n">
        <v>25909.566</v>
      </c>
      <c r="AE9" s="102" t="n">
        <v>25909.566</v>
      </c>
      <c r="AF9" s="102" t="n">
        <v>25909.566</v>
      </c>
      <c r="AG9" s="102" t="n">
        <v>25909.566</v>
      </c>
      <c r="AH9" s="102" t="n">
        <v>25909.566</v>
      </c>
      <c r="AI9" s="102" t="n">
        <v>25909.566</v>
      </c>
      <c r="AJ9" s="102" t="n">
        <v>25909.566</v>
      </c>
      <c r="AK9" s="102" t="n">
        <v>25909.566</v>
      </c>
      <c r="AL9" s="102" t="n">
        <v>25909.566</v>
      </c>
      <c r="AM9" s="102" t="n">
        <v>25909.566</v>
      </c>
      <c r="AN9" s="102" t="n">
        <v>25909.566</v>
      </c>
      <c r="AO9" s="102" t="n">
        <v>25909.566</v>
      </c>
      <c r="AP9" s="102" t="n">
        <v>25909.566</v>
      </c>
      <c r="AQ9" s="102" t="n">
        <v>25909.566</v>
      </c>
      <c r="AR9" s="102" t="n">
        <v>25909.566</v>
      </c>
      <c r="AS9" s="102" t="n">
        <v>25909.566</v>
      </c>
      <c r="AT9" s="102" t="n">
        <v>25909.566</v>
      </c>
      <c r="AU9" s="102" t="n">
        <v>25909.566</v>
      </c>
      <c r="AV9" s="102" t="n">
        <v>25909.566</v>
      </c>
      <c r="AW9" s="102" t="n">
        <v>25909.566</v>
      </c>
      <c r="AX9" s="102" t="n">
        <v>25909.566</v>
      </c>
      <c r="AY9" s="102" t="n">
        <v>25909.566</v>
      </c>
      <c r="AZ9" s="102" t="n">
        <v>25909.566</v>
      </c>
      <c r="BA9" s="102" t="n">
        <v>25909.566</v>
      </c>
      <c r="BB9" s="102" t="n">
        <v>25909.566</v>
      </c>
      <c r="BC9" s="102" t="n">
        <v>25909.566</v>
      </c>
      <c r="BD9" s="102" t="n">
        <v>25909.566</v>
      </c>
      <c r="BE9" s="102" t="n">
        <v>25909.566</v>
      </c>
      <c r="BF9" s="102" t="n">
        <v>25909.566</v>
      </c>
      <c r="BG9" s="102" t="n">
        <v>25909.566</v>
      </c>
      <c r="BH9" s="102" t="n">
        <v>25909.566</v>
      </c>
      <c r="BI9" s="102" t="n">
        <v>25909.566</v>
      </c>
      <c r="BJ9" s="102" t="n">
        <v>25909.566</v>
      </c>
    </row>
    <row r="10" customFormat="false" ht="12.75" hidden="false" customHeight="false" outlineLevel="0" collapsed="false">
      <c r="A10" s="61" t="n">
        <v>5</v>
      </c>
      <c r="B10" s="70" t="str">
        <f aca="false">'CounterParty Rating'!B10</f>
        <v>Marketer5</v>
      </c>
      <c r="C10" s="102" t="n">
        <v>24298.8195833333</v>
      </c>
      <c r="D10" s="102" t="n">
        <v>24298.8195833333</v>
      </c>
      <c r="E10" s="102" t="n">
        <v>24298.8195833333</v>
      </c>
      <c r="F10" s="102" t="n">
        <v>24298.8195833333</v>
      </c>
      <c r="G10" s="102" t="n">
        <v>24298.8195833333</v>
      </c>
      <c r="H10" s="102" t="n">
        <v>24298.8195833333</v>
      </c>
      <c r="I10" s="102" t="n">
        <v>24298.8195833333</v>
      </c>
      <c r="J10" s="102" t="n">
        <v>24298.8195833333</v>
      </c>
      <c r="K10" s="102" t="n">
        <v>24298.8195833333</v>
      </c>
      <c r="L10" s="102" t="n">
        <v>24298.8195833333</v>
      </c>
      <c r="M10" s="102" t="n">
        <v>24298.8195833333</v>
      </c>
      <c r="N10" s="102" t="n">
        <v>24298.8195833333</v>
      </c>
      <c r="O10" s="102" t="n">
        <v>24298.8195833333</v>
      </c>
      <c r="P10" s="102" t="n">
        <v>24298.8195833333</v>
      </c>
      <c r="Q10" s="102" t="n">
        <v>24298.8195833333</v>
      </c>
      <c r="R10" s="102" t="n">
        <v>24298.8195833333</v>
      </c>
      <c r="S10" s="102" t="n">
        <v>24298.8195833333</v>
      </c>
      <c r="T10" s="102" t="n">
        <v>24298.8195833333</v>
      </c>
      <c r="U10" s="102" t="n">
        <v>24298.8195833333</v>
      </c>
      <c r="V10" s="102" t="n">
        <v>24298.8195833333</v>
      </c>
      <c r="W10" s="102" t="n">
        <v>24298.8195833333</v>
      </c>
      <c r="X10" s="102" t="n">
        <v>24298.8195833333</v>
      </c>
      <c r="Y10" s="102" t="n">
        <v>24298.8195833333</v>
      </c>
      <c r="Z10" s="102" t="n">
        <v>24298.8195833333</v>
      </c>
      <c r="AA10" s="102" t="n">
        <v>24298.8195833333</v>
      </c>
      <c r="AB10" s="102" t="n">
        <v>24298.8195833333</v>
      </c>
      <c r="AC10" s="102" t="n">
        <v>24298.8195833333</v>
      </c>
      <c r="AD10" s="102" t="n">
        <v>24298.8195833333</v>
      </c>
      <c r="AE10" s="102" t="n">
        <v>24298.8195833333</v>
      </c>
      <c r="AF10" s="102" t="n">
        <v>24298.8195833333</v>
      </c>
      <c r="AG10" s="102" t="n">
        <v>24298.8195833333</v>
      </c>
      <c r="AH10" s="102" t="n">
        <v>24298.8195833333</v>
      </c>
      <c r="AI10" s="102" t="n">
        <v>24298.8195833333</v>
      </c>
      <c r="AJ10" s="102" t="n">
        <v>24298.8195833333</v>
      </c>
      <c r="AK10" s="102" t="n">
        <v>24298.8195833333</v>
      </c>
      <c r="AL10" s="102" t="n">
        <v>24298.8195833333</v>
      </c>
      <c r="AM10" s="102" t="n">
        <v>24298.8195833333</v>
      </c>
      <c r="AN10" s="102" t="n">
        <v>24298.8195833333</v>
      </c>
      <c r="AO10" s="102" t="n">
        <v>24298.8195833333</v>
      </c>
      <c r="AP10" s="102" t="n">
        <v>24298.8195833333</v>
      </c>
      <c r="AQ10" s="102" t="n">
        <v>24298.8195833333</v>
      </c>
      <c r="AR10" s="102" t="n">
        <v>24298.8195833333</v>
      </c>
      <c r="AS10" s="102" t="n">
        <v>24298.8195833333</v>
      </c>
      <c r="AT10" s="102" t="n">
        <v>24298.8195833333</v>
      </c>
      <c r="AU10" s="102" t="n">
        <v>24298.8195833333</v>
      </c>
      <c r="AV10" s="102" t="n">
        <v>24298.8195833333</v>
      </c>
      <c r="AW10" s="102" t="n">
        <v>24298.8195833333</v>
      </c>
      <c r="AX10" s="102" t="n">
        <v>24298.8195833333</v>
      </c>
      <c r="AY10" s="102" t="n">
        <v>24298.8195833333</v>
      </c>
      <c r="AZ10" s="102" t="n">
        <v>24298.8195833333</v>
      </c>
      <c r="BA10" s="102" t="n">
        <v>24298.8195833333</v>
      </c>
      <c r="BB10" s="102" t="n">
        <v>24298.8195833333</v>
      </c>
      <c r="BC10" s="102" t="n">
        <v>24298.8195833333</v>
      </c>
      <c r="BD10" s="102" t="n">
        <v>24298.8195833333</v>
      </c>
      <c r="BE10" s="102" t="n">
        <v>24298.8195833333</v>
      </c>
      <c r="BF10" s="102" t="n">
        <v>24298.8195833333</v>
      </c>
      <c r="BG10" s="102" t="n">
        <v>24298.8195833333</v>
      </c>
      <c r="BH10" s="102" t="n">
        <v>24298.8195833333</v>
      </c>
      <c r="BI10" s="102" t="n">
        <v>24298.8195833333</v>
      </c>
      <c r="BJ10" s="102" t="n">
        <v>24298.8195833333</v>
      </c>
    </row>
    <row r="11" customFormat="false" ht="12.75" hidden="false" customHeight="false" outlineLevel="0" collapsed="false">
      <c r="A11" s="61" t="n">
        <v>6</v>
      </c>
      <c r="B11" s="70" t="str">
        <f aca="false">'CounterParty Rating'!B11</f>
        <v>Marketer6</v>
      </c>
      <c r="C11" s="102" t="n">
        <v>4631.71891666667</v>
      </c>
      <c r="D11" s="102" t="n">
        <v>4631.71891666667</v>
      </c>
      <c r="E11" s="102" t="n">
        <v>4631.71891666667</v>
      </c>
      <c r="F11" s="102" t="n">
        <v>4631.71891666667</v>
      </c>
      <c r="G11" s="102" t="n">
        <v>4631.71891666667</v>
      </c>
      <c r="H11" s="102" t="n">
        <v>4631.71891666667</v>
      </c>
      <c r="I11" s="102" t="n">
        <v>4631.71891666667</v>
      </c>
      <c r="J11" s="102" t="n">
        <v>4631.71891666667</v>
      </c>
      <c r="K11" s="102" t="n">
        <v>4631.71891666667</v>
      </c>
      <c r="L11" s="102" t="n">
        <v>4631.71891666667</v>
      </c>
      <c r="M11" s="102" t="n">
        <v>4631.71891666667</v>
      </c>
      <c r="N11" s="102" t="n">
        <v>4631.71891666667</v>
      </c>
      <c r="O11" s="102" t="n">
        <v>4631.71891666667</v>
      </c>
      <c r="P11" s="102" t="n">
        <v>4631.71891666667</v>
      </c>
      <c r="Q11" s="102" t="n">
        <v>4631.71891666667</v>
      </c>
      <c r="R11" s="102" t="n">
        <v>4631.71891666667</v>
      </c>
      <c r="S11" s="102" t="n">
        <v>4631.71891666667</v>
      </c>
      <c r="T11" s="102" t="n">
        <v>4631.71891666667</v>
      </c>
      <c r="U11" s="102" t="n">
        <v>4631.71891666667</v>
      </c>
      <c r="V11" s="102" t="n">
        <v>4631.71891666667</v>
      </c>
      <c r="W11" s="102" t="n">
        <v>4631.71891666667</v>
      </c>
      <c r="X11" s="102" t="n">
        <v>4631.71891666667</v>
      </c>
      <c r="Y11" s="102" t="n">
        <v>4631.71891666667</v>
      </c>
      <c r="Z11" s="102" t="n">
        <v>4631.71891666667</v>
      </c>
      <c r="AA11" s="102" t="n">
        <v>4631.71891666667</v>
      </c>
      <c r="AB11" s="102" t="n">
        <v>4631.71891666667</v>
      </c>
      <c r="AC11" s="102" t="n">
        <v>4631.71891666667</v>
      </c>
      <c r="AD11" s="102" t="n">
        <v>4631.71891666667</v>
      </c>
      <c r="AE11" s="102" t="n">
        <v>4631.71891666667</v>
      </c>
      <c r="AF11" s="102" t="n">
        <v>4631.71891666667</v>
      </c>
      <c r="AG11" s="102" t="n">
        <v>4631.71891666667</v>
      </c>
      <c r="AH11" s="102" t="n">
        <v>4631.71891666667</v>
      </c>
      <c r="AI11" s="102" t="n">
        <v>4631.71891666667</v>
      </c>
      <c r="AJ11" s="102" t="n">
        <v>4631.71891666667</v>
      </c>
      <c r="AK11" s="102" t="n">
        <v>4631.71891666667</v>
      </c>
      <c r="AL11" s="102" t="n">
        <v>4631.71891666667</v>
      </c>
      <c r="AM11" s="102" t="n">
        <v>4631.71891666667</v>
      </c>
      <c r="AN11" s="102" t="n">
        <v>4631.71891666667</v>
      </c>
      <c r="AO11" s="102" t="n">
        <v>4631.71891666667</v>
      </c>
      <c r="AP11" s="102" t="n">
        <v>4631.71891666667</v>
      </c>
      <c r="AQ11" s="102" t="n">
        <v>4631.71891666667</v>
      </c>
      <c r="AR11" s="102" t="n">
        <v>4631.71891666667</v>
      </c>
      <c r="AS11" s="102" t="n">
        <v>4631.71891666667</v>
      </c>
      <c r="AT11" s="102" t="n">
        <v>4631.71891666667</v>
      </c>
      <c r="AU11" s="102" t="n">
        <v>4631.71891666667</v>
      </c>
      <c r="AV11" s="102" t="n">
        <v>4631.71891666667</v>
      </c>
      <c r="AW11" s="102" t="n">
        <v>4631.71891666667</v>
      </c>
      <c r="AX11" s="102" t="n">
        <v>4631.71891666667</v>
      </c>
      <c r="AY11" s="102" t="n">
        <v>4631.71891666667</v>
      </c>
      <c r="AZ11" s="102" t="n">
        <v>4631.71891666667</v>
      </c>
      <c r="BA11" s="102" t="n">
        <v>4631.71891666667</v>
      </c>
      <c r="BB11" s="102" t="n">
        <v>4631.71891666667</v>
      </c>
      <c r="BC11" s="102" t="n">
        <v>4631.71891666667</v>
      </c>
      <c r="BD11" s="102" t="n">
        <v>4631.71891666667</v>
      </c>
      <c r="BE11" s="102" t="n">
        <v>4631.71891666667</v>
      </c>
      <c r="BF11" s="102" t="n">
        <v>4631.71891666667</v>
      </c>
      <c r="BG11" s="102" t="n">
        <v>4631.71891666667</v>
      </c>
      <c r="BH11" s="102" t="n">
        <v>4631.71891666667</v>
      </c>
      <c r="BI11" s="102" t="n">
        <v>4631.71891666667</v>
      </c>
      <c r="BJ11" s="102" t="n">
        <v>4631.71891666667</v>
      </c>
    </row>
    <row r="12" customFormat="false" ht="12.75" hidden="false" customHeight="false" outlineLevel="0" collapsed="false">
      <c r="A12" s="61" t="n">
        <v>7</v>
      </c>
      <c r="B12" s="70" t="str">
        <f aca="false">'CounterParty Rating'!B12</f>
        <v>Marketer7</v>
      </c>
      <c r="C12" s="102" t="n">
        <v>7074.65983333333</v>
      </c>
      <c r="D12" s="102" t="n">
        <v>7074.65983333333</v>
      </c>
      <c r="E12" s="102" t="n">
        <v>7074.65983333333</v>
      </c>
      <c r="F12" s="102" t="n">
        <v>7074.65983333333</v>
      </c>
      <c r="G12" s="102" t="n">
        <v>7074.65983333333</v>
      </c>
      <c r="H12" s="102" t="n">
        <v>7074.65983333333</v>
      </c>
      <c r="I12" s="102" t="n">
        <v>7074.65983333333</v>
      </c>
      <c r="J12" s="102" t="n">
        <v>7074.65983333333</v>
      </c>
      <c r="K12" s="102" t="n">
        <v>7074.65983333333</v>
      </c>
      <c r="L12" s="102" t="n">
        <v>7074.65983333333</v>
      </c>
      <c r="M12" s="102" t="n">
        <v>7074.65983333333</v>
      </c>
      <c r="N12" s="102" t="n">
        <v>7074.65983333333</v>
      </c>
      <c r="O12" s="102" t="n">
        <v>7074.65983333333</v>
      </c>
      <c r="P12" s="102" t="n">
        <v>7074.65983333333</v>
      </c>
      <c r="Q12" s="102" t="n">
        <v>7074.65983333333</v>
      </c>
      <c r="R12" s="102" t="n">
        <v>7074.65983333333</v>
      </c>
      <c r="S12" s="102" t="n">
        <v>7074.65983333333</v>
      </c>
      <c r="T12" s="102" t="n">
        <v>7074.65983333333</v>
      </c>
      <c r="U12" s="102" t="n">
        <v>7074.65983333333</v>
      </c>
      <c r="V12" s="102" t="n">
        <v>7074.65983333333</v>
      </c>
      <c r="W12" s="102" t="n">
        <v>7074.65983333333</v>
      </c>
      <c r="X12" s="102" t="n">
        <v>7074.65983333333</v>
      </c>
      <c r="Y12" s="102" t="n">
        <v>7074.65983333333</v>
      </c>
      <c r="Z12" s="102" t="n">
        <v>7074.65983333333</v>
      </c>
      <c r="AA12" s="102" t="n">
        <v>7074.65983333333</v>
      </c>
      <c r="AB12" s="102" t="n">
        <v>7074.65983333333</v>
      </c>
      <c r="AC12" s="102" t="n">
        <v>7074.65983333333</v>
      </c>
      <c r="AD12" s="102" t="n">
        <v>7074.65983333333</v>
      </c>
      <c r="AE12" s="102" t="n">
        <v>7074.65983333333</v>
      </c>
      <c r="AF12" s="102" t="n">
        <v>7074.65983333333</v>
      </c>
      <c r="AG12" s="102" t="n">
        <v>7074.65983333333</v>
      </c>
      <c r="AH12" s="102" t="n">
        <v>7074.65983333333</v>
      </c>
      <c r="AI12" s="102" t="n">
        <v>7074.65983333333</v>
      </c>
      <c r="AJ12" s="102" t="n">
        <v>7074.65983333333</v>
      </c>
      <c r="AK12" s="102" t="n">
        <v>7074.65983333333</v>
      </c>
      <c r="AL12" s="102" t="n">
        <v>7074.65983333333</v>
      </c>
      <c r="AM12" s="102" t="n">
        <v>7074.65983333333</v>
      </c>
      <c r="AN12" s="102" t="n">
        <v>7074.65983333333</v>
      </c>
      <c r="AO12" s="102" t="n">
        <v>7074.65983333333</v>
      </c>
      <c r="AP12" s="102" t="n">
        <v>7074.65983333333</v>
      </c>
      <c r="AQ12" s="102" t="n">
        <v>7074.65983333333</v>
      </c>
      <c r="AR12" s="102" t="n">
        <v>7074.65983333333</v>
      </c>
      <c r="AS12" s="102" t="n">
        <v>7074.65983333333</v>
      </c>
      <c r="AT12" s="102" t="n">
        <v>7074.65983333333</v>
      </c>
      <c r="AU12" s="102" t="n">
        <v>7074.65983333333</v>
      </c>
      <c r="AV12" s="102" t="n">
        <v>7074.65983333333</v>
      </c>
      <c r="AW12" s="102" t="n">
        <v>7074.65983333333</v>
      </c>
      <c r="AX12" s="102" t="n">
        <v>7074.65983333333</v>
      </c>
      <c r="AY12" s="102" t="n">
        <v>7074.65983333333</v>
      </c>
      <c r="AZ12" s="102" t="n">
        <v>7074.65983333333</v>
      </c>
      <c r="BA12" s="102" t="n">
        <v>7074.65983333333</v>
      </c>
      <c r="BB12" s="102" t="n">
        <v>7074.65983333333</v>
      </c>
      <c r="BC12" s="102" t="n">
        <v>7074.65983333333</v>
      </c>
      <c r="BD12" s="102" t="n">
        <v>7074.65983333333</v>
      </c>
      <c r="BE12" s="102" t="n">
        <v>7074.65983333333</v>
      </c>
      <c r="BF12" s="102" t="n">
        <v>7074.65983333333</v>
      </c>
      <c r="BG12" s="102" t="n">
        <v>7074.65983333333</v>
      </c>
      <c r="BH12" s="102" t="n">
        <v>7074.65983333333</v>
      </c>
      <c r="BI12" s="102" t="n">
        <v>7074.65983333333</v>
      </c>
      <c r="BJ12" s="102" t="n">
        <v>7074.65983333333</v>
      </c>
    </row>
    <row r="13" customFormat="false" ht="12.75" hidden="false" customHeight="false" outlineLevel="0" collapsed="false">
      <c r="A13" s="61" t="n">
        <v>8</v>
      </c>
      <c r="B13" s="70" t="str">
        <f aca="false">'CounterParty Rating'!B13</f>
        <v>Fin Inst1</v>
      </c>
      <c r="C13" s="102" t="n">
        <v>7384.496</v>
      </c>
      <c r="D13" s="102" t="n">
        <v>7384.496</v>
      </c>
      <c r="E13" s="102" t="n">
        <v>7384.496</v>
      </c>
      <c r="F13" s="102" t="n">
        <v>7384.496</v>
      </c>
      <c r="G13" s="102" t="n">
        <v>7384.496</v>
      </c>
      <c r="H13" s="102" t="n">
        <v>7384.496</v>
      </c>
      <c r="I13" s="102" t="n">
        <v>7384.496</v>
      </c>
      <c r="J13" s="102" t="n">
        <v>7384.496</v>
      </c>
      <c r="K13" s="102" t="n">
        <v>7384.496</v>
      </c>
      <c r="L13" s="102" t="n">
        <v>7384.496</v>
      </c>
      <c r="M13" s="102" t="n">
        <v>7384.496</v>
      </c>
      <c r="N13" s="102" t="n">
        <v>7384.496</v>
      </c>
      <c r="O13" s="102" t="n">
        <v>7384.496</v>
      </c>
      <c r="P13" s="102" t="n">
        <v>7384.496</v>
      </c>
      <c r="Q13" s="102" t="n">
        <v>7384.496</v>
      </c>
      <c r="R13" s="102" t="n">
        <v>7384.496</v>
      </c>
      <c r="S13" s="102" t="n">
        <v>7384.496</v>
      </c>
      <c r="T13" s="102" t="n">
        <v>7384.496</v>
      </c>
      <c r="U13" s="102" t="n">
        <v>7384.496</v>
      </c>
      <c r="V13" s="102" t="n">
        <v>7384.496</v>
      </c>
      <c r="W13" s="102" t="n">
        <v>7384.496</v>
      </c>
      <c r="X13" s="102" t="n">
        <v>7384.496</v>
      </c>
      <c r="Y13" s="102" t="n">
        <v>7384.496</v>
      </c>
      <c r="Z13" s="102" t="n">
        <v>7384.496</v>
      </c>
      <c r="AA13" s="102" t="n">
        <v>7384.496</v>
      </c>
      <c r="AB13" s="102" t="n">
        <v>7384.496</v>
      </c>
      <c r="AC13" s="102" t="n">
        <v>7384.496</v>
      </c>
      <c r="AD13" s="102" t="n">
        <v>7384.496</v>
      </c>
      <c r="AE13" s="102" t="n">
        <v>7384.496</v>
      </c>
      <c r="AF13" s="102" t="n">
        <v>7384.496</v>
      </c>
      <c r="AG13" s="102" t="n">
        <v>7384.496</v>
      </c>
      <c r="AH13" s="102" t="n">
        <v>7384.496</v>
      </c>
      <c r="AI13" s="102" t="n">
        <v>7384.496</v>
      </c>
      <c r="AJ13" s="102" t="n">
        <v>7384.496</v>
      </c>
      <c r="AK13" s="102" t="n">
        <v>7384.496</v>
      </c>
      <c r="AL13" s="102" t="n">
        <v>7384.496</v>
      </c>
      <c r="AM13" s="102" t="n">
        <v>7384.496</v>
      </c>
      <c r="AN13" s="102" t="n">
        <v>7384.496</v>
      </c>
      <c r="AO13" s="102" t="n">
        <v>7384.496</v>
      </c>
      <c r="AP13" s="102" t="n">
        <v>7384.496</v>
      </c>
      <c r="AQ13" s="102" t="n">
        <v>7384.496</v>
      </c>
      <c r="AR13" s="102" t="n">
        <v>7384.496</v>
      </c>
      <c r="AS13" s="102" t="n">
        <v>7384.496</v>
      </c>
      <c r="AT13" s="102" t="n">
        <v>7384.496</v>
      </c>
      <c r="AU13" s="102" t="n">
        <v>7384.496</v>
      </c>
      <c r="AV13" s="102" t="n">
        <v>7384.496</v>
      </c>
      <c r="AW13" s="102" t="n">
        <v>7384.496</v>
      </c>
      <c r="AX13" s="102" t="n">
        <v>7384.496</v>
      </c>
      <c r="AY13" s="102" t="n">
        <v>7384.496</v>
      </c>
      <c r="AZ13" s="102" t="n">
        <v>7384.496</v>
      </c>
      <c r="BA13" s="102" t="n">
        <v>7384.496</v>
      </c>
      <c r="BB13" s="102" t="n">
        <v>7384.496</v>
      </c>
      <c r="BC13" s="102" t="n">
        <v>7384.496</v>
      </c>
      <c r="BD13" s="102" t="n">
        <v>7384.496</v>
      </c>
      <c r="BE13" s="102" t="n">
        <v>7384.496</v>
      </c>
      <c r="BF13" s="102" t="n">
        <v>7384.496</v>
      </c>
      <c r="BG13" s="102" t="n">
        <v>7384.496</v>
      </c>
      <c r="BH13" s="102" t="n">
        <v>7384.496</v>
      </c>
      <c r="BI13" s="102" t="n">
        <v>7384.496</v>
      </c>
      <c r="BJ13" s="102" t="n">
        <v>7384.496</v>
      </c>
    </row>
    <row r="14" customFormat="false" ht="12.75" hidden="false" customHeight="false" outlineLevel="0" collapsed="false">
      <c r="A14" s="61" t="n">
        <v>9</v>
      </c>
      <c r="B14" s="70" t="str">
        <f aca="false">'CounterParty Rating'!B14</f>
        <v>Fin Inst2</v>
      </c>
      <c r="C14" s="102" t="n">
        <v>87063.35575</v>
      </c>
      <c r="D14" s="102" t="n">
        <v>87063.35575</v>
      </c>
      <c r="E14" s="102" t="n">
        <v>87063.35575</v>
      </c>
      <c r="F14" s="102" t="n">
        <v>87063.35575</v>
      </c>
      <c r="G14" s="102" t="n">
        <v>87063.35575</v>
      </c>
      <c r="H14" s="102" t="n">
        <v>87063.35575</v>
      </c>
      <c r="I14" s="102" t="n">
        <v>87063.35575</v>
      </c>
      <c r="J14" s="102" t="n">
        <v>87063.35575</v>
      </c>
      <c r="K14" s="102" t="n">
        <v>87063.35575</v>
      </c>
      <c r="L14" s="102" t="n">
        <v>87063.35575</v>
      </c>
      <c r="M14" s="102" t="n">
        <v>87063.35575</v>
      </c>
      <c r="N14" s="102" t="n">
        <v>87063.35575</v>
      </c>
      <c r="O14" s="102" t="n">
        <v>87063.35575</v>
      </c>
      <c r="P14" s="102" t="n">
        <v>87063.35575</v>
      </c>
      <c r="Q14" s="102" t="n">
        <v>87063.35575</v>
      </c>
      <c r="R14" s="102" t="n">
        <v>87063.35575</v>
      </c>
      <c r="S14" s="102" t="n">
        <v>87063.35575</v>
      </c>
      <c r="T14" s="102" t="n">
        <v>87063.35575</v>
      </c>
      <c r="U14" s="102" t="n">
        <v>87063.35575</v>
      </c>
      <c r="V14" s="102" t="n">
        <v>87063.35575</v>
      </c>
      <c r="W14" s="102" t="n">
        <v>87063.35575</v>
      </c>
      <c r="X14" s="102" t="n">
        <v>87063.35575</v>
      </c>
      <c r="Y14" s="102" t="n">
        <v>87063.35575</v>
      </c>
      <c r="Z14" s="102" t="n">
        <v>87063.35575</v>
      </c>
      <c r="AA14" s="102" t="n">
        <v>87063.35575</v>
      </c>
      <c r="AB14" s="102" t="n">
        <v>87063.35575</v>
      </c>
      <c r="AC14" s="102" t="n">
        <v>87063.35575</v>
      </c>
      <c r="AD14" s="102" t="n">
        <v>87063.35575</v>
      </c>
      <c r="AE14" s="102" t="n">
        <v>87063.35575</v>
      </c>
      <c r="AF14" s="102" t="n">
        <v>87063.35575</v>
      </c>
      <c r="AG14" s="102" t="n">
        <v>87063.35575</v>
      </c>
      <c r="AH14" s="102" t="n">
        <v>87063.35575</v>
      </c>
      <c r="AI14" s="102" t="n">
        <v>87063.35575</v>
      </c>
      <c r="AJ14" s="102" t="n">
        <v>87063.35575</v>
      </c>
      <c r="AK14" s="102" t="n">
        <v>87063.35575</v>
      </c>
      <c r="AL14" s="102" t="n">
        <v>87063.35575</v>
      </c>
      <c r="AM14" s="102" t="n">
        <v>87063.35575</v>
      </c>
      <c r="AN14" s="102" t="n">
        <v>87063.35575</v>
      </c>
      <c r="AO14" s="102" t="n">
        <v>87063.35575</v>
      </c>
      <c r="AP14" s="102" t="n">
        <v>87063.35575</v>
      </c>
      <c r="AQ14" s="102" t="n">
        <v>87063.35575</v>
      </c>
      <c r="AR14" s="102" t="n">
        <v>87063.35575</v>
      </c>
      <c r="AS14" s="102" t="n">
        <v>87063.35575</v>
      </c>
      <c r="AT14" s="102" t="n">
        <v>87063.35575</v>
      </c>
      <c r="AU14" s="102" t="n">
        <v>87063.35575</v>
      </c>
      <c r="AV14" s="102" t="n">
        <v>87063.35575</v>
      </c>
      <c r="AW14" s="102" t="n">
        <v>87063.35575</v>
      </c>
      <c r="AX14" s="102" t="n">
        <v>87063.35575</v>
      </c>
      <c r="AY14" s="102" t="n">
        <v>87063.35575</v>
      </c>
      <c r="AZ14" s="102" t="n">
        <v>87063.35575</v>
      </c>
      <c r="BA14" s="102" t="n">
        <v>87063.35575</v>
      </c>
      <c r="BB14" s="102" t="n">
        <v>87063.35575</v>
      </c>
      <c r="BC14" s="102" t="n">
        <v>87063.35575</v>
      </c>
      <c r="BD14" s="102" t="n">
        <v>87063.35575</v>
      </c>
      <c r="BE14" s="102" t="n">
        <v>87063.35575</v>
      </c>
      <c r="BF14" s="102" t="n">
        <v>87063.35575</v>
      </c>
      <c r="BG14" s="102" t="n">
        <v>87063.35575</v>
      </c>
      <c r="BH14" s="102" t="n">
        <v>87063.35575</v>
      </c>
      <c r="BI14" s="102" t="n">
        <v>87063.35575</v>
      </c>
      <c r="BJ14" s="102" t="n">
        <v>87063.35575</v>
      </c>
    </row>
    <row r="15" customFormat="false" ht="12.75" hidden="false" customHeight="false" outlineLevel="0" collapsed="false">
      <c r="A15" s="61" t="n">
        <v>10</v>
      </c>
      <c r="B15" s="70" t="str">
        <f aca="false">'CounterParty Rating'!B15</f>
        <v>Util1</v>
      </c>
      <c r="C15" s="102" t="n">
        <v>16414.5620833333</v>
      </c>
      <c r="D15" s="102" t="n">
        <v>16414.5620833333</v>
      </c>
      <c r="E15" s="102" t="n">
        <v>16414.5620833333</v>
      </c>
      <c r="F15" s="102" t="n">
        <v>16414.5620833333</v>
      </c>
      <c r="G15" s="102" t="n">
        <v>16414.5620833333</v>
      </c>
      <c r="H15" s="102" t="n">
        <v>16414.5620833333</v>
      </c>
      <c r="I15" s="102" t="n">
        <v>16414.5620833333</v>
      </c>
      <c r="J15" s="102" t="n">
        <v>16414.5620833333</v>
      </c>
      <c r="K15" s="102" t="n">
        <v>16414.5620833333</v>
      </c>
      <c r="L15" s="102" t="n">
        <v>16414.5620833333</v>
      </c>
      <c r="M15" s="102" t="n">
        <v>16414.5620833333</v>
      </c>
      <c r="N15" s="102" t="n">
        <v>16414.5620833333</v>
      </c>
      <c r="O15" s="102" t="n">
        <v>16414.5620833333</v>
      </c>
      <c r="P15" s="102" t="n">
        <v>16414.5620833333</v>
      </c>
      <c r="Q15" s="102" t="n">
        <v>16414.5620833333</v>
      </c>
      <c r="R15" s="102" t="n">
        <v>16414.5620833333</v>
      </c>
      <c r="S15" s="102" t="n">
        <v>16414.5620833333</v>
      </c>
      <c r="T15" s="102" t="n">
        <v>16414.5620833333</v>
      </c>
      <c r="U15" s="102" t="n">
        <v>16414.5620833333</v>
      </c>
      <c r="V15" s="102" t="n">
        <v>16414.5620833333</v>
      </c>
      <c r="W15" s="102" t="n">
        <v>16414.5620833333</v>
      </c>
      <c r="X15" s="102" t="n">
        <v>16414.5620833333</v>
      </c>
      <c r="Y15" s="102" t="n">
        <v>16414.5620833333</v>
      </c>
      <c r="Z15" s="102" t="n">
        <v>16414.5620833333</v>
      </c>
      <c r="AA15" s="102" t="n">
        <v>16414.5620833333</v>
      </c>
      <c r="AB15" s="102" t="n">
        <v>16414.5620833333</v>
      </c>
      <c r="AC15" s="102" t="n">
        <v>16414.5620833333</v>
      </c>
      <c r="AD15" s="102" t="n">
        <v>16414.5620833333</v>
      </c>
      <c r="AE15" s="102" t="n">
        <v>16414.5620833333</v>
      </c>
      <c r="AF15" s="102" t="n">
        <v>16414.5620833333</v>
      </c>
      <c r="AG15" s="102" t="n">
        <v>16414.5620833333</v>
      </c>
      <c r="AH15" s="102" t="n">
        <v>16414.5620833333</v>
      </c>
      <c r="AI15" s="102" t="n">
        <v>16414.5620833333</v>
      </c>
      <c r="AJ15" s="102" t="n">
        <v>16414.5620833333</v>
      </c>
      <c r="AK15" s="102" t="n">
        <v>16414.5620833333</v>
      </c>
      <c r="AL15" s="102" t="n">
        <v>16414.5620833333</v>
      </c>
      <c r="AM15" s="102" t="n">
        <v>16414.5620833333</v>
      </c>
      <c r="AN15" s="102" t="n">
        <v>16414.5620833333</v>
      </c>
      <c r="AO15" s="102" t="n">
        <v>16414.5620833333</v>
      </c>
      <c r="AP15" s="102" t="n">
        <v>16414.5620833333</v>
      </c>
      <c r="AQ15" s="102" t="n">
        <v>16414.5620833333</v>
      </c>
      <c r="AR15" s="102" t="n">
        <v>16414.5620833333</v>
      </c>
      <c r="AS15" s="102" t="n">
        <v>16414.5620833333</v>
      </c>
      <c r="AT15" s="102" t="n">
        <v>16414.5620833333</v>
      </c>
      <c r="AU15" s="102" t="n">
        <v>16414.5620833333</v>
      </c>
      <c r="AV15" s="102" t="n">
        <v>16414.5620833333</v>
      </c>
      <c r="AW15" s="102" t="n">
        <v>16414.5620833333</v>
      </c>
      <c r="AX15" s="102" t="n">
        <v>16414.5620833333</v>
      </c>
      <c r="AY15" s="102" t="n">
        <v>16414.5620833333</v>
      </c>
      <c r="AZ15" s="102" t="n">
        <v>16414.5620833333</v>
      </c>
      <c r="BA15" s="102" t="n">
        <v>16414.5620833333</v>
      </c>
      <c r="BB15" s="102" t="n">
        <v>16414.5620833333</v>
      </c>
      <c r="BC15" s="102" t="n">
        <v>16414.5620833333</v>
      </c>
      <c r="BD15" s="102" t="n">
        <v>16414.5620833333</v>
      </c>
      <c r="BE15" s="102" t="n">
        <v>16414.5620833333</v>
      </c>
      <c r="BF15" s="102" t="n">
        <v>16414.5620833333</v>
      </c>
      <c r="BG15" s="102" t="n">
        <v>16414.5620833333</v>
      </c>
      <c r="BH15" s="102" t="n">
        <v>16414.5620833333</v>
      </c>
      <c r="BI15" s="102" t="n">
        <v>16414.5620833333</v>
      </c>
      <c r="BJ15" s="102" t="n">
        <v>16414.5620833333</v>
      </c>
    </row>
    <row r="16" customFormat="false" ht="12.75" hidden="false" customHeight="false" outlineLevel="0" collapsed="false">
      <c r="A16" s="61" t="n">
        <v>11</v>
      </c>
      <c r="B16" s="70" t="str">
        <f aca="false">'CounterParty Rating'!B16</f>
        <v>Util2</v>
      </c>
      <c r="C16" s="102" t="n">
        <v>6038.90008333333</v>
      </c>
      <c r="D16" s="102" t="n">
        <v>6038.90008333333</v>
      </c>
      <c r="E16" s="102" t="n">
        <v>6038.90008333333</v>
      </c>
      <c r="F16" s="102" t="n">
        <v>6038.90008333333</v>
      </c>
      <c r="G16" s="102" t="n">
        <v>6038.90008333333</v>
      </c>
      <c r="H16" s="102" t="n">
        <v>6038.90008333333</v>
      </c>
      <c r="I16" s="102" t="n">
        <v>6038.90008333333</v>
      </c>
      <c r="J16" s="102" t="n">
        <v>6038.90008333333</v>
      </c>
      <c r="K16" s="102" t="n">
        <v>6038.90008333333</v>
      </c>
      <c r="L16" s="102" t="n">
        <v>6038.90008333333</v>
      </c>
      <c r="M16" s="102" t="n">
        <v>6038.90008333333</v>
      </c>
      <c r="N16" s="102" t="n">
        <v>6038.90008333333</v>
      </c>
      <c r="O16" s="102" t="n">
        <v>6038.90008333333</v>
      </c>
      <c r="P16" s="102" t="n">
        <v>6038.90008333333</v>
      </c>
      <c r="Q16" s="102" t="n">
        <v>6038.90008333333</v>
      </c>
      <c r="R16" s="102" t="n">
        <v>6038.90008333333</v>
      </c>
      <c r="S16" s="102" t="n">
        <v>6038.90008333333</v>
      </c>
      <c r="T16" s="102" t="n">
        <v>6038.90008333333</v>
      </c>
      <c r="U16" s="102" t="n">
        <v>6038.90008333333</v>
      </c>
      <c r="V16" s="102" t="n">
        <v>6038.90008333333</v>
      </c>
      <c r="W16" s="102" t="n">
        <v>6038.90008333333</v>
      </c>
      <c r="X16" s="102" t="n">
        <v>6038.90008333333</v>
      </c>
      <c r="Y16" s="102" t="n">
        <v>6038.90008333333</v>
      </c>
      <c r="Z16" s="102" t="n">
        <v>6038.90008333333</v>
      </c>
      <c r="AA16" s="102" t="n">
        <v>6038.90008333333</v>
      </c>
      <c r="AB16" s="102" t="n">
        <v>6038.90008333333</v>
      </c>
      <c r="AC16" s="102" t="n">
        <v>6038.90008333333</v>
      </c>
      <c r="AD16" s="102" t="n">
        <v>6038.90008333333</v>
      </c>
      <c r="AE16" s="102" t="n">
        <v>6038.90008333333</v>
      </c>
      <c r="AF16" s="102" t="n">
        <v>6038.90008333333</v>
      </c>
      <c r="AG16" s="102" t="n">
        <v>6038.90008333333</v>
      </c>
      <c r="AH16" s="102" t="n">
        <v>6038.90008333333</v>
      </c>
      <c r="AI16" s="102" t="n">
        <v>6038.90008333333</v>
      </c>
      <c r="AJ16" s="102" t="n">
        <v>6038.90008333333</v>
      </c>
      <c r="AK16" s="102" t="n">
        <v>6038.90008333333</v>
      </c>
      <c r="AL16" s="102" t="n">
        <v>6038.90008333333</v>
      </c>
      <c r="AM16" s="102" t="n">
        <v>6038.90008333333</v>
      </c>
      <c r="AN16" s="102" t="n">
        <v>6038.90008333333</v>
      </c>
      <c r="AO16" s="102" t="n">
        <v>6038.90008333333</v>
      </c>
      <c r="AP16" s="102" t="n">
        <v>6038.90008333333</v>
      </c>
      <c r="AQ16" s="102" t="n">
        <v>6038.90008333333</v>
      </c>
      <c r="AR16" s="102" t="n">
        <v>6038.90008333333</v>
      </c>
      <c r="AS16" s="102" t="n">
        <v>6038.90008333333</v>
      </c>
      <c r="AT16" s="102" t="n">
        <v>6038.90008333333</v>
      </c>
      <c r="AU16" s="102" t="n">
        <v>6038.90008333333</v>
      </c>
      <c r="AV16" s="102" t="n">
        <v>6038.90008333333</v>
      </c>
      <c r="AW16" s="102" t="n">
        <v>6038.90008333333</v>
      </c>
      <c r="AX16" s="102" t="n">
        <v>6038.90008333333</v>
      </c>
      <c r="AY16" s="102" t="n">
        <v>6038.90008333333</v>
      </c>
      <c r="AZ16" s="102" t="n">
        <v>6038.90008333333</v>
      </c>
      <c r="BA16" s="102" t="n">
        <v>6038.90008333333</v>
      </c>
      <c r="BB16" s="102" t="n">
        <v>6038.90008333333</v>
      </c>
      <c r="BC16" s="102" t="n">
        <v>6038.90008333333</v>
      </c>
      <c r="BD16" s="102" t="n">
        <v>6038.90008333333</v>
      </c>
      <c r="BE16" s="102" t="n">
        <v>6038.90008333333</v>
      </c>
      <c r="BF16" s="102" t="n">
        <v>6038.90008333333</v>
      </c>
      <c r="BG16" s="102" t="n">
        <v>6038.90008333333</v>
      </c>
      <c r="BH16" s="102" t="n">
        <v>6038.90008333333</v>
      </c>
      <c r="BI16" s="102" t="n">
        <v>6038.90008333333</v>
      </c>
      <c r="BJ16" s="102" t="n">
        <v>6038.90008333333</v>
      </c>
    </row>
    <row r="17" customFormat="false" ht="12.75" hidden="false" customHeight="false" outlineLevel="0" collapsed="false">
      <c r="A17" s="61" t="n">
        <v>12</v>
      </c>
      <c r="B17" s="70" t="str">
        <f aca="false">'CounterParty Rating'!B17</f>
        <v>Util3</v>
      </c>
      <c r="C17" s="102" t="n">
        <v>20790.9641666667</v>
      </c>
      <c r="D17" s="102" t="n">
        <v>20790.9641666667</v>
      </c>
      <c r="E17" s="102" t="n">
        <v>20790.9641666667</v>
      </c>
      <c r="F17" s="102" t="n">
        <v>20790.9641666667</v>
      </c>
      <c r="G17" s="102" t="n">
        <v>20790.9641666667</v>
      </c>
      <c r="H17" s="102" t="n">
        <v>20790.9641666667</v>
      </c>
      <c r="I17" s="102" t="n">
        <v>20790.9641666667</v>
      </c>
      <c r="J17" s="102" t="n">
        <v>20790.9641666667</v>
      </c>
      <c r="K17" s="102" t="n">
        <v>20790.9641666667</v>
      </c>
      <c r="L17" s="102" t="n">
        <v>20790.9641666667</v>
      </c>
      <c r="M17" s="102" t="n">
        <v>20790.9641666667</v>
      </c>
      <c r="N17" s="102" t="n">
        <v>20790.9641666667</v>
      </c>
      <c r="O17" s="102" t="n">
        <v>20790.9641666667</v>
      </c>
      <c r="P17" s="102" t="n">
        <v>20790.9641666667</v>
      </c>
      <c r="Q17" s="102" t="n">
        <v>20790.9641666667</v>
      </c>
      <c r="R17" s="102" t="n">
        <v>20790.9641666667</v>
      </c>
      <c r="S17" s="102" t="n">
        <v>20790.9641666667</v>
      </c>
      <c r="T17" s="102" t="n">
        <v>20790.9641666667</v>
      </c>
      <c r="U17" s="102" t="n">
        <v>20790.9641666667</v>
      </c>
      <c r="V17" s="102" t="n">
        <v>20790.9641666667</v>
      </c>
      <c r="W17" s="102" t="n">
        <v>20790.9641666667</v>
      </c>
      <c r="X17" s="102" t="n">
        <v>20790.9641666667</v>
      </c>
      <c r="Y17" s="102" t="n">
        <v>20790.9641666667</v>
      </c>
      <c r="Z17" s="102" t="n">
        <v>20790.9641666667</v>
      </c>
      <c r="AA17" s="102" t="n">
        <v>20790.9641666667</v>
      </c>
      <c r="AB17" s="102" t="n">
        <v>20790.9641666667</v>
      </c>
      <c r="AC17" s="102" t="n">
        <v>20790.9641666667</v>
      </c>
      <c r="AD17" s="102" t="n">
        <v>20790.9641666667</v>
      </c>
      <c r="AE17" s="102" t="n">
        <v>20790.9641666667</v>
      </c>
      <c r="AF17" s="102" t="n">
        <v>20790.9641666667</v>
      </c>
      <c r="AG17" s="102" t="n">
        <v>20790.9641666667</v>
      </c>
      <c r="AH17" s="102" t="n">
        <v>20790.9641666667</v>
      </c>
      <c r="AI17" s="102" t="n">
        <v>20790.9641666667</v>
      </c>
      <c r="AJ17" s="102" t="n">
        <v>20790.9641666667</v>
      </c>
      <c r="AK17" s="102" t="n">
        <v>20790.9641666667</v>
      </c>
      <c r="AL17" s="102" t="n">
        <v>20790.9641666667</v>
      </c>
      <c r="AM17" s="102" t="n">
        <v>20790.9641666667</v>
      </c>
      <c r="AN17" s="102" t="n">
        <v>20790.9641666667</v>
      </c>
      <c r="AO17" s="102" t="n">
        <v>20790.9641666667</v>
      </c>
      <c r="AP17" s="102" t="n">
        <v>20790.9641666667</v>
      </c>
      <c r="AQ17" s="102" t="n">
        <v>20790.9641666667</v>
      </c>
      <c r="AR17" s="102" t="n">
        <v>20790.9641666667</v>
      </c>
      <c r="AS17" s="102" t="n">
        <v>20790.9641666667</v>
      </c>
      <c r="AT17" s="102" t="n">
        <v>20790.9641666667</v>
      </c>
      <c r="AU17" s="102" t="n">
        <v>20790.9641666667</v>
      </c>
      <c r="AV17" s="102" t="n">
        <v>20790.9641666667</v>
      </c>
      <c r="AW17" s="102" t="n">
        <v>20790.9641666667</v>
      </c>
      <c r="AX17" s="102" t="n">
        <v>20790.9641666667</v>
      </c>
      <c r="AY17" s="102" t="n">
        <v>20790.9641666667</v>
      </c>
      <c r="AZ17" s="102" t="n">
        <v>20790.9641666667</v>
      </c>
      <c r="BA17" s="102" t="n">
        <v>20790.9641666667</v>
      </c>
      <c r="BB17" s="102" t="n">
        <v>20790.9641666667</v>
      </c>
      <c r="BC17" s="102" t="n">
        <v>20790.9641666667</v>
      </c>
      <c r="BD17" s="102" t="n">
        <v>20790.9641666667</v>
      </c>
      <c r="BE17" s="102" t="n">
        <v>20790.9641666667</v>
      </c>
      <c r="BF17" s="102" t="n">
        <v>20790.9641666667</v>
      </c>
      <c r="BG17" s="102" t="n">
        <v>20790.9641666667</v>
      </c>
      <c r="BH17" s="102" t="n">
        <v>20790.9641666667</v>
      </c>
      <c r="BI17" s="102" t="n">
        <v>20790.9641666667</v>
      </c>
      <c r="BJ17" s="102" t="n">
        <v>20790.9641666667</v>
      </c>
    </row>
    <row r="18" customFormat="false" ht="12.75" hidden="false" customHeight="false" outlineLevel="0" collapsed="false">
      <c r="A18" s="61" t="n">
        <v>13</v>
      </c>
      <c r="B18" s="70" t="str">
        <f aca="false">'CounterParty Rating'!B18</f>
        <v>Util4</v>
      </c>
      <c r="C18" s="102" t="n">
        <v>31663.1935</v>
      </c>
      <c r="D18" s="102" t="n">
        <v>31663.1935</v>
      </c>
      <c r="E18" s="102" t="n">
        <v>31663.1935</v>
      </c>
      <c r="F18" s="102" t="n">
        <v>31663.1935</v>
      </c>
      <c r="G18" s="102" t="n">
        <v>31663.1935</v>
      </c>
      <c r="H18" s="102" t="n">
        <v>31663.1935</v>
      </c>
      <c r="I18" s="102" t="n">
        <v>31663.1935</v>
      </c>
      <c r="J18" s="102" t="n">
        <v>31663.1935</v>
      </c>
      <c r="K18" s="102" t="n">
        <v>31663.1935</v>
      </c>
      <c r="L18" s="102" t="n">
        <v>31663.1935</v>
      </c>
      <c r="M18" s="102" t="n">
        <v>31663.1935</v>
      </c>
      <c r="N18" s="102" t="n">
        <v>31663.1935</v>
      </c>
      <c r="O18" s="102" t="n">
        <v>31663.1935</v>
      </c>
      <c r="P18" s="102" t="n">
        <v>31663.1935</v>
      </c>
      <c r="Q18" s="102" t="n">
        <v>31663.1935</v>
      </c>
      <c r="R18" s="102" t="n">
        <v>31663.1935</v>
      </c>
      <c r="S18" s="102" t="n">
        <v>31663.1935</v>
      </c>
      <c r="T18" s="102" t="n">
        <v>31663.1935</v>
      </c>
      <c r="U18" s="102" t="n">
        <v>31663.1935</v>
      </c>
      <c r="V18" s="102" t="n">
        <v>31663.1935</v>
      </c>
      <c r="W18" s="102" t="n">
        <v>31663.1935</v>
      </c>
      <c r="X18" s="102" t="n">
        <v>31663.1935</v>
      </c>
      <c r="Y18" s="102" t="n">
        <v>31663.1935</v>
      </c>
      <c r="Z18" s="102" t="n">
        <v>31663.1935</v>
      </c>
      <c r="AA18" s="102" t="n">
        <v>31663.1935</v>
      </c>
      <c r="AB18" s="102" t="n">
        <v>31663.1935</v>
      </c>
      <c r="AC18" s="102" t="n">
        <v>31663.1935</v>
      </c>
      <c r="AD18" s="102" t="n">
        <v>31663.1935</v>
      </c>
      <c r="AE18" s="102" t="n">
        <v>31663.1935</v>
      </c>
      <c r="AF18" s="102" t="n">
        <v>31663.1935</v>
      </c>
      <c r="AG18" s="102" t="n">
        <v>31663.1935</v>
      </c>
      <c r="AH18" s="102" t="n">
        <v>31663.1935</v>
      </c>
      <c r="AI18" s="102" t="n">
        <v>31663.1935</v>
      </c>
      <c r="AJ18" s="102" t="n">
        <v>31663.1935</v>
      </c>
      <c r="AK18" s="102" t="n">
        <v>31663.1935</v>
      </c>
      <c r="AL18" s="102" t="n">
        <v>31663.1935</v>
      </c>
      <c r="AM18" s="102" t="n">
        <v>31663.1935</v>
      </c>
      <c r="AN18" s="102" t="n">
        <v>31663.1935</v>
      </c>
      <c r="AO18" s="102" t="n">
        <v>31663.1935</v>
      </c>
      <c r="AP18" s="102" t="n">
        <v>31663.1935</v>
      </c>
      <c r="AQ18" s="102" t="n">
        <v>31663.1935</v>
      </c>
      <c r="AR18" s="102" t="n">
        <v>31663.1935</v>
      </c>
      <c r="AS18" s="102" t="n">
        <v>31663.1935</v>
      </c>
      <c r="AT18" s="102" t="n">
        <v>31663.1935</v>
      </c>
      <c r="AU18" s="102" t="n">
        <v>31663.1935</v>
      </c>
      <c r="AV18" s="102" t="n">
        <v>31663.1935</v>
      </c>
      <c r="AW18" s="102" t="n">
        <v>31663.1935</v>
      </c>
      <c r="AX18" s="102" t="n">
        <v>31663.1935</v>
      </c>
      <c r="AY18" s="102" t="n">
        <v>31663.1935</v>
      </c>
      <c r="AZ18" s="102" t="n">
        <v>31663.1935</v>
      </c>
      <c r="BA18" s="102" t="n">
        <v>31663.1935</v>
      </c>
      <c r="BB18" s="102" t="n">
        <v>31663.1935</v>
      </c>
      <c r="BC18" s="102" t="n">
        <v>31663.1935</v>
      </c>
      <c r="BD18" s="102" t="n">
        <v>31663.1935</v>
      </c>
      <c r="BE18" s="102" t="n">
        <v>31663.1935</v>
      </c>
      <c r="BF18" s="102" t="n">
        <v>31663.1935</v>
      </c>
      <c r="BG18" s="102" t="n">
        <v>31663.1935</v>
      </c>
      <c r="BH18" s="102" t="n">
        <v>31663.1935</v>
      </c>
      <c r="BI18" s="102" t="n">
        <v>31663.1935</v>
      </c>
      <c r="BJ18" s="102" t="n">
        <v>31663.1935</v>
      </c>
    </row>
    <row r="19" customFormat="false" ht="12.75" hidden="false" customHeight="false" outlineLevel="0" collapsed="false">
      <c r="A19" s="61" t="n">
        <v>14</v>
      </c>
      <c r="B19" s="70" t="str">
        <f aca="false">'CounterParty Rating'!B19</f>
        <v>Util5</v>
      </c>
      <c r="C19" s="102" t="n">
        <v>5517.09908333333</v>
      </c>
      <c r="D19" s="102" t="n">
        <v>5517.09908333333</v>
      </c>
      <c r="E19" s="102" t="n">
        <v>5517.09908333333</v>
      </c>
      <c r="F19" s="102" t="n">
        <v>5517.09908333333</v>
      </c>
      <c r="G19" s="102" t="n">
        <v>5517.09908333333</v>
      </c>
      <c r="H19" s="102" t="n">
        <v>5517.09908333333</v>
      </c>
      <c r="I19" s="102" t="n">
        <v>5517.09908333333</v>
      </c>
      <c r="J19" s="102" t="n">
        <v>5517.09908333333</v>
      </c>
      <c r="K19" s="102" t="n">
        <v>5517.09908333333</v>
      </c>
      <c r="L19" s="102" t="n">
        <v>5517.09908333333</v>
      </c>
      <c r="M19" s="102" t="n">
        <v>5517.09908333333</v>
      </c>
      <c r="N19" s="102" t="n">
        <v>5517.09908333333</v>
      </c>
      <c r="O19" s="102" t="n">
        <v>5517.09908333333</v>
      </c>
      <c r="P19" s="102" t="n">
        <v>5517.09908333333</v>
      </c>
      <c r="Q19" s="102" t="n">
        <v>5517.09908333333</v>
      </c>
      <c r="R19" s="102" t="n">
        <v>5517.09908333333</v>
      </c>
      <c r="S19" s="102" t="n">
        <v>5517.09908333333</v>
      </c>
      <c r="T19" s="102" t="n">
        <v>5517.09908333333</v>
      </c>
      <c r="U19" s="102" t="n">
        <v>5517.09908333333</v>
      </c>
      <c r="V19" s="102" t="n">
        <v>5517.09908333333</v>
      </c>
      <c r="W19" s="102" t="n">
        <v>5517.09908333333</v>
      </c>
      <c r="X19" s="102" t="n">
        <v>5517.09908333333</v>
      </c>
      <c r="Y19" s="102" t="n">
        <v>5517.09908333333</v>
      </c>
      <c r="Z19" s="102" t="n">
        <v>5517.09908333333</v>
      </c>
      <c r="AA19" s="102" t="n">
        <v>5517.09908333333</v>
      </c>
      <c r="AB19" s="102" t="n">
        <v>5517.09908333333</v>
      </c>
      <c r="AC19" s="102" t="n">
        <v>5517.09908333333</v>
      </c>
      <c r="AD19" s="102" t="n">
        <v>5517.09908333333</v>
      </c>
      <c r="AE19" s="102" t="n">
        <v>5517.09908333333</v>
      </c>
      <c r="AF19" s="102" t="n">
        <v>5517.09908333333</v>
      </c>
      <c r="AG19" s="102" t="n">
        <v>5517.09908333333</v>
      </c>
      <c r="AH19" s="102" t="n">
        <v>5517.09908333333</v>
      </c>
      <c r="AI19" s="102" t="n">
        <v>5517.09908333333</v>
      </c>
      <c r="AJ19" s="102" t="n">
        <v>5517.09908333333</v>
      </c>
      <c r="AK19" s="102" t="n">
        <v>5517.09908333333</v>
      </c>
      <c r="AL19" s="102" t="n">
        <v>5517.09908333333</v>
      </c>
      <c r="AM19" s="102" t="n">
        <v>5517.09908333333</v>
      </c>
      <c r="AN19" s="102" t="n">
        <v>5517.09908333333</v>
      </c>
      <c r="AO19" s="102" t="n">
        <v>5517.09908333333</v>
      </c>
      <c r="AP19" s="102" t="n">
        <v>5517.09908333333</v>
      </c>
      <c r="AQ19" s="102" t="n">
        <v>5517.09908333333</v>
      </c>
      <c r="AR19" s="102" t="n">
        <v>5517.09908333333</v>
      </c>
      <c r="AS19" s="102" t="n">
        <v>5517.09908333333</v>
      </c>
      <c r="AT19" s="102" t="n">
        <v>5517.09908333333</v>
      </c>
      <c r="AU19" s="102" t="n">
        <v>5517.09908333333</v>
      </c>
      <c r="AV19" s="102" t="n">
        <v>5517.09908333333</v>
      </c>
      <c r="AW19" s="102" t="n">
        <v>5517.09908333333</v>
      </c>
      <c r="AX19" s="102" t="n">
        <v>5517.09908333333</v>
      </c>
      <c r="AY19" s="102" t="n">
        <v>5517.09908333333</v>
      </c>
      <c r="AZ19" s="102" t="n">
        <v>5517.09908333333</v>
      </c>
      <c r="BA19" s="102" t="n">
        <v>5517.09908333333</v>
      </c>
      <c r="BB19" s="102" t="n">
        <v>5517.09908333333</v>
      </c>
      <c r="BC19" s="102" t="n">
        <v>5517.09908333333</v>
      </c>
      <c r="BD19" s="102" t="n">
        <v>5517.09908333333</v>
      </c>
      <c r="BE19" s="102" t="n">
        <v>5517.09908333333</v>
      </c>
      <c r="BF19" s="102" t="n">
        <v>5517.09908333333</v>
      </c>
      <c r="BG19" s="102" t="n">
        <v>5517.09908333333</v>
      </c>
      <c r="BH19" s="102" t="n">
        <v>5517.09908333333</v>
      </c>
      <c r="BI19" s="102" t="n">
        <v>5517.09908333333</v>
      </c>
      <c r="BJ19" s="102" t="n">
        <v>5517.09908333333</v>
      </c>
    </row>
    <row r="20" customFormat="false" ht="12.75" hidden="false" customHeight="false" outlineLevel="0" collapsed="false">
      <c r="A20" s="61" t="n">
        <v>15</v>
      </c>
      <c r="B20" s="70" t="str">
        <f aca="false">'CounterParty Rating'!B20</f>
        <v>Industrial1</v>
      </c>
      <c r="C20" s="102" t="n">
        <v>109327.873583333</v>
      </c>
      <c r="D20" s="102" t="n">
        <v>109327.873583333</v>
      </c>
      <c r="E20" s="102" t="n">
        <v>109327.873583333</v>
      </c>
      <c r="F20" s="102" t="n">
        <v>109327.873583333</v>
      </c>
      <c r="G20" s="102" t="n">
        <v>109327.873583333</v>
      </c>
      <c r="H20" s="102" t="n">
        <v>109327.873583333</v>
      </c>
      <c r="I20" s="102" t="n">
        <v>109327.873583333</v>
      </c>
      <c r="J20" s="102" t="n">
        <v>109327.873583333</v>
      </c>
      <c r="K20" s="102" t="n">
        <v>109327.873583333</v>
      </c>
      <c r="L20" s="102" t="n">
        <v>109327.873583333</v>
      </c>
      <c r="M20" s="102" t="n">
        <v>109327.873583333</v>
      </c>
      <c r="N20" s="102" t="n">
        <v>109327.873583333</v>
      </c>
      <c r="O20" s="102" t="n">
        <v>109327.873583333</v>
      </c>
      <c r="P20" s="102" t="n">
        <v>109327.873583333</v>
      </c>
      <c r="Q20" s="102" t="n">
        <v>109327.873583333</v>
      </c>
      <c r="R20" s="102" t="n">
        <v>109327.873583333</v>
      </c>
      <c r="S20" s="102" t="n">
        <v>109327.873583333</v>
      </c>
      <c r="T20" s="102" t="n">
        <v>109327.873583333</v>
      </c>
      <c r="U20" s="102" t="n">
        <v>109327.873583333</v>
      </c>
      <c r="V20" s="102" t="n">
        <v>109327.873583333</v>
      </c>
      <c r="W20" s="102" t="n">
        <v>109327.873583333</v>
      </c>
      <c r="X20" s="102" t="n">
        <v>109327.873583333</v>
      </c>
      <c r="Y20" s="102" t="n">
        <v>109327.873583333</v>
      </c>
      <c r="Z20" s="102" t="n">
        <v>109327.873583333</v>
      </c>
      <c r="AA20" s="102" t="n">
        <v>109327.873583333</v>
      </c>
      <c r="AB20" s="102" t="n">
        <v>109327.873583333</v>
      </c>
      <c r="AC20" s="102" t="n">
        <v>109327.873583333</v>
      </c>
      <c r="AD20" s="102" t="n">
        <v>109327.873583333</v>
      </c>
      <c r="AE20" s="102" t="n">
        <v>109327.873583333</v>
      </c>
      <c r="AF20" s="102" t="n">
        <v>109327.873583333</v>
      </c>
      <c r="AG20" s="102" t="n">
        <v>109327.873583333</v>
      </c>
      <c r="AH20" s="102" t="n">
        <v>109327.873583333</v>
      </c>
      <c r="AI20" s="102" t="n">
        <v>109327.873583333</v>
      </c>
      <c r="AJ20" s="102" t="n">
        <v>109327.873583333</v>
      </c>
      <c r="AK20" s="102" t="n">
        <v>109327.873583333</v>
      </c>
      <c r="AL20" s="102" t="n">
        <v>109327.873583333</v>
      </c>
      <c r="AM20" s="102" t="n">
        <v>109327.873583333</v>
      </c>
      <c r="AN20" s="102" t="n">
        <v>109327.873583333</v>
      </c>
      <c r="AO20" s="102" t="n">
        <v>109327.873583333</v>
      </c>
      <c r="AP20" s="102" t="n">
        <v>109327.873583333</v>
      </c>
      <c r="AQ20" s="102" t="n">
        <v>109327.873583333</v>
      </c>
      <c r="AR20" s="102" t="n">
        <v>109327.873583333</v>
      </c>
      <c r="AS20" s="102" t="n">
        <v>109327.873583333</v>
      </c>
      <c r="AT20" s="102" t="n">
        <v>109327.873583333</v>
      </c>
      <c r="AU20" s="102" t="n">
        <v>109327.873583333</v>
      </c>
      <c r="AV20" s="102" t="n">
        <v>109327.873583333</v>
      </c>
      <c r="AW20" s="102" t="n">
        <v>109327.873583333</v>
      </c>
      <c r="AX20" s="102" t="n">
        <v>109327.873583333</v>
      </c>
      <c r="AY20" s="102" t="n">
        <v>109327.873583333</v>
      </c>
      <c r="AZ20" s="102" t="n">
        <v>109327.873583333</v>
      </c>
      <c r="BA20" s="102" t="n">
        <v>109327.873583333</v>
      </c>
      <c r="BB20" s="102" t="n">
        <v>109327.873583333</v>
      </c>
      <c r="BC20" s="102" t="n">
        <v>109327.873583333</v>
      </c>
      <c r="BD20" s="102" t="n">
        <v>109327.873583333</v>
      </c>
      <c r="BE20" s="102" t="n">
        <v>109327.873583333</v>
      </c>
      <c r="BF20" s="102" t="n">
        <v>109327.873583333</v>
      </c>
      <c r="BG20" s="102" t="n">
        <v>109327.873583333</v>
      </c>
      <c r="BH20" s="102" t="n">
        <v>109327.873583333</v>
      </c>
      <c r="BI20" s="102" t="n">
        <v>109327.873583333</v>
      </c>
      <c r="BJ20" s="102" t="n">
        <v>109327.873583333</v>
      </c>
    </row>
    <row r="21" customFormat="false" ht="12.75" hidden="false" customHeight="false" outlineLevel="0" collapsed="false">
      <c r="A21" s="61" t="n">
        <v>16</v>
      </c>
      <c r="B21" s="70" t="str">
        <f aca="false">'CounterParty Rating'!B21</f>
        <v>Industrial2</v>
      </c>
      <c r="C21" s="102" t="n">
        <v>148966.661416667</v>
      </c>
      <c r="D21" s="102" t="n">
        <v>148966.661416667</v>
      </c>
      <c r="E21" s="102" t="n">
        <v>148966.661416667</v>
      </c>
      <c r="F21" s="102" t="n">
        <v>148966.661416667</v>
      </c>
      <c r="G21" s="102" t="n">
        <v>148966.661416667</v>
      </c>
      <c r="H21" s="102" t="n">
        <v>148966.661416667</v>
      </c>
      <c r="I21" s="102" t="n">
        <v>148966.661416667</v>
      </c>
      <c r="J21" s="102" t="n">
        <v>148966.661416667</v>
      </c>
      <c r="K21" s="102" t="n">
        <v>148966.661416667</v>
      </c>
      <c r="L21" s="102" t="n">
        <v>148966.661416667</v>
      </c>
      <c r="M21" s="102" t="n">
        <v>148966.661416667</v>
      </c>
      <c r="N21" s="102" t="n">
        <v>148966.661416667</v>
      </c>
      <c r="O21" s="102" t="n">
        <v>148966.661416667</v>
      </c>
      <c r="P21" s="102" t="n">
        <v>148966.661416667</v>
      </c>
      <c r="Q21" s="102" t="n">
        <v>148966.661416667</v>
      </c>
      <c r="R21" s="102" t="n">
        <v>148966.661416667</v>
      </c>
      <c r="S21" s="102" t="n">
        <v>148966.661416667</v>
      </c>
      <c r="T21" s="102" t="n">
        <v>148966.661416667</v>
      </c>
      <c r="U21" s="102" t="n">
        <v>148966.661416667</v>
      </c>
      <c r="V21" s="102" t="n">
        <v>148966.661416667</v>
      </c>
      <c r="W21" s="102" t="n">
        <v>148966.661416667</v>
      </c>
      <c r="X21" s="102" t="n">
        <v>148966.661416667</v>
      </c>
      <c r="Y21" s="102" t="n">
        <v>148966.661416667</v>
      </c>
      <c r="Z21" s="102" t="n">
        <v>148966.661416667</v>
      </c>
      <c r="AA21" s="102" t="n">
        <v>148966.661416667</v>
      </c>
      <c r="AB21" s="102" t="n">
        <v>148966.661416667</v>
      </c>
      <c r="AC21" s="102" t="n">
        <v>148966.661416667</v>
      </c>
      <c r="AD21" s="102" t="n">
        <v>148966.661416667</v>
      </c>
      <c r="AE21" s="102" t="n">
        <v>148966.661416667</v>
      </c>
      <c r="AF21" s="102" t="n">
        <v>148966.661416667</v>
      </c>
      <c r="AG21" s="102" t="n">
        <v>148966.661416667</v>
      </c>
      <c r="AH21" s="102" t="n">
        <v>148966.661416667</v>
      </c>
      <c r="AI21" s="102" t="n">
        <v>148966.661416667</v>
      </c>
      <c r="AJ21" s="102" t="n">
        <v>148966.661416667</v>
      </c>
      <c r="AK21" s="102" t="n">
        <v>148966.661416667</v>
      </c>
      <c r="AL21" s="102" t="n">
        <v>148966.661416667</v>
      </c>
      <c r="AM21" s="102" t="n">
        <v>148966.661416667</v>
      </c>
      <c r="AN21" s="102" t="n">
        <v>148966.661416667</v>
      </c>
      <c r="AO21" s="102" t="n">
        <v>148966.661416667</v>
      </c>
      <c r="AP21" s="102" t="n">
        <v>148966.661416667</v>
      </c>
      <c r="AQ21" s="102" t="n">
        <v>148966.661416667</v>
      </c>
      <c r="AR21" s="102" t="n">
        <v>148966.661416667</v>
      </c>
      <c r="AS21" s="102" t="n">
        <v>148966.661416667</v>
      </c>
      <c r="AT21" s="102" t="n">
        <v>148966.661416667</v>
      </c>
      <c r="AU21" s="102" t="n">
        <v>148966.661416667</v>
      </c>
      <c r="AV21" s="102" t="n">
        <v>148966.661416667</v>
      </c>
      <c r="AW21" s="102" t="n">
        <v>148966.661416667</v>
      </c>
      <c r="AX21" s="102" t="n">
        <v>148966.661416667</v>
      </c>
      <c r="AY21" s="102" t="n">
        <v>148966.661416667</v>
      </c>
      <c r="AZ21" s="102" t="n">
        <v>148966.661416667</v>
      </c>
      <c r="BA21" s="102" t="n">
        <v>148966.661416667</v>
      </c>
      <c r="BB21" s="102" t="n">
        <v>148966.661416667</v>
      </c>
      <c r="BC21" s="102" t="n">
        <v>148966.661416667</v>
      </c>
      <c r="BD21" s="102" t="n">
        <v>148966.661416667</v>
      </c>
      <c r="BE21" s="102" t="n">
        <v>148966.661416667</v>
      </c>
      <c r="BF21" s="102" t="n">
        <v>148966.661416667</v>
      </c>
      <c r="BG21" s="102" t="n">
        <v>148966.661416667</v>
      </c>
      <c r="BH21" s="102" t="n">
        <v>148966.661416667</v>
      </c>
      <c r="BI21" s="102" t="n">
        <v>148966.661416667</v>
      </c>
      <c r="BJ21" s="102" t="n">
        <v>148966.661416667</v>
      </c>
    </row>
    <row r="22" customFormat="false" ht="12.75" hidden="false" customHeight="false" outlineLevel="0" collapsed="false">
      <c r="A22" s="61" t="n">
        <v>17</v>
      </c>
      <c r="B22" s="70" t="str">
        <f aca="false">'CounterParty Rating'!B22</f>
        <v>Industrial3</v>
      </c>
      <c r="C22" s="102" t="n">
        <v>6591.84291666667</v>
      </c>
      <c r="D22" s="102" t="n">
        <v>6591.84291666667</v>
      </c>
      <c r="E22" s="102" t="n">
        <v>6591.84291666667</v>
      </c>
      <c r="F22" s="102" t="n">
        <v>6591.84291666667</v>
      </c>
      <c r="G22" s="102" t="n">
        <v>6591.84291666667</v>
      </c>
      <c r="H22" s="102" t="n">
        <v>6591.84291666667</v>
      </c>
      <c r="I22" s="102" t="n">
        <v>6591.84291666667</v>
      </c>
      <c r="J22" s="102" t="n">
        <v>6591.84291666667</v>
      </c>
      <c r="K22" s="102" t="n">
        <v>6591.84291666667</v>
      </c>
      <c r="L22" s="102" t="n">
        <v>6591.84291666667</v>
      </c>
      <c r="M22" s="102" t="n">
        <v>6591.84291666667</v>
      </c>
      <c r="N22" s="102" t="n">
        <v>6591.84291666667</v>
      </c>
      <c r="O22" s="102" t="n">
        <v>6591.84291666667</v>
      </c>
      <c r="P22" s="102" t="n">
        <v>6591.84291666667</v>
      </c>
      <c r="Q22" s="102" t="n">
        <v>6591.84291666667</v>
      </c>
      <c r="R22" s="102" t="n">
        <v>6591.84291666667</v>
      </c>
      <c r="S22" s="102" t="n">
        <v>6591.84291666667</v>
      </c>
      <c r="T22" s="102" t="n">
        <v>6591.84291666667</v>
      </c>
      <c r="U22" s="102" t="n">
        <v>6591.84291666667</v>
      </c>
      <c r="V22" s="102" t="n">
        <v>6591.84291666667</v>
      </c>
      <c r="W22" s="102" t="n">
        <v>6591.84291666667</v>
      </c>
      <c r="X22" s="102" t="n">
        <v>6591.84291666667</v>
      </c>
      <c r="Y22" s="102" t="n">
        <v>6591.84291666667</v>
      </c>
      <c r="Z22" s="102" t="n">
        <v>6591.84291666667</v>
      </c>
      <c r="AA22" s="102" t="n">
        <v>6591.84291666667</v>
      </c>
      <c r="AB22" s="102" t="n">
        <v>6591.84291666667</v>
      </c>
      <c r="AC22" s="102" t="n">
        <v>6591.84291666667</v>
      </c>
      <c r="AD22" s="102" t="n">
        <v>6591.84291666667</v>
      </c>
      <c r="AE22" s="102" t="n">
        <v>6591.84291666667</v>
      </c>
      <c r="AF22" s="102" t="n">
        <v>6591.84291666667</v>
      </c>
      <c r="AG22" s="102" t="n">
        <v>6591.84291666667</v>
      </c>
      <c r="AH22" s="102" t="n">
        <v>6591.84291666667</v>
      </c>
      <c r="AI22" s="102" t="n">
        <v>6591.84291666667</v>
      </c>
      <c r="AJ22" s="102" t="n">
        <v>6591.84291666667</v>
      </c>
      <c r="AK22" s="102" t="n">
        <v>6591.84291666667</v>
      </c>
      <c r="AL22" s="102" t="n">
        <v>6591.84291666667</v>
      </c>
      <c r="AM22" s="102" t="n">
        <v>6591.84291666667</v>
      </c>
      <c r="AN22" s="102" t="n">
        <v>6591.84291666667</v>
      </c>
      <c r="AO22" s="102" t="n">
        <v>6591.84291666667</v>
      </c>
      <c r="AP22" s="102" t="n">
        <v>6591.84291666667</v>
      </c>
      <c r="AQ22" s="102" t="n">
        <v>6591.84291666667</v>
      </c>
      <c r="AR22" s="102" t="n">
        <v>6591.84291666667</v>
      </c>
      <c r="AS22" s="102" t="n">
        <v>6591.84291666667</v>
      </c>
      <c r="AT22" s="102" t="n">
        <v>6591.84291666667</v>
      </c>
      <c r="AU22" s="102" t="n">
        <v>6591.84291666667</v>
      </c>
      <c r="AV22" s="102" t="n">
        <v>6591.84291666667</v>
      </c>
      <c r="AW22" s="102" t="n">
        <v>6591.84291666667</v>
      </c>
      <c r="AX22" s="102" t="n">
        <v>6591.84291666667</v>
      </c>
      <c r="AY22" s="102" t="n">
        <v>6591.84291666667</v>
      </c>
      <c r="AZ22" s="102" t="n">
        <v>6591.84291666667</v>
      </c>
      <c r="BA22" s="102" t="n">
        <v>6591.84291666667</v>
      </c>
      <c r="BB22" s="102" t="n">
        <v>6591.84291666667</v>
      </c>
      <c r="BC22" s="102" t="n">
        <v>6591.84291666667</v>
      </c>
      <c r="BD22" s="102" t="n">
        <v>6591.84291666667</v>
      </c>
      <c r="BE22" s="102" t="n">
        <v>6591.84291666667</v>
      </c>
      <c r="BF22" s="102" t="n">
        <v>6591.84291666667</v>
      </c>
      <c r="BG22" s="102" t="n">
        <v>6591.84291666667</v>
      </c>
      <c r="BH22" s="102" t="n">
        <v>6591.84291666667</v>
      </c>
      <c r="BI22" s="102" t="n">
        <v>6591.84291666667</v>
      </c>
      <c r="BJ22" s="102" t="n">
        <v>6591.84291666667</v>
      </c>
    </row>
    <row r="23" customFormat="false" ht="12.75" hidden="false" customHeight="false" outlineLevel="0" collapsed="false">
      <c r="A23" s="61" t="n">
        <v>18</v>
      </c>
      <c r="B23" s="70" t="str">
        <f aca="false">'CounterParty Rating'!B23</f>
        <v>Producer1</v>
      </c>
      <c r="C23" s="102" t="n">
        <v>22643.9393333333</v>
      </c>
      <c r="D23" s="102" t="n">
        <v>22643.9393333333</v>
      </c>
      <c r="E23" s="102" t="n">
        <v>22643.9393333333</v>
      </c>
      <c r="F23" s="102" t="n">
        <v>22643.9393333333</v>
      </c>
      <c r="G23" s="102" t="n">
        <v>22643.9393333333</v>
      </c>
      <c r="H23" s="102" t="n">
        <v>22643.9393333333</v>
      </c>
      <c r="I23" s="102" t="n">
        <v>22643.9393333333</v>
      </c>
      <c r="J23" s="102" t="n">
        <v>22643.9393333333</v>
      </c>
      <c r="K23" s="102" t="n">
        <v>22643.9393333333</v>
      </c>
      <c r="L23" s="102" t="n">
        <v>22643.9393333333</v>
      </c>
      <c r="M23" s="102" t="n">
        <v>22643.9393333333</v>
      </c>
      <c r="N23" s="102" t="n">
        <v>22643.9393333333</v>
      </c>
      <c r="O23" s="102" t="n">
        <v>22643.9393333333</v>
      </c>
      <c r="P23" s="102" t="n">
        <v>22643.9393333333</v>
      </c>
      <c r="Q23" s="102" t="n">
        <v>22643.9393333333</v>
      </c>
      <c r="R23" s="102" t="n">
        <v>22643.9393333333</v>
      </c>
      <c r="S23" s="102" t="n">
        <v>22643.9393333333</v>
      </c>
      <c r="T23" s="102" t="n">
        <v>22643.9393333333</v>
      </c>
      <c r="U23" s="102" t="n">
        <v>22643.9393333333</v>
      </c>
      <c r="V23" s="102" t="n">
        <v>22643.9393333333</v>
      </c>
      <c r="W23" s="102" t="n">
        <v>22643.9393333333</v>
      </c>
      <c r="X23" s="102" t="n">
        <v>22643.9393333333</v>
      </c>
      <c r="Y23" s="102" t="n">
        <v>22643.9393333333</v>
      </c>
      <c r="Z23" s="102" t="n">
        <v>22643.9393333333</v>
      </c>
      <c r="AA23" s="102" t="n">
        <v>22643.9393333333</v>
      </c>
      <c r="AB23" s="102" t="n">
        <v>22643.9393333333</v>
      </c>
      <c r="AC23" s="102" t="n">
        <v>22643.9393333333</v>
      </c>
      <c r="AD23" s="102" t="n">
        <v>22643.9393333333</v>
      </c>
      <c r="AE23" s="102" t="n">
        <v>22643.9393333333</v>
      </c>
      <c r="AF23" s="102" t="n">
        <v>22643.9393333333</v>
      </c>
      <c r="AG23" s="102" t="n">
        <v>22643.9393333333</v>
      </c>
      <c r="AH23" s="102" t="n">
        <v>22643.9393333333</v>
      </c>
      <c r="AI23" s="102" t="n">
        <v>22643.9393333333</v>
      </c>
      <c r="AJ23" s="102" t="n">
        <v>22643.9393333333</v>
      </c>
      <c r="AK23" s="102" t="n">
        <v>22643.9393333333</v>
      </c>
      <c r="AL23" s="102" t="n">
        <v>22643.9393333333</v>
      </c>
      <c r="AM23" s="102" t="n">
        <v>22643.9393333333</v>
      </c>
      <c r="AN23" s="102" t="n">
        <v>22643.9393333333</v>
      </c>
      <c r="AO23" s="102" t="n">
        <v>22643.9393333333</v>
      </c>
      <c r="AP23" s="102" t="n">
        <v>22643.9393333333</v>
      </c>
      <c r="AQ23" s="102" t="n">
        <v>22643.9393333333</v>
      </c>
      <c r="AR23" s="102" t="n">
        <v>22643.9393333333</v>
      </c>
      <c r="AS23" s="102" t="n">
        <v>22643.9393333333</v>
      </c>
      <c r="AT23" s="102" t="n">
        <v>22643.9393333333</v>
      </c>
      <c r="AU23" s="102" t="n">
        <v>22643.9393333333</v>
      </c>
      <c r="AV23" s="102" t="n">
        <v>22643.9393333333</v>
      </c>
      <c r="AW23" s="102" t="n">
        <v>22643.9393333333</v>
      </c>
      <c r="AX23" s="102" t="n">
        <v>22643.9393333333</v>
      </c>
      <c r="AY23" s="102" t="n">
        <v>22643.9393333333</v>
      </c>
      <c r="AZ23" s="102" t="n">
        <v>22643.9393333333</v>
      </c>
      <c r="BA23" s="102" t="n">
        <v>22643.9393333333</v>
      </c>
      <c r="BB23" s="102" t="n">
        <v>22643.9393333333</v>
      </c>
      <c r="BC23" s="102" t="n">
        <v>22643.9393333333</v>
      </c>
      <c r="BD23" s="102" t="n">
        <v>22643.9393333333</v>
      </c>
      <c r="BE23" s="102" t="n">
        <v>22643.9393333333</v>
      </c>
      <c r="BF23" s="102" t="n">
        <v>22643.9393333333</v>
      </c>
      <c r="BG23" s="102" t="n">
        <v>22643.9393333333</v>
      </c>
      <c r="BH23" s="102" t="n">
        <v>22643.9393333333</v>
      </c>
      <c r="BI23" s="102" t="n">
        <v>22643.9393333333</v>
      </c>
      <c r="BJ23" s="102" t="n">
        <v>22643.9393333333</v>
      </c>
    </row>
    <row r="24" customFormat="false" ht="12.75" hidden="false" customHeight="false" outlineLevel="0" collapsed="false">
      <c r="A24" s="61" t="n">
        <v>19</v>
      </c>
      <c r="B24" s="70" t="str">
        <f aca="false">'CounterParty Rating'!B24</f>
        <v>Producer2</v>
      </c>
      <c r="C24" s="102" t="n">
        <v>5763.45158333333</v>
      </c>
      <c r="D24" s="102" t="n">
        <v>5763.45158333333</v>
      </c>
      <c r="E24" s="102" t="n">
        <v>5763.45158333333</v>
      </c>
      <c r="F24" s="102" t="n">
        <v>5763.45158333333</v>
      </c>
      <c r="G24" s="102" t="n">
        <v>5763.45158333333</v>
      </c>
      <c r="H24" s="102" t="n">
        <v>5763.45158333333</v>
      </c>
      <c r="I24" s="102" t="n">
        <v>5763.45158333333</v>
      </c>
      <c r="J24" s="102" t="n">
        <v>5763.45158333333</v>
      </c>
      <c r="K24" s="102" t="n">
        <v>5763.45158333333</v>
      </c>
      <c r="L24" s="102" t="n">
        <v>5763.45158333333</v>
      </c>
      <c r="M24" s="102" t="n">
        <v>5763.45158333333</v>
      </c>
      <c r="N24" s="102" t="n">
        <v>5763.45158333333</v>
      </c>
      <c r="O24" s="102" t="n">
        <v>5763.45158333333</v>
      </c>
      <c r="P24" s="102" t="n">
        <v>5763.45158333333</v>
      </c>
      <c r="Q24" s="102" t="n">
        <v>5763.45158333333</v>
      </c>
      <c r="R24" s="102" t="n">
        <v>5763.45158333333</v>
      </c>
      <c r="S24" s="102" t="n">
        <v>5763.45158333333</v>
      </c>
      <c r="T24" s="102" t="n">
        <v>5763.45158333333</v>
      </c>
      <c r="U24" s="102" t="n">
        <v>5763.45158333333</v>
      </c>
      <c r="V24" s="102" t="n">
        <v>5763.45158333333</v>
      </c>
      <c r="W24" s="102" t="n">
        <v>5763.45158333333</v>
      </c>
      <c r="X24" s="102" t="n">
        <v>5763.45158333333</v>
      </c>
      <c r="Y24" s="102" t="n">
        <v>5763.45158333333</v>
      </c>
      <c r="Z24" s="102" t="n">
        <v>5763.45158333333</v>
      </c>
      <c r="AA24" s="102" t="n">
        <v>5763.45158333333</v>
      </c>
      <c r="AB24" s="102" t="n">
        <v>5763.45158333333</v>
      </c>
      <c r="AC24" s="102" t="n">
        <v>5763.45158333333</v>
      </c>
      <c r="AD24" s="102" t="n">
        <v>5763.45158333333</v>
      </c>
      <c r="AE24" s="102" t="n">
        <v>5763.45158333333</v>
      </c>
      <c r="AF24" s="102" t="n">
        <v>5763.45158333333</v>
      </c>
      <c r="AG24" s="102" t="n">
        <v>5763.45158333333</v>
      </c>
      <c r="AH24" s="102" t="n">
        <v>5763.45158333333</v>
      </c>
      <c r="AI24" s="102" t="n">
        <v>5763.45158333333</v>
      </c>
      <c r="AJ24" s="102" t="n">
        <v>5763.45158333333</v>
      </c>
      <c r="AK24" s="102" t="n">
        <v>5763.45158333333</v>
      </c>
      <c r="AL24" s="102" t="n">
        <v>5763.45158333333</v>
      </c>
      <c r="AM24" s="102" t="n">
        <v>5763.45158333333</v>
      </c>
      <c r="AN24" s="102" t="n">
        <v>5763.45158333333</v>
      </c>
      <c r="AO24" s="102" t="n">
        <v>5763.45158333333</v>
      </c>
      <c r="AP24" s="102" t="n">
        <v>5763.45158333333</v>
      </c>
      <c r="AQ24" s="102" t="n">
        <v>5763.45158333333</v>
      </c>
      <c r="AR24" s="102" t="n">
        <v>5763.45158333333</v>
      </c>
      <c r="AS24" s="102" t="n">
        <v>5763.45158333333</v>
      </c>
      <c r="AT24" s="102" t="n">
        <v>5763.45158333333</v>
      </c>
      <c r="AU24" s="102" t="n">
        <v>5763.45158333333</v>
      </c>
      <c r="AV24" s="102" t="n">
        <v>5763.45158333333</v>
      </c>
      <c r="AW24" s="102" t="n">
        <v>5763.45158333333</v>
      </c>
      <c r="AX24" s="102" t="n">
        <v>5763.45158333333</v>
      </c>
      <c r="AY24" s="102" t="n">
        <v>5763.45158333333</v>
      </c>
      <c r="AZ24" s="102" t="n">
        <v>5763.45158333333</v>
      </c>
      <c r="BA24" s="102" t="n">
        <v>5763.45158333333</v>
      </c>
      <c r="BB24" s="102" t="n">
        <v>5763.45158333333</v>
      </c>
      <c r="BC24" s="102" t="n">
        <v>5763.45158333333</v>
      </c>
      <c r="BD24" s="102" t="n">
        <v>5763.45158333333</v>
      </c>
      <c r="BE24" s="102" t="n">
        <v>5763.45158333333</v>
      </c>
      <c r="BF24" s="102" t="n">
        <v>5763.45158333333</v>
      </c>
      <c r="BG24" s="102" t="n">
        <v>5763.45158333333</v>
      </c>
      <c r="BH24" s="102" t="n">
        <v>5763.45158333333</v>
      </c>
      <c r="BI24" s="102" t="n">
        <v>5763.45158333333</v>
      </c>
      <c r="BJ24" s="102" t="n">
        <v>5763.45158333333</v>
      </c>
    </row>
    <row r="25" customFormat="false" ht="12.75" hidden="false" customHeight="false" outlineLevel="0" collapsed="false">
      <c r="A25" s="61" t="n">
        <v>20</v>
      </c>
      <c r="B25" s="70" t="str">
        <f aca="false">'CounterParty Rating'!B25</f>
        <v>Other</v>
      </c>
      <c r="C25" s="102" t="n">
        <v>7230.84975</v>
      </c>
      <c r="D25" s="102" t="n">
        <v>7230.84975</v>
      </c>
      <c r="E25" s="102" t="n">
        <v>7230.84975</v>
      </c>
      <c r="F25" s="102" t="n">
        <v>7230.84975</v>
      </c>
      <c r="G25" s="102" t="n">
        <v>7230.84975</v>
      </c>
      <c r="H25" s="102" t="n">
        <v>7230.84975</v>
      </c>
      <c r="I25" s="102" t="n">
        <v>7230.84975</v>
      </c>
      <c r="J25" s="102" t="n">
        <v>7230.84975</v>
      </c>
      <c r="K25" s="102" t="n">
        <v>7230.84975</v>
      </c>
      <c r="L25" s="102" t="n">
        <v>7230.84975</v>
      </c>
      <c r="M25" s="102" t="n">
        <v>7230.84975</v>
      </c>
      <c r="N25" s="102" t="n">
        <v>7230.84975</v>
      </c>
      <c r="O25" s="102" t="n">
        <v>7230.84975</v>
      </c>
      <c r="P25" s="102" t="n">
        <v>7230.84975</v>
      </c>
      <c r="Q25" s="102" t="n">
        <v>7230.84975</v>
      </c>
      <c r="R25" s="102" t="n">
        <v>7230.84975</v>
      </c>
      <c r="S25" s="102" t="n">
        <v>7230.84975</v>
      </c>
      <c r="T25" s="102" t="n">
        <v>7230.84975</v>
      </c>
      <c r="U25" s="102" t="n">
        <v>7230.84975</v>
      </c>
      <c r="V25" s="102" t="n">
        <v>7230.84975</v>
      </c>
      <c r="W25" s="102" t="n">
        <v>7230.84975</v>
      </c>
      <c r="X25" s="102" t="n">
        <v>7230.84975</v>
      </c>
      <c r="Y25" s="102" t="n">
        <v>7230.84975</v>
      </c>
      <c r="Z25" s="102" t="n">
        <v>7230.84975</v>
      </c>
      <c r="AA25" s="102" t="n">
        <v>7230.84975</v>
      </c>
      <c r="AB25" s="102" t="n">
        <v>7230.84975</v>
      </c>
      <c r="AC25" s="102" t="n">
        <v>7230.84975</v>
      </c>
      <c r="AD25" s="102" t="n">
        <v>7230.84975</v>
      </c>
      <c r="AE25" s="102" t="n">
        <v>7230.84975</v>
      </c>
      <c r="AF25" s="102" t="n">
        <v>7230.84975</v>
      </c>
      <c r="AG25" s="102" t="n">
        <v>7230.84975</v>
      </c>
      <c r="AH25" s="102" t="n">
        <v>7230.84975</v>
      </c>
      <c r="AI25" s="102" t="n">
        <v>7230.84975</v>
      </c>
      <c r="AJ25" s="102" t="n">
        <v>7230.84975</v>
      </c>
      <c r="AK25" s="102" t="n">
        <v>7230.84975</v>
      </c>
      <c r="AL25" s="102" t="n">
        <v>7230.84975</v>
      </c>
      <c r="AM25" s="102" t="n">
        <v>7230.84975</v>
      </c>
      <c r="AN25" s="102" t="n">
        <v>7230.84975</v>
      </c>
      <c r="AO25" s="102" t="n">
        <v>7230.84975</v>
      </c>
      <c r="AP25" s="102" t="n">
        <v>7230.84975</v>
      </c>
      <c r="AQ25" s="102" t="n">
        <v>7230.84975</v>
      </c>
      <c r="AR25" s="102" t="n">
        <v>7230.84975</v>
      </c>
      <c r="AS25" s="102" t="n">
        <v>7230.84975</v>
      </c>
      <c r="AT25" s="102" t="n">
        <v>7230.84975</v>
      </c>
      <c r="AU25" s="102" t="n">
        <v>7230.84975</v>
      </c>
      <c r="AV25" s="102" t="n">
        <v>7230.84975</v>
      </c>
      <c r="AW25" s="102" t="n">
        <v>7230.84975</v>
      </c>
      <c r="AX25" s="102" t="n">
        <v>7230.84975</v>
      </c>
      <c r="AY25" s="102" t="n">
        <v>7230.84975</v>
      </c>
      <c r="AZ25" s="102" t="n">
        <v>7230.84975</v>
      </c>
      <c r="BA25" s="102" t="n">
        <v>7230.84975</v>
      </c>
      <c r="BB25" s="102" t="n">
        <v>7230.84975</v>
      </c>
      <c r="BC25" s="102" t="n">
        <v>7230.84975</v>
      </c>
      <c r="BD25" s="102" t="n">
        <v>7230.84975</v>
      </c>
      <c r="BE25" s="102" t="n">
        <v>7230.84975</v>
      </c>
      <c r="BF25" s="102" t="n">
        <v>7230.84975</v>
      </c>
      <c r="BG25" s="102" t="n">
        <v>7230.84975</v>
      </c>
      <c r="BH25" s="102" t="n">
        <v>7230.84975</v>
      </c>
      <c r="BI25" s="102" t="n">
        <v>7230.84975</v>
      </c>
      <c r="BJ25" s="102" t="n">
        <v>7230.84975</v>
      </c>
    </row>
  </sheetData>
  <mergeCells count="1">
    <mergeCell ref="C4:B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J2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2" width="13.7"/>
  </cols>
  <sheetData>
    <row r="4" customFormat="false" ht="12.75" hidden="false" customHeight="false" outlineLevel="0" collapsed="false">
      <c r="A4" s="103"/>
      <c r="B4" s="104"/>
      <c r="C4" s="105" t="s">
        <v>95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</row>
    <row r="5" customFormat="false" ht="12.75" hidden="false" customHeight="false" outlineLevel="0" collapsed="false">
      <c r="A5" s="106"/>
      <c r="B5" s="107" t="s">
        <v>53</v>
      </c>
      <c r="C5" s="108" t="s">
        <v>96</v>
      </c>
      <c r="D5" s="108" t="s">
        <v>97</v>
      </c>
      <c r="E5" s="108" t="s">
        <v>98</v>
      </c>
      <c r="F5" s="108" t="s">
        <v>99</v>
      </c>
      <c r="G5" s="108" t="s">
        <v>100</v>
      </c>
      <c r="H5" s="108" t="s">
        <v>101</v>
      </c>
      <c r="I5" s="108" t="s">
        <v>102</v>
      </c>
      <c r="J5" s="108" t="s">
        <v>103</v>
      </c>
      <c r="K5" s="108" t="s">
        <v>104</v>
      </c>
      <c r="L5" s="108" t="s">
        <v>105</v>
      </c>
      <c r="M5" s="108" t="s">
        <v>106</v>
      </c>
      <c r="N5" s="108" t="s">
        <v>107</v>
      </c>
      <c r="O5" s="108" t="s">
        <v>108</v>
      </c>
      <c r="P5" s="108" t="s">
        <v>109</v>
      </c>
      <c r="Q5" s="108" t="s">
        <v>110</v>
      </c>
      <c r="R5" s="108" t="s">
        <v>111</v>
      </c>
      <c r="S5" s="108" t="s">
        <v>112</v>
      </c>
      <c r="T5" s="108" t="s">
        <v>113</v>
      </c>
      <c r="U5" s="108" t="s">
        <v>114</v>
      </c>
      <c r="V5" s="108" t="s">
        <v>115</v>
      </c>
      <c r="W5" s="108" t="s">
        <v>116</v>
      </c>
      <c r="X5" s="108" t="s">
        <v>117</v>
      </c>
      <c r="Y5" s="108" t="s">
        <v>118</v>
      </c>
      <c r="Z5" s="108" t="s">
        <v>119</v>
      </c>
      <c r="AA5" s="108" t="s">
        <v>120</v>
      </c>
      <c r="AB5" s="108" t="s">
        <v>121</v>
      </c>
      <c r="AC5" s="108" t="s">
        <v>122</v>
      </c>
      <c r="AD5" s="108" t="s">
        <v>123</v>
      </c>
      <c r="AE5" s="108" t="s">
        <v>124</v>
      </c>
      <c r="AF5" s="108" t="s">
        <v>125</v>
      </c>
      <c r="AG5" s="108" t="s">
        <v>126</v>
      </c>
      <c r="AH5" s="108" t="s">
        <v>127</v>
      </c>
      <c r="AI5" s="108" t="s">
        <v>128</v>
      </c>
      <c r="AJ5" s="108" t="s">
        <v>129</v>
      </c>
      <c r="AK5" s="108" t="s">
        <v>130</v>
      </c>
      <c r="AL5" s="108" t="s">
        <v>131</v>
      </c>
      <c r="AM5" s="108" t="s">
        <v>132</v>
      </c>
      <c r="AN5" s="108" t="s">
        <v>133</v>
      </c>
      <c r="AO5" s="108" t="s">
        <v>134</v>
      </c>
      <c r="AP5" s="108" t="s">
        <v>135</v>
      </c>
      <c r="AQ5" s="108" t="s">
        <v>136</v>
      </c>
      <c r="AR5" s="108" t="s">
        <v>137</v>
      </c>
      <c r="AS5" s="108" t="s">
        <v>138</v>
      </c>
      <c r="AT5" s="108" t="s">
        <v>139</v>
      </c>
      <c r="AU5" s="108" t="s">
        <v>140</v>
      </c>
      <c r="AV5" s="108" t="s">
        <v>141</v>
      </c>
      <c r="AW5" s="108" t="s">
        <v>142</v>
      </c>
      <c r="AX5" s="108" t="s">
        <v>143</v>
      </c>
      <c r="AY5" s="108" t="s">
        <v>144</v>
      </c>
      <c r="AZ5" s="108" t="s">
        <v>145</v>
      </c>
      <c r="BA5" s="108" t="s">
        <v>146</v>
      </c>
      <c r="BB5" s="108" t="s">
        <v>147</v>
      </c>
      <c r="BC5" s="108" t="s">
        <v>148</v>
      </c>
      <c r="BD5" s="108" t="s">
        <v>149</v>
      </c>
      <c r="BE5" s="108" t="s">
        <v>150</v>
      </c>
      <c r="BF5" s="108" t="s">
        <v>151</v>
      </c>
      <c r="BG5" s="108" t="s">
        <v>152</v>
      </c>
      <c r="BH5" s="108" t="s">
        <v>153</v>
      </c>
      <c r="BI5" s="108" t="s">
        <v>154</v>
      </c>
      <c r="BJ5" s="108" t="s">
        <v>155</v>
      </c>
    </row>
    <row r="6" customFormat="false" ht="12.75" hidden="false" customHeight="false" outlineLevel="0" collapsed="false">
      <c r="A6" s="61" t="n">
        <v>1</v>
      </c>
      <c r="B6" s="70" t="str">
        <f aca="false">Financial!B6</f>
        <v>Marketer1</v>
      </c>
      <c r="C6" s="102" t="n">
        <v>6984.83291666667</v>
      </c>
      <c r="D6" s="102" t="n">
        <v>6984.83291666667</v>
      </c>
      <c r="E6" s="102" t="n">
        <v>6984.83291666667</v>
      </c>
      <c r="F6" s="102" t="n">
        <v>6984.83291666667</v>
      </c>
      <c r="G6" s="102" t="n">
        <v>6984.83291666667</v>
      </c>
      <c r="H6" s="102" t="n">
        <v>6984.83291666667</v>
      </c>
      <c r="I6" s="102" t="n">
        <v>6984.83291666667</v>
      </c>
      <c r="J6" s="102" t="n">
        <v>6984.83291666667</v>
      </c>
      <c r="K6" s="102" t="n">
        <v>6984.83291666667</v>
      </c>
      <c r="L6" s="102" t="n">
        <v>6984.83291666667</v>
      </c>
      <c r="M6" s="102" t="n">
        <v>6984.83291666667</v>
      </c>
      <c r="N6" s="102" t="n">
        <v>6984.83291666667</v>
      </c>
      <c r="O6" s="102" t="n">
        <v>6984.83291666667</v>
      </c>
      <c r="P6" s="102" t="n">
        <v>6984.83291666667</v>
      </c>
      <c r="Q6" s="102" t="n">
        <v>6984.83291666667</v>
      </c>
      <c r="R6" s="102" t="n">
        <v>6984.83291666667</v>
      </c>
      <c r="S6" s="102" t="n">
        <v>6984.83291666667</v>
      </c>
      <c r="T6" s="102" t="n">
        <v>6984.83291666667</v>
      </c>
      <c r="U6" s="102" t="n">
        <v>6984.83291666667</v>
      </c>
      <c r="V6" s="102" t="n">
        <v>6984.83291666667</v>
      </c>
      <c r="W6" s="102" t="n">
        <v>6984.83291666667</v>
      </c>
      <c r="X6" s="102" t="n">
        <v>6984.83291666667</v>
      </c>
      <c r="Y6" s="102" t="n">
        <v>6984.83291666667</v>
      </c>
      <c r="Z6" s="102" t="n">
        <v>6984.83291666667</v>
      </c>
      <c r="AA6" s="102" t="n">
        <v>6984.83291666667</v>
      </c>
      <c r="AB6" s="102" t="n">
        <v>6984.83291666667</v>
      </c>
      <c r="AC6" s="102" t="n">
        <v>6984.83291666667</v>
      </c>
      <c r="AD6" s="102" t="n">
        <v>6984.83291666667</v>
      </c>
      <c r="AE6" s="102" t="n">
        <v>6984.83291666667</v>
      </c>
      <c r="AF6" s="102" t="n">
        <v>6984.83291666667</v>
      </c>
      <c r="AG6" s="102" t="n">
        <v>6984.83291666667</v>
      </c>
      <c r="AH6" s="102" t="n">
        <v>6984.83291666667</v>
      </c>
      <c r="AI6" s="102" t="n">
        <v>6984.83291666667</v>
      </c>
      <c r="AJ6" s="102" t="n">
        <v>6984.83291666667</v>
      </c>
      <c r="AK6" s="102" t="n">
        <v>6984.83291666667</v>
      </c>
      <c r="AL6" s="102" t="n">
        <v>6984.83291666667</v>
      </c>
      <c r="AM6" s="102" t="n">
        <v>6984.83291666667</v>
      </c>
      <c r="AN6" s="102" t="n">
        <v>6984.83291666667</v>
      </c>
      <c r="AO6" s="102" t="n">
        <v>6984.83291666667</v>
      </c>
      <c r="AP6" s="102" t="n">
        <v>6984.83291666667</v>
      </c>
      <c r="AQ6" s="102" t="n">
        <v>6984.83291666667</v>
      </c>
      <c r="AR6" s="102" t="n">
        <v>6984.83291666667</v>
      </c>
      <c r="AS6" s="102" t="n">
        <v>6984.83291666667</v>
      </c>
      <c r="AT6" s="102" t="n">
        <v>6984.83291666667</v>
      </c>
      <c r="AU6" s="102" t="n">
        <v>6984.83291666667</v>
      </c>
      <c r="AV6" s="102" t="n">
        <v>6984.83291666667</v>
      </c>
      <c r="AW6" s="102" t="n">
        <v>6984.83291666667</v>
      </c>
      <c r="AX6" s="102" t="n">
        <v>6984.83291666667</v>
      </c>
      <c r="AY6" s="102" t="n">
        <v>6984.83291666667</v>
      </c>
      <c r="AZ6" s="102" t="n">
        <v>6984.83291666667</v>
      </c>
      <c r="BA6" s="102" t="n">
        <v>6984.83291666667</v>
      </c>
      <c r="BB6" s="102" t="n">
        <v>6984.83291666667</v>
      </c>
      <c r="BC6" s="102" t="n">
        <v>6984.83291666667</v>
      </c>
      <c r="BD6" s="102" t="n">
        <v>6984.83291666667</v>
      </c>
      <c r="BE6" s="102" t="n">
        <v>6984.83291666667</v>
      </c>
      <c r="BF6" s="102" t="n">
        <v>6984.83291666667</v>
      </c>
      <c r="BG6" s="102" t="n">
        <v>6984.83291666667</v>
      </c>
      <c r="BH6" s="102" t="n">
        <v>6984.83291666667</v>
      </c>
      <c r="BI6" s="102" t="n">
        <v>6984.83291666667</v>
      </c>
      <c r="BJ6" s="102" t="n">
        <v>6984.83291666667</v>
      </c>
    </row>
    <row r="7" customFormat="false" ht="12.75" hidden="false" customHeight="false" outlineLevel="0" collapsed="false">
      <c r="A7" s="61" t="n">
        <v>2</v>
      </c>
      <c r="B7" s="70" t="str">
        <f aca="false">Financial!B7</f>
        <v>Marketer2</v>
      </c>
      <c r="C7" s="102" t="n">
        <v>16903.9495833333</v>
      </c>
      <c r="D7" s="102" t="n">
        <v>16903.9495833333</v>
      </c>
      <c r="E7" s="102" t="n">
        <v>16903.9495833333</v>
      </c>
      <c r="F7" s="102" t="n">
        <v>16903.9495833333</v>
      </c>
      <c r="G7" s="102" t="n">
        <v>16903.9495833333</v>
      </c>
      <c r="H7" s="102" t="n">
        <v>16903.9495833333</v>
      </c>
      <c r="I7" s="102" t="n">
        <v>16903.9495833333</v>
      </c>
      <c r="J7" s="102" t="n">
        <v>16903.9495833333</v>
      </c>
      <c r="K7" s="102" t="n">
        <v>16903.9495833333</v>
      </c>
      <c r="L7" s="102" t="n">
        <v>16903.9495833333</v>
      </c>
      <c r="M7" s="102" t="n">
        <v>16903.9495833333</v>
      </c>
      <c r="N7" s="102" t="n">
        <v>16903.9495833333</v>
      </c>
      <c r="O7" s="102" t="n">
        <v>16903.9495833333</v>
      </c>
      <c r="P7" s="102" t="n">
        <v>16903.9495833333</v>
      </c>
      <c r="Q7" s="102" t="n">
        <v>16903.9495833333</v>
      </c>
      <c r="R7" s="102" t="n">
        <v>16903.9495833333</v>
      </c>
      <c r="S7" s="102" t="n">
        <v>16903.9495833333</v>
      </c>
      <c r="T7" s="102" t="n">
        <v>16903.9495833333</v>
      </c>
      <c r="U7" s="102" t="n">
        <v>16903.9495833333</v>
      </c>
      <c r="V7" s="102" t="n">
        <v>16903.9495833333</v>
      </c>
      <c r="W7" s="102" t="n">
        <v>16903.9495833333</v>
      </c>
      <c r="X7" s="102" t="n">
        <v>16903.9495833333</v>
      </c>
      <c r="Y7" s="102" t="n">
        <v>16903.9495833333</v>
      </c>
      <c r="Z7" s="102" t="n">
        <v>16903.9495833333</v>
      </c>
      <c r="AA7" s="102" t="n">
        <v>16903.9495833333</v>
      </c>
      <c r="AB7" s="102" t="n">
        <v>16903.9495833333</v>
      </c>
      <c r="AC7" s="102" t="n">
        <v>16903.9495833333</v>
      </c>
      <c r="AD7" s="102" t="n">
        <v>16903.9495833333</v>
      </c>
      <c r="AE7" s="102" t="n">
        <v>16903.9495833333</v>
      </c>
      <c r="AF7" s="102" t="n">
        <v>16903.9495833333</v>
      </c>
      <c r="AG7" s="102" t="n">
        <v>16903.9495833333</v>
      </c>
      <c r="AH7" s="102" t="n">
        <v>16903.9495833333</v>
      </c>
      <c r="AI7" s="102" t="n">
        <v>16903.9495833333</v>
      </c>
      <c r="AJ7" s="102" t="n">
        <v>16903.9495833333</v>
      </c>
      <c r="AK7" s="102" t="n">
        <v>16903.9495833333</v>
      </c>
      <c r="AL7" s="102" t="n">
        <v>16903.9495833333</v>
      </c>
      <c r="AM7" s="102" t="n">
        <v>16903.9495833333</v>
      </c>
      <c r="AN7" s="102" t="n">
        <v>16903.9495833333</v>
      </c>
      <c r="AO7" s="102" t="n">
        <v>16903.9495833333</v>
      </c>
      <c r="AP7" s="102" t="n">
        <v>16903.9495833333</v>
      </c>
      <c r="AQ7" s="102" t="n">
        <v>16903.9495833333</v>
      </c>
      <c r="AR7" s="102" t="n">
        <v>16903.9495833333</v>
      </c>
      <c r="AS7" s="102" t="n">
        <v>16903.9495833333</v>
      </c>
      <c r="AT7" s="102" t="n">
        <v>16903.9495833333</v>
      </c>
      <c r="AU7" s="102" t="n">
        <v>16903.9495833333</v>
      </c>
      <c r="AV7" s="102" t="n">
        <v>16903.9495833333</v>
      </c>
      <c r="AW7" s="102" t="n">
        <v>16903.9495833333</v>
      </c>
      <c r="AX7" s="102" t="n">
        <v>16903.9495833333</v>
      </c>
      <c r="AY7" s="102" t="n">
        <v>16903.9495833333</v>
      </c>
      <c r="AZ7" s="102" t="n">
        <v>16903.9495833333</v>
      </c>
      <c r="BA7" s="102" t="n">
        <v>16903.9495833333</v>
      </c>
      <c r="BB7" s="102" t="n">
        <v>16903.9495833333</v>
      </c>
      <c r="BC7" s="102" t="n">
        <v>16903.9495833333</v>
      </c>
      <c r="BD7" s="102" t="n">
        <v>16903.9495833333</v>
      </c>
      <c r="BE7" s="102" t="n">
        <v>16903.9495833333</v>
      </c>
      <c r="BF7" s="102" t="n">
        <v>16903.9495833333</v>
      </c>
      <c r="BG7" s="102" t="n">
        <v>16903.9495833333</v>
      </c>
      <c r="BH7" s="102" t="n">
        <v>16903.9495833333</v>
      </c>
      <c r="BI7" s="102" t="n">
        <v>16903.9495833333</v>
      </c>
      <c r="BJ7" s="102" t="n">
        <v>16903.9495833333</v>
      </c>
    </row>
    <row r="8" customFormat="false" ht="12.75" hidden="false" customHeight="false" outlineLevel="0" collapsed="false">
      <c r="A8" s="61" t="n">
        <v>3</v>
      </c>
      <c r="B8" s="70" t="str">
        <f aca="false">Financial!B8</f>
        <v>Marketer3</v>
      </c>
      <c r="C8" s="102" t="n">
        <v>37236.1221666667</v>
      </c>
      <c r="D8" s="102" t="n">
        <v>37236.1221666667</v>
      </c>
      <c r="E8" s="102" t="n">
        <v>37236.1221666667</v>
      </c>
      <c r="F8" s="102" t="n">
        <v>37236.1221666667</v>
      </c>
      <c r="G8" s="102" t="n">
        <v>37236.1221666667</v>
      </c>
      <c r="H8" s="102" t="n">
        <v>37236.1221666667</v>
      </c>
      <c r="I8" s="102" t="n">
        <v>37236.1221666667</v>
      </c>
      <c r="J8" s="102" t="n">
        <v>37236.1221666667</v>
      </c>
      <c r="K8" s="102" t="n">
        <v>37236.1221666667</v>
      </c>
      <c r="L8" s="102" t="n">
        <v>37236.1221666667</v>
      </c>
      <c r="M8" s="102" t="n">
        <v>37236.1221666667</v>
      </c>
      <c r="N8" s="102" t="n">
        <v>37236.1221666667</v>
      </c>
      <c r="O8" s="102" t="n">
        <v>37236.1221666667</v>
      </c>
      <c r="P8" s="102" t="n">
        <v>37236.1221666667</v>
      </c>
      <c r="Q8" s="102" t="n">
        <v>37236.1221666667</v>
      </c>
      <c r="R8" s="102" t="n">
        <v>37236.1221666667</v>
      </c>
      <c r="S8" s="102" t="n">
        <v>37236.1221666667</v>
      </c>
      <c r="T8" s="102" t="n">
        <v>37236.1221666667</v>
      </c>
      <c r="U8" s="102" t="n">
        <v>37236.1221666667</v>
      </c>
      <c r="V8" s="102" t="n">
        <v>37236.1221666667</v>
      </c>
      <c r="W8" s="102" t="n">
        <v>37236.1221666667</v>
      </c>
      <c r="X8" s="102" t="n">
        <v>37236.1221666667</v>
      </c>
      <c r="Y8" s="102" t="n">
        <v>37236.1221666667</v>
      </c>
      <c r="Z8" s="102" t="n">
        <v>37236.1221666667</v>
      </c>
      <c r="AA8" s="102" t="n">
        <v>37236.1221666667</v>
      </c>
      <c r="AB8" s="102" t="n">
        <v>37236.1221666667</v>
      </c>
      <c r="AC8" s="102" t="n">
        <v>37236.1221666667</v>
      </c>
      <c r="AD8" s="102" t="n">
        <v>37236.1221666667</v>
      </c>
      <c r="AE8" s="102" t="n">
        <v>37236.1221666667</v>
      </c>
      <c r="AF8" s="102" t="n">
        <v>37236.1221666667</v>
      </c>
      <c r="AG8" s="102" t="n">
        <v>37236.1221666667</v>
      </c>
      <c r="AH8" s="102" t="n">
        <v>37236.1221666667</v>
      </c>
      <c r="AI8" s="102" t="n">
        <v>37236.1221666667</v>
      </c>
      <c r="AJ8" s="102" t="n">
        <v>37236.1221666667</v>
      </c>
      <c r="AK8" s="102" t="n">
        <v>37236.1221666667</v>
      </c>
      <c r="AL8" s="102" t="n">
        <v>37236.1221666667</v>
      </c>
      <c r="AM8" s="102" t="n">
        <v>37236.1221666667</v>
      </c>
      <c r="AN8" s="102" t="n">
        <v>37236.1221666667</v>
      </c>
      <c r="AO8" s="102" t="n">
        <v>37236.1221666667</v>
      </c>
      <c r="AP8" s="102" t="n">
        <v>37236.1221666667</v>
      </c>
      <c r="AQ8" s="102" t="n">
        <v>37236.1221666667</v>
      </c>
      <c r="AR8" s="102" t="n">
        <v>37236.1221666667</v>
      </c>
      <c r="AS8" s="102" t="n">
        <v>37236.1221666667</v>
      </c>
      <c r="AT8" s="102" t="n">
        <v>37236.1221666667</v>
      </c>
      <c r="AU8" s="102" t="n">
        <v>37236.1221666667</v>
      </c>
      <c r="AV8" s="102" t="n">
        <v>37236.1221666667</v>
      </c>
      <c r="AW8" s="102" t="n">
        <v>37236.1221666667</v>
      </c>
      <c r="AX8" s="102" t="n">
        <v>37236.1221666667</v>
      </c>
      <c r="AY8" s="102" t="n">
        <v>37236.1221666667</v>
      </c>
      <c r="AZ8" s="102" t="n">
        <v>37236.1221666667</v>
      </c>
      <c r="BA8" s="102" t="n">
        <v>37236.1221666667</v>
      </c>
      <c r="BB8" s="102" t="n">
        <v>37236.1221666667</v>
      </c>
      <c r="BC8" s="102" t="n">
        <v>37236.1221666667</v>
      </c>
      <c r="BD8" s="102" t="n">
        <v>37236.1221666667</v>
      </c>
      <c r="BE8" s="102" t="n">
        <v>37236.1221666667</v>
      </c>
      <c r="BF8" s="102" t="n">
        <v>37236.1221666667</v>
      </c>
      <c r="BG8" s="102" t="n">
        <v>37236.1221666667</v>
      </c>
      <c r="BH8" s="102" t="n">
        <v>37236.1221666667</v>
      </c>
      <c r="BI8" s="102" t="n">
        <v>37236.1221666667</v>
      </c>
      <c r="BJ8" s="102" t="n">
        <v>37236.1221666667</v>
      </c>
    </row>
    <row r="9" customFormat="false" ht="12.75" hidden="false" customHeight="false" outlineLevel="0" collapsed="false">
      <c r="A9" s="61" t="n">
        <v>4</v>
      </c>
      <c r="B9" s="70" t="str">
        <f aca="false">Financial!B9</f>
        <v>Marketer4</v>
      </c>
      <c r="C9" s="102" t="n">
        <v>25909.566</v>
      </c>
      <c r="D9" s="102" t="n">
        <v>25909.566</v>
      </c>
      <c r="E9" s="102" t="n">
        <v>25909.566</v>
      </c>
      <c r="F9" s="102" t="n">
        <v>25909.566</v>
      </c>
      <c r="G9" s="102" t="n">
        <v>25909.566</v>
      </c>
      <c r="H9" s="102" t="n">
        <v>25909.566</v>
      </c>
      <c r="I9" s="102" t="n">
        <v>25909.566</v>
      </c>
      <c r="J9" s="102" t="n">
        <v>25909.566</v>
      </c>
      <c r="K9" s="102" t="n">
        <v>25909.566</v>
      </c>
      <c r="L9" s="102" t="n">
        <v>25909.566</v>
      </c>
      <c r="M9" s="102" t="n">
        <v>25909.566</v>
      </c>
      <c r="N9" s="102" t="n">
        <v>25909.566</v>
      </c>
      <c r="O9" s="102" t="n">
        <v>25909.566</v>
      </c>
      <c r="P9" s="102" t="n">
        <v>25909.566</v>
      </c>
      <c r="Q9" s="102" t="n">
        <v>25909.566</v>
      </c>
      <c r="R9" s="102" t="n">
        <v>25909.566</v>
      </c>
      <c r="S9" s="102" t="n">
        <v>25909.566</v>
      </c>
      <c r="T9" s="102" t="n">
        <v>25909.566</v>
      </c>
      <c r="U9" s="102" t="n">
        <v>25909.566</v>
      </c>
      <c r="V9" s="102" t="n">
        <v>25909.566</v>
      </c>
      <c r="W9" s="102" t="n">
        <v>25909.566</v>
      </c>
      <c r="X9" s="102" t="n">
        <v>25909.566</v>
      </c>
      <c r="Y9" s="102" t="n">
        <v>25909.566</v>
      </c>
      <c r="Z9" s="102" t="n">
        <v>25909.566</v>
      </c>
      <c r="AA9" s="102" t="n">
        <v>25909.566</v>
      </c>
      <c r="AB9" s="102" t="n">
        <v>25909.566</v>
      </c>
      <c r="AC9" s="102" t="n">
        <v>25909.566</v>
      </c>
      <c r="AD9" s="102" t="n">
        <v>25909.566</v>
      </c>
      <c r="AE9" s="102" t="n">
        <v>25909.566</v>
      </c>
      <c r="AF9" s="102" t="n">
        <v>25909.566</v>
      </c>
      <c r="AG9" s="102" t="n">
        <v>25909.566</v>
      </c>
      <c r="AH9" s="102" t="n">
        <v>25909.566</v>
      </c>
      <c r="AI9" s="102" t="n">
        <v>25909.566</v>
      </c>
      <c r="AJ9" s="102" t="n">
        <v>25909.566</v>
      </c>
      <c r="AK9" s="102" t="n">
        <v>25909.566</v>
      </c>
      <c r="AL9" s="102" t="n">
        <v>25909.566</v>
      </c>
      <c r="AM9" s="102" t="n">
        <v>25909.566</v>
      </c>
      <c r="AN9" s="102" t="n">
        <v>25909.566</v>
      </c>
      <c r="AO9" s="102" t="n">
        <v>25909.566</v>
      </c>
      <c r="AP9" s="102" t="n">
        <v>25909.566</v>
      </c>
      <c r="AQ9" s="102" t="n">
        <v>25909.566</v>
      </c>
      <c r="AR9" s="102" t="n">
        <v>25909.566</v>
      </c>
      <c r="AS9" s="102" t="n">
        <v>25909.566</v>
      </c>
      <c r="AT9" s="102" t="n">
        <v>25909.566</v>
      </c>
      <c r="AU9" s="102" t="n">
        <v>25909.566</v>
      </c>
      <c r="AV9" s="102" t="n">
        <v>25909.566</v>
      </c>
      <c r="AW9" s="102" t="n">
        <v>25909.566</v>
      </c>
      <c r="AX9" s="102" t="n">
        <v>25909.566</v>
      </c>
      <c r="AY9" s="102" t="n">
        <v>25909.566</v>
      </c>
      <c r="AZ9" s="102" t="n">
        <v>25909.566</v>
      </c>
      <c r="BA9" s="102" t="n">
        <v>25909.566</v>
      </c>
      <c r="BB9" s="102" t="n">
        <v>25909.566</v>
      </c>
      <c r="BC9" s="102" t="n">
        <v>25909.566</v>
      </c>
      <c r="BD9" s="102" t="n">
        <v>25909.566</v>
      </c>
      <c r="BE9" s="102" t="n">
        <v>25909.566</v>
      </c>
      <c r="BF9" s="102" t="n">
        <v>25909.566</v>
      </c>
      <c r="BG9" s="102" t="n">
        <v>25909.566</v>
      </c>
      <c r="BH9" s="102" t="n">
        <v>25909.566</v>
      </c>
      <c r="BI9" s="102" t="n">
        <v>25909.566</v>
      </c>
      <c r="BJ9" s="102" t="n">
        <v>25909.566</v>
      </c>
    </row>
    <row r="10" customFormat="false" ht="12.75" hidden="false" customHeight="false" outlineLevel="0" collapsed="false">
      <c r="A10" s="61" t="n">
        <v>5</v>
      </c>
      <c r="B10" s="70" t="str">
        <f aca="false">Financial!B10</f>
        <v>Marketer5</v>
      </c>
      <c r="C10" s="102" t="n">
        <v>24298.8195833333</v>
      </c>
      <c r="D10" s="102" t="n">
        <v>24298.8195833333</v>
      </c>
      <c r="E10" s="102" t="n">
        <v>24298.8195833333</v>
      </c>
      <c r="F10" s="102" t="n">
        <v>24298.8195833333</v>
      </c>
      <c r="G10" s="102" t="n">
        <v>24298.8195833333</v>
      </c>
      <c r="H10" s="102" t="n">
        <v>24298.8195833333</v>
      </c>
      <c r="I10" s="102" t="n">
        <v>24298.8195833333</v>
      </c>
      <c r="J10" s="102" t="n">
        <v>24298.8195833333</v>
      </c>
      <c r="K10" s="102" t="n">
        <v>24298.8195833333</v>
      </c>
      <c r="L10" s="102" t="n">
        <v>24298.8195833333</v>
      </c>
      <c r="M10" s="102" t="n">
        <v>24298.8195833333</v>
      </c>
      <c r="N10" s="102" t="n">
        <v>24298.8195833333</v>
      </c>
      <c r="O10" s="102" t="n">
        <v>24298.8195833333</v>
      </c>
      <c r="P10" s="102" t="n">
        <v>24298.8195833333</v>
      </c>
      <c r="Q10" s="102" t="n">
        <v>24298.8195833333</v>
      </c>
      <c r="R10" s="102" t="n">
        <v>24298.8195833333</v>
      </c>
      <c r="S10" s="102" t="n">
        <v>24298.8195833333</v>
      </c>
      <c r="T10" s="102" t="n">
        <v>24298.8195833333</v>
      </c>
      <c r="U10" s="102" t="n">
        <v>24298.8195833333</v>
      </c>
      <c r="V10" s="102" t="n">
        <v>24298.8195833333</v>
      </c>
      <c r="W10" s="102" t="n">
        <v>24298.8195833333</v>
      </c>
      <c r="X10" s="102" t="n">
        <v>24298.8195833333</v>
      </c>
      <c r="Y10" s="102" t="n">
        <v>24298.8195833333</v>
      </c>
      <c r="Z10" s="102" t="n">
        <v>24298.8195833333</v>
      </c>
      <c r="AA10" s="102" t="n">
        <v>24298.8195833333</v>
      </c>
      <c r="AB10" s="102" t="n">
        <v>24298.8195833333</v>
      </c>
      <c r="AC10" s="102" t="n">
        <v>24298.8195833333</v>
      </c>
      <c r="AD10" s="102" t="n">
        <v>24298.8195833333</v>
      </c>
      <c r="AE10" s="102" t="n">
        <v>24298.8195833333</v>
      </c>
      <c r="AF10" s="102" t="n">
        <v>24298.8195833333</v>
      </c>
      <c r="AG10" s="102" t="n">
        <v>24298.8195833333</v>
      </c>
      <c r="AH10" s="102" t="n">
        <v>24298.8195833333</v>
      </c>
      <c r="AI10" s="102" t="n">
        <v>24298.8195833333</v>
      </c>
      <c r="AJ10" s="102" t="n">
        <v>24298.8195833333</v>
      </c>
      <c r="AK10" s="102" t="n">
        <v>24298.8195833333</v>
      </c>
      <c r="AL10" s="102" t="n">
        <v>24298.8195833333</v>
      </c>
      <c r="AM10" s="102" t="n">
        <v>24298.8195833333</v>
      </c>
      <c r="AN10" s="102" t="n">
        <v>24298.8195833333</v>
      </c>
      <c r="AO10" s="102" t="n">
        <v>24298.8195833333</v>
      </c>
      <c r="AP10" s="102" t="n">
        <v>24298.8195833333</v>
      </c>
      <c r="AQ10" s="102" t="n">
        <v>24298.8195833333</v>
      </c>
      <c r="AR10" s="102" t="n">
        <v>24298.8195833333</v>
      </c>
      <c r="AS10" s="102" t="n">
        <v>24298.8195833333</v>
      </c>
      <c r="AT10" s="102" t="n">
        <v>24298.8195833333</v>
      </c>
      <c r="AU10" s="102" t="n">
        <v>24298.8195833333</v>
      </c>
      <c r="AV10" s="102" t="n">
        <v>24298.8195833333</v>
      </c>
      <c r="AW10" s="102" t="n">
        <v>24298.8195833333</v>
      </c>
      <c r="AX10" s="102" t="n">
        <v>24298.8195833333</v>
      </c>
      <c r="AY10" s="102" t="n">
        <v>24298.8195833333</v>
      </c>
      <c r="AZ10" s="102" t="n">
        <v>24298.8195833333</v>
      </c>
      <c r="BA10" s="102" t="n">
        <v>24298.8195833333</v>
      </c>
      <c r="BB10" s="102" t="n">
        <v>24298.8195833333</v>
      </c>
      <c r="BC10" s="102" t="n">
        <v>24298.8195833333</v>
      </c>
      <c r="BD10" s="102" t="n">
        <v>24298.8195833333</v>
      </c>
      <c r="BE10" s="102" t="n">
        <v>24298.8195833333</v>
      </c>
      <c r="BF10" s="102" t="n">
        <v>24298.8195833333</v>
      </c>
      <c r="BG10" s="102" t="n">
        <v>24298.8195833333</v>
      </c>
      <c r="BH10" s="102" t="n">
        <v>24298.8195833333</v>
      </c>
      <c r="BI10" s="102" t="n">
        <v>24298.8195833333</v>
      </c>
      <c r="BJ10" s="102" t="n">
        <v>24298.8195833333</v>
      </c>
    </row>
    <row r="11" customFormat="false" ht="12.75" hidden="false" customHeight="false" outlineLevel="0" collapsed="false">
      <c r="A11" s="61" t="n">
        <v>6</v>
      </c>
      <c r="B11" s="70" t="str">
        <f aca="false">Financial!B11</f>
        <v>Marketer6</v>
      </c>
      <c r="C11" s="102" t="n">
        <v>4631.71891666667</v>
      </c>
      <c r="D11" s="102" t="n">
        <v>4631.71891666667</v>
      </c>
      <c r="E11" s="102" t="n">
        <v>4631.71891666667</v>
      </c>
      <c r="F11" s="102" t="n">
        <v>4631.71891666667</v>
      </c>
      <c r="G11" s="102" t="n">
        <v>4631.71891666667</v>
      </c>
      <c r="H11" s="102" t="n">
        <v>4631.71891666667</v>
      </c>
      <c r="I11" s="102" t="n">
        <v>4631.71891666667</v>
      </c>
      <c r="J11" s="102" t="n">
        <v>4631.71891666667</v>
      </c>
      <c r="K11" s="102" t="n">
        <v>4631.71891666667</v>
      </c>
      <c r="L11" s="102" t="n">
        <v>4631.71891666667</v>
      </c>
      <c r="M11" s="102" t="n">
        <v>4631.71891666667</v>
      </c>
      <c r="N11" s="102" t="n">
        <v>4631.71891666667</v>
      </c>
      <c r="O11" s="102" t="n">
        <v>4631.71891666667</v>
      </c>
      <c r="P11" s="102" t="n">
        <v>4631.71891666667</v>
      </c>
      <c r="Q11" s="102" t="n">
        <v>4631.71891666667</v>
      </c>
      <c r="R11" s="102" t="n">
        <v>4631.71891666667</v>
      </c>
      <c r="S11" s="102" t="n">
        <v>4631.71891666667</v>
      </c>
      <c r="T11" s="102" t="n">
        <v>4631.71891666667</v>
      </c>
      <c r="U11" s="102" t="n">
        <v>4631.71891666667</v>
      </c>
      <c r="V11" s="102" t="n">
        <v>4631.71891666667</v>
      </c>
      <c r="W11" s="102" t="n">
        <v>4631.71891666667</v>
      </c>
      <c r="X11" s="102" t="n">
        <v>4631.71891666667</v>
      </c>
      <c r="Y11" s="102" t="n">
        <v>4631.71891666667</v>
      </c>
      <c r="Z11" s="102" t="n">
        <v>4631.71891666667</v>
      </c>
      <c r="AA11" s="102" t="n">
        <v>4631.71891666667</v>
      </c>
      <c r="AB11" s="102" t="n">
        <v>4631.71891666667</v>
      </c>
      <c r="AC11" s="102" t="n">
        <v>4631.71891666667</v>
      </c>
      <c r="AD11" s="102" t="n">
        <v>4631.71891666667</v>
      </c>
      <c r="AE11" s="102" t="n">
        <v>4631.71891666667</v>
      </c>
      <c r="AF11" s="102" t="n">
        <v>4631.71891666667</v>
      </c>
      <c r="AG11" s="102" t="n">
        <v>4631.71891666667</v>
      </c>
      <c r="AH11" s="102" t="n">
        <v>4631.71891666667</v>
      </c>
      <c r="AI11" s="102" t="n">
        <v>4631.71891666667</v>
      </c>
      <c r="AJ11" s="102" t="n">
        <v>4631.71891666667</v>
      </c>
      <c r="AK11" s="102" t="n">
        <v>4631.71891666667</v>
      </c>
      <c r="AL11" s="102" t="n">
        <v>4631.71891666667</v>
      </c>
      <c r="AM11" s="102" t="n">
        <v>4631.71891666667</v>
      </c>
      <c r="AN11" s="102" t="n">
        <v>4631.71891666667</v>
      </c>
      <c r="AO11" s="102" t="n">
        <v>4631.71891666667</v>
      </c>
      <c r="AP11" s="102" t="n">
        <v>4631.71891666667</v>
      </c>
      <c r="AQ11" s="102" t="n">
        <v>4631.71891666667</v>
      </c>
      <c r="AR11" s="102" t="n">
        <v>4631.71891666667</v>
      </c>
      <c r="AS11" s="102" t="n">
        <v>4631.71891666667</v>
      </c>
      <c r="AT11" s="102" t="n">
        <v>4631.71891666667</v>
      </c>
      <c r="AU11" s="102" t="n">
        <v>4631.71891666667</v>
      </c>
      <c r="AV11" s="102" t="n">
        <v>4631.71891666667</v>
      </c>
      <c r="AW11" s="102" t="n">
        <v>4631.71891666667</v>
      </c>
      <c r="AX11" s="102" t="n">
        <v>4631.71891666667</v>
      </c>
      <c r="AY11" s="102" t="n">
        <v>4631.71891666667</v>
      </c>
      <c r="AZ11" s="102" t="n">
        <v>4631.71891666667</v>
      </c>
      <c r="BA11" s="102" t="n">
        <v>4631.71891666667</v>
      </c>
      <c r="BB11" s="102" t="n">
        <v>4631.71891666667</v>
      </c>
      <c r="BC11" s="102" t="n">
        <v>4631.71891666667</v>
      </c>
      <c r="BD11" s="102" t="n">
        <v>4631.71891666667</v>
      </c>
      <c r="BE11" s="102" t="n">
        <v>4631.71891666667</v>
      </c>
      <c r="BF11" s="102" t="n">
        <v>4631.71891666667</v>
      </c>
      <c r="BG11" s="102" t="n">
        <v>4631.71891666667</v>
      </c>
      <c r="BH11" s="102" t="n">
        <v>4631.71891666667</v>
      </c>
      <c r="BI11" s="102" t="n">
        <v>4631.71891666667</v>
      </c>
      <c r="BJ11" s="102" t="n">
        <v>4631.71891666667</v>
      </c>
    </row>
    <row r="12" customFormat="false" ht="12.75" hidden="false" customHeight="false" outlineLevel="0" collapsed="false">
      <c r="A12" s="61" t="n">
        <v>7</v>
      </c>
      <c r="B12" s="70" t="str">
        <f aca="false">Financial!B12</f>
        <v>Marketer7</v>
      </c>
      <c r="C12" s="102" t="n">
        <v>7074.65983333333</v>
      </c>
      <c r="D12" s="102" t="n">
        <v>7074.65983333333</v>
      </c>
      <c r="E12" s="102" t="n">
        <v>7074.65983333333</v>
      </c>
      <c r="F12" s="102" t="n">
        <v>7074.65983333333</v>
      </c>
      <c r="G12" s="102" t="n">
        <v>7074.65983333333</v>
      </c>
      <c r="H12" s="102" t="n">
        <v>7074.65983333333</v>
      </c>
      <c r="I12" s="102" t="n">
        <v>7074.65983333333</v>
      </c>
      <c r="J12" s="102" t="n">
        <v>7074.65983333333</v>
      </c>
      <c r="K12" s="102" t="n">
        <v>7074.65983333333</v>
      </c>
      <c r="L12" s="102" t="n">
        <v>7074.65983333333</v>
      </c>
      <c r="M12" s="102" t="n">
        <v>7074.65983333333</v>
      </c>
      <c r="N12" s="102" t="n">
        <v>7074.65983333333</v>
      </c>
      <c r="O12" s="102" t="n">
        <v>7074.65983333333</v>
      </c>
      <c r="P12" s="102" t="n">
        <v>7074.65983333333</v>
      </c>
      <c r="Q12" s="102" t="n">
        <v>7074.65983333333</v>
      </c>
      <c r="R12" s="102" t="n">
        <v>7074.65983333333</v>
      </c>
      <c r="S12" s="102" t="n">
        <v>7074.65983333333</v>
      </c>
      <c r="T12" s="102" t="n">
        <v>7074.65983333333</v>
      </c>
      <c r="U12" s="102" t="n">
        <v>7074.65983333333</v>
      </c>
      <c r="V12" s="102" t="n">
        <v>7074.65983333333</v>
      </c>
      <c r="W12" s="102" t="n">
        <v>7074.65983333333</v>
      </c>
      <c r="X12" s="102" t="n">
        <v>7074.65983333333</v>
      </c>
      <c r="Y12" s="102" t="n">
        <v>7074.65983333333</v>
      </c>
      <c r="Z12" s="102" t="n">
        <v>7074.65983333333</v>
      </c>
      <c r="AA12" s="102" t="n">
        <v>7074.65983333333</v>
      </c>
      <c r="AB12" s="102" t="n">
        <v>7074.65983333333</v>
      </c>
      <c r="AC12" s="102" t="n">
        <v>7074.65983333333</v>
      </c>
      <c r="AD12" s="102" t="n">
        <v>7074.65983333333</v>
      </c>
      <c r="AE12" s="102" t="n">
        <v>7074.65983333333</v>
      </c>
      <c r="AF12" s="102" t="n">
        <v>7074.65983333333</v>
      </c>
      <c r="AG12" s="102" t="n">
        <v>7074.65983333333</v>
      </c>
      <c r="AH12" s="102" t="n">
        <v>7074.65983333333</v>
      </c>
      <c r="AI12" s="102" t="n">
        <v>7074.65983333333</v>
      </c>
      <c r="AJ12" s="102" t="n">
        <v>7074.65983333333</v>
      </c>
      <c r="AK12" s="102" t="n">
        <v>7074.65983333333</v>
      </c>
      <c r="AL12" s="102" t="n">
        <v>7074.65983333333</v>
      </c>
      <c r="AM12" s="102" t="n">
        <v>7074.65983333333</v>
      </c>
      <c r="AN12" s="102" t="n">
        <v>7074.65983333333</v>
      </c>
      <c r="AO12" s="102" t="n">
        <v>7074.65983333333</v>
      </c>
      <c r="AP12" s="102" t="n">
        <v>7074.65983333333</v>
      </c>
      <c r="AQ12" s="102" t="n">
        <v>7074.65983333333</v>
      </c>
      <c r="AR12" s="102" t="n">
        <v>7074.65983333333</v>
      </c>
      <c r="AS12" s="102" t="n">
        <v>7074.65983333333</v>
      </c>
      <c r="AT12" s="102" t="n">
        <v>7074.65983333333</v>
      </c>
      <c r="AU12" s="102" t="n">
        <v>7074.65983333333</v>
      </c>
      <c r="AV12" s="102" t="n">
        <v>7074.65983333333</v>
      </c>
      <c r="AW12" s="102" t="n">
        <v>7074.65983333333</v>
      </c>
      <c r="AX12" s="102" t="n">
        <v>7074.65983333333</v>
      </c>
      <c r="AY12" s="102" t="n">
        <v>7074.65983333333</v>
      </c>
      <c r="AZ12" s="102" t="n">
        <v>7074.65983333333</v>
      </c>
      <c r="BA12" s="102" t="n">
        <v>7074.65983333333</v>
      </c>
      <c r="BB12" s="102" t="n">
        <v>7074.65983333333</v>
      </c>
      <c r="BC12" s="102" t="n">
        <v>7074.65983333333</v>
      </c>
      <c r="BD12" s="102" t="n">
        <v>7074.65983333333</v>
      </c>
      <c r="BE12" s="102" t="n">
        <v>7074.65983333333</v>
      </c>
      <c r="BF12" s="102" t="n">
        <v>7074.65983333333</v>
      </c>
      <c r="BG12" s="102" t="n">
        <v>7074.65983333333</v>
      </c>
      <c r="BH12" s="102" t="n">
        <v>7074.65983333333</v>
      </c>
      <c r="BI12" s="102" t="n">
        <v>7074.65983333333</v>
      </c>
      <c r="BJ12" s="102" t="n">
        <v>7074.65983333333</v>
      </c>
    </row>
    <row r="13" customFormat="false" ht="12.75" hidden="false" customHeight="false" outlineLevel="0" collapsed="false">
      <c r="A13" s="61" t="n">
        <v>8</v>
      </c>
      <c r="B13" s="70" t="str">
        <f aca="false">Financial!B13</f>
        <v>Fin Inst1</v>
      </c>
      <c r="C13" s="102" t="n">
        <v>7384.496</v>
      </c>
      <c r="D13" s="102" t="n">
        <v>7384.496</v>
      </c>
      <c r="E13" s="102" t="n">
        <v>7384.496</v>
      </c>
      <c r="F13" s="102" t="n">
        <v>7384.496</v>
      </c>
      <c r="G13" s="102" t="n">
        <v>7384.496</v>
      </c>
      <c r="H13" s="102" t="n">
        <v>7384.496</v>
      </c>
      <c r="I13" s="102" t="n">
        <v>7384.496</v>
      </c>
      <c r="J13" s="102" t="n">
        <v>7384.496</v>
      </c>
      <c r="K13" s="102" t="n">
        <v>7384.496</v>
      </c>
      <c r="L13" s="102" t="n">
        <v>7384.496</v>
      </c>
      <c r="M13" s="102" t="n">
        <v>7384.496</v>
      </c>
      <c r="N13" s="102" t="n">
        <v>7384.496</v>
      </c>
      <c r="O13" s="102" t="n">
        <v>7384.496</v>
      </c>
      <c r="P13" s="102" t="n">
        <v>7384.496</v>
      </c>
      <c r="Q13" s="102" t="n">
        <v>7384.496</v>
      </c>
      <c r="R13" s="102" t="n">
        <v>7384.496</v>
      </c>
      <c r="S13" s="102" t="n">
        <v>7384.496</v>
      </c>
      <c r="T13" s="102" t="n">
        <v>7384.496</v>
      </c>
      <c r="U13" s="102" t="n">
        <v>7384.496</v>
      </c>
      <c r="V13" s="102" t="n">
        <v>7384.496</v>
      </c>
      <c r="W13" s="102" t="n">
        <v>7384.496</v>
      </c>
      <c r="X13" s="102" t="n">
        <v>7384.496</v>
      </c>
      <c r="Y13" s="102" t="n">
        <v>7384.496</v>
      </c>
      <c r="Z13" s="102" t="n">
        <v>7384.496</v>
      </c>
      <c r="AA13" s="102" t="n">
        <v>7384.496</v>
      </c>
      <c r="AB13" s="102" t="n">
        <v>7384.496</v>
      </c>
      <c r="AC13" s="102" t="n">
        <v>7384.496</v>
      </c>
      <c r="AD13" s="102" t="n">
        <v>7384.496</v>
      </c>
      <c r="AE13" s="102" t="n">
        <v>7384.496</v>
      </c>
      <c r="AF13" s="102" t="n">
        <v>7384.496</v>
      </c>
      <c r="AG13" s="102" t="n">
        <v>7384.496</v>
      </c>
      <c r="AH13" s="102" t="n">
        <v>7384.496</v>
      </c>
      <c r="AI13" s="102" t="n">
        <v>7384.496</v>
      </c>
      <c r="AJ13" s="102" t="n">
        <v>7384.496</v>
      </c>
      <c r="AK13" s="102" t="n">
        <v>7384.496</v>
      </c>
      <c r="AL13" s="102" t="n">
        <v>7384.496</v>
      </c>
      <c r="AM13" s="102" t="n">
        <v>7384.496</v>
      </c>
      <c r="AN13" s="102" t="n">
        <v>7384.496</v>
      </c>
      <c r="AO13" s="102" t="n">
        <v>7384.496</v>
      </c>
      <c r="AP13" s="102" t="n">
        <v>7384.496</v>
      </c>
      <c r="AQ13" s="102" t="n">
        <v>7384.496</v>
      </c>
      <c r="AR13" s="102" t="n">
        <v>7384.496</v>
      </c>
      <c r="AS13" s="102" t="n">
        <v>7384.496</v>
      </c>
      <c r="AT13" s="102" t="n">
        <v>7384.496</v>
      </c>
      <c r="AU13" s="102" t="n">
        <v>7384.496</v>
      </c>
      <c r="AV13" s="102" t="n">
        <v>7384.496</v>
      </c>
      <c r="AW13" s="102" t="n">
        <v>7384.496</v>
      </c>
      <c r="AX13" s="102" t="n">
        <v>7384.496</v>
      </c>
      <c r="AY13" s="102" t="n">
        <v>7384.496</v>
      </c>
      <c r="AZ13" s="102" t="n">
        <v>7384.496</v>
      </c>
      <c r="BA13" s="102" t="n">
        <v>7384.496</v>
      </c>
      <c r="BB13" s="102" t="n">
        <v>7384.496</v>
      </c>
      <c r="BC13" s="102" t="n">
        <v>7384.496</v>
      </c>
      <c r="BD13" s="102" t="n">
        <v>7384.496</v>
      </c>
      <c r="BE13" s="102" t="n">
        <v>7384.496</v>
      </c>
      <c r="BF13" s="102" t="n">
        <v>7384.496</v>
      </c>
      <c r="BG13" s="102" t="n">
        <v>7384.496</v>
      </c>
      <c r="BH13" s="102" t="n">
        <v>7384.496</v>
      </c>
      <c r="BI13" s="102" t="n">
        <v>7384.496</v>
      </c>
      <c r="BJ13" s="102" t="n">
        <v>7384.496</v>
      </c>
    </row>
    <row r="14" customFormat="false" ht="12.75" hidden="false" customHeight="false" outlineLevel="0" collapsed="false">
      <c r="A14" s="61" t="n">
        <v>9</v>
      </c>
      <c r="B14" s="70" t="str">
        <f aca="false">Financial!B14</f>
        <v>Fin Inst2</v>
      </c>
      <c r="C14" s="102" t="n">
        <v>87063.35575</v>
      </c>
      <c r="D14" s="102" t="n">
        <v>87063.35575</v>
      </c>
      <c r="E14" s="102" t="n">
        <v>87063.35575</v>
      </c>
      <c r="F14" s="102" t="n">
        <v>87063.35575</v>
      </c>
      <c r="G14" s="102" t="n">
        <v>87063.35575</v>
      </c>
      <c r="H14" s="102" t="n">
        <v>87063.35575</v>
      </c>
      <c r="I14" s="102" t="n">
        <v>87063.35575</v>
      </c>
      <c r="J14" s="102" t="n">
        <v>87063.35575</v>
      </c>
      <c r="K14" s="102" t="n">
        <v>87063.35575</v>
      </c>
      <c r="L14" s="102" t="n">
        <v>87063.35575</v>
      </c>
      <c r="M14" s="102" t="n">
        <v>87063.35575</v>
      </c>
      <c r="N14" s="102" t="n">
        <v>87063.35575</v>
      </c>
      <c r="O14" s="102" t="n">
        <v>87063.35575</v>
      </c>
      <c r="P14" s="102" t="n">
        <v>87063.35575</v>
      </c>
      <c r="Q14" s="102" t="n">
        <v>87063.35575</v>
      </c>
      <c r="R14" s="102" t="n">
        <v>87063.35575</v>
      </c>
      <c r="S14" s="102" t="n">
        <v>87063.35575</v>
      </c>
      <c r="T14" s="102" t="n">
        <v>87063.35575</v>
      </c>
      <c r="U14" s="102" t="n">
        <v>87063.35575</v>
      </c>
      <c r="V14" s="102" t="n">
        <v>87063.35575</v>
      </c>
      <c r="W14" s="102" t="n">
        <v>87063.35575</v>
      </c>
      <c r="X14" s="102" t="n">
        <v>87063.35575</v>
      </c>
      <c r="Y14" s="102" t="n">
        <v>87063.35575</v>
      </c>
      <c r="Z14" s="102" t="n">
        <v>87063.35575</v>
      </c>
      <c r="AA14" s="102" t="n">
        <v>87063.35575</v>
      </c>
      <c r="AB14" s="102" t="n">
        <v>87063.35575</v>
      </c>
      <c r="AC14" s="102" t="n">
        <v>87063.35575</v>
      </c>
      <c r="AD14" s="102" t="n">
        <v>87063.35575</v>
      </c>
      <c r="AE14" s="102" t="n">
        <v>87063.35575</v>
      </c>
      <c r="AF14" s="102" t="n">
        <v>87063.35575</v>
      </c>
      <c r="AG14" s="102" t="n">
        <v>87063.35575</v>
      </c>
      <c r="AH14" s="102" t="n">
        <v>87063.35575</v>
      </c>
      <c r="AI14" s="102" t="n">
        <v>87063.35575</v>
      </c>
      <c r="AJ14" s="102" t="n">
        <v>87063.35575</v>
      </c>
      <c r="AK14" s="102" t="n">
        <v>87063.35575</v>
      </c>
      <c r="AL14" s="102" t="n">
        <v>87063.35575</v>
      </c>
      <c r="AM14" s="102" t="n">
        <v>87063.35575</v>
      </c>
      <c r="AN14" s="102" t="n">
        <v>87063.35575</v>
      </c>
      <c r="AO14" s="102" t="n">
        <v>87063.35575</v>
      </c>
      <c r="AP14" s="102" t="n">
        <v>87063.35575</v>
      </c>
      <c r="AQ14" s="102" t="n">
        <v>87063.35575</v>
      </c>
      <c r="AR14" s="102" t="n">
        <v>87063.35575</v>
      </c>
      <c r="AS14" s="102" t="n">
        <v>87063.35575</v>
      </c>
      <c r="AT14" s="102" t="n">
        <v>87063.35575</v>
      </c>
      <c r="AU14" s="102" t="n">
        <v>87063.35575</v>
      </c>
      <c r="AV14" s="102" t="n">
        <v>87063.35575</v>
      </c>
      <c r="AW14" s="102" t="n">
        <v>87063.35575</v>
      </c>
      <c r="AX14" s="102" t="n">
        <v>87063.35575</v>
      </c>
      <c r="AY14" s="102" t="n">
        <v>87063.35575</v>
      </c>
      <c r="AZ14" s="102" t="n">
        <v>87063.35575</v>
      </c>
      <c r="BA14" s="102" t="n">
        <v>87063.35575</v>
      </c>
      <c r="BB14" s="102" t="n">
        <v>87063.35575</v>
      </c>
      <c r="BC14" s="102" t="n">
        <v>87063.35575</v>
      </c>
      <c r="BD14" s="102" t="n">
        <v>87063.35575</v>
      </c>
      <c r="BE14" s="102" t="n">
        <v>87063.35575</v>
      </c>
      <c r="BF14" s="102" t="n">
        <v>87063.35575</v>
      </c>
      <c r="BG14" s="102" t="n">
        <v>87063.35575</v>
      </c>
      <c r="BH14" s="102" t="n">
        <v>87063.35575</v>
      </c>
      <c r="BI14" s="102" t="n">
        <v>87063.35575</v>
      </c>
      <c r="BJ14" s="102" t="n">
        <v>87063.35575</v>
      </c>
    </row>
    <row r="15" customFormat="false" ht="12.75" hidden="false" customHeight="false" outlineLevel="0" collapsed="false">
      <c r="A15" s="61" t="n">
        <v>10</v>
      </c>
      <c r="B15" s="70" t="str">
        <f aca="false">Financial!B15</f>
        <v>Util1</v>
      </c>
      <c r="C15" s="102" t="n">
        <v>16414.5620833333</v>
      </c>
      <c r="D15" s="102" t="n">
        <v>16414.5620833333</v>
      </c>
      <c r="E15" s="102" t="n">
        <v>16414.5620833333</v>
      </c>
      <c r="F15" s="102" t="n">
        <v>16414.5620833333</v>
      </c>
      <c r="G15" s="102" t="n">
        <v>16414.5620833333</v>
      </c>
      <c r="H15" s="102" t="n">
        <v>16414.5620833333</v>
      </c>
      <c r="I15" s="102" t="n">
        <v>16414.5620833333</v>
      </c>
      <c r="J15" s="102" t="n">
        <v>16414.5620833333</v>
      </c>
      <c r="K15" s="102" t="n">
        <v>16414.5620833333</v>
      </c>
      <c r="L15" s="102" t="n">
        <v>16414.5620833333</v>
      </c>
      <c r="M15" s="102" t="n">
        <v>16414.5620833333</v>
      </c>
      <c r="N15" s="102" t="n">
        <v>16414.5620833333</v>
      </c>
      <c r="O15" s="102" t="n">
        <v>16414.5620833333</v>
      </c>
      <c r="P15" s="102" t="n">
        <v>16414.5620833333</v>
      </c>
      <c r="Q15" s="102" t="n">
        <v>16414.5620833333</v>
      </c>
      <c r="R15" s="102" t="n">
        <v>16414.5620833333</v>
      </c>
      <c r="S15" s="102" t="n">
        <v>16414.5620833333</v>
      </c>
      <c r="T15" s="102" t="n">
        <v>16414.5620833333</v>
      </c>
      <c r="U15" s="102" t="n">
        <v>16414.5620833333</v>
      </c>
      <c r="V15" s="102" t="n">
        <v>16414.5620833333</v>
      </c>
      <c r="W15" s="102" t="n">
        <v>16414.5620833333</v>
      </c>
      <c r="X15" s="102" t="n">
        <v>16414.5620833333</v>
      </c>
      <c r="Y15" s="102" t="n">
        <v>16414.5620833333</v>
      </c>
      <c r="Z15" s="102" t="n">
        <v>16414.5620833333</v>
      </c>
      <c r="AA15" s="102" t="n">
        <v>16414.5620833333</v>
      </c>
      <c r="AB15" s="102" t="n">
        <v>16414.5620833333</v>
      </c>
      <c r="AC15" s="102" t="n">
        <v>16414.5620833333</v>
      </c>
      <c r="AD15" s="102" t="n">
        <v>16414.5620833333</v>
      </c>
      <c r="AE15" s="102" t="n">
        <v>16414.5620833333</v>
      </c>
      <c r="AF15" s="102" t="n">
        <v>16414.5620833333</v>
      </c>
      <c r="AG15" s="102" t="n">
        <v>16414.5620833333</v>
      </c>
      <c r="AH15" s="102" t="n">
        <v>16414.5620833333</v>
      </c>
      <c r="AI15" s="102" t="n">
        <v>16414.5620833333</v>
      </c>
      <c r="AJ15" s="102" t="n">
        <v>16414.5620833333</v>
      </c>
      <c r="AK15" s="102" t="n">
        <v>16414.5620833333</v>
      </c>
      <c r="AL15" s="102" t="n">
        <v>16414.5620833333</v>
      </c>
      <c r="AM15" s="102" t="n">
        <v>16414.5620833333</v>
      </c>
      <c r="AN15" s="102" t="n">
        <v>16414.5620833333</v>
      </c>
      <c r="AO15" s="102" t="n">
        <v>16414.5620833333</v>
      </c>
      <c r="AP15" s="102" t="n">
        <v>16414.5620833333</v>
      </c>
      <c r="AQ15" s="102" t="n">
        <v>16414.5620833333</v>
      </c>
      <c r="AR15" s="102" t="n">
        <v>16414.5620833333</v>
      </c>
      <c r="AS15" s="102" t="n">
        <v>16414.5620833333</v>
      </c>
      <c r="AT15" s="102" t="n">
        <v>16414.5620833333</v>
      </c>
      <c r="AU15" s="102" t="n">
        <v>16414.5620833333</v>
      </c>
      <c r="AV15" s="102" t="n">
        <v>16414.5620833333</v>
      </c>
      <c r="AW15" s="102" t="n">
        <v>16414.5620833333</v>
      </c>
      <c r="AX15" s="102" t="n">
        <v>16414.5620833333</v>
      </c>
      <c r="AY15" s="102" t="n">
        <v>16414.5620833333</v>
      </c>
      <c r="AZ15" s="102" t="n">
        <v>16414.5620833333</v>
      </c>
      <c r="BA15" s="102" t="n">
        <v>16414.5620833333</v>
      </c>
      <c r="BB15" s="102" t="n">
        <v>16414.5620833333</v>
      </c>
      <c r="BC15" s="102" t="n">
        <v>16414.5620833333</v>
      </c>
      <c r="BD15" s="102" t="n">
        <v>16414.5620833333</v>
      </c>
      <c r="BE15" s="102" t="n">
        <v>16414.5620833333</v>
      </c>
      <c r="BF15" s="102" t="n">
        <v>16414.5620833333</v>
      </c>
      <c r="BG15" s="102" t="n">
        <v>16414.5620833333</v>
      </c>
      <c r="BH15" s="102" t="n">
        <v>16414.5620833333</v>
      </c>
      <c r="BI15" s="102" t="n">
        <v>16414.5620833333</v>
      </c>
      <c r="BJ15" s="102" t="n">
        <v>16414.5620833333</v>
      </c>
    </row>
    <row r="16" customFormat="false" ht="12.75" hidden="false" customHeight="false" outlineLevel="0" collapsed="false">
      <c r="A16" s="61" t="n">
        <v>11</v>
      </c>
      <c r="B16" s="70" t="str">
        <f aca="false">Financial!B16</f>
        <v>Util2</v>
      </c>
      <c r="C16" s="102" t="n">
        <v>6038.90008333333</v>
      </c>
      <c r="D16" s="102" t="n">
        <v>6038.90008333333</v>
      </c>
      <c r="E16" s="102" t="n">
        <v>6038.90008333333</v>
      </c>
      <c r="F16" s="102" t="n">
        <v>6038.90008333333</v>
      </c>
      <c r="G16" s="102" t="n">
        <v>6038.90008333333</v>
      </c>
      <c r="H16" s="102" t="n">
        <v>6038.90008333333</v>
      </c>
      <c r="I16" s="102" t="n">
        <v>6038.90008333333</v>
      </c>
      <c r="J16" s="102" t="n">
        <v>6038.90008333333</v>
      </c>
      <c r="K16" s="102" t="n">
        <v>6038.90008333333</v>
      </c>
      <c r="L16" s="102" t="n">
        <v>6038.90008333333</v>
      </c>
      <c r="M16" s="102" t="n">
        <v>6038.90008333333</v>
      </c>
      <c r="N16" s="102" t="n">
        <v>6038.90008333333</v>
      </c>
      <c r="O16" s="102" t="n">
        <v>6038.90008333333</v>
      </c>
      <c r="P16" s="102" t="n">
        <v>6038.90008333333</v>
      </c>
      <c r="Q16" s="102" t="n">
        <v>6038.90008333333</v>
      </c>
      <c r="R16" s="102" t="n">
        <v>6038.90008333333</v>
      </c>
      <c r="S16" s="102" t="n">
        <v>6038.90008333333</v>
      </c>
      <c r="T16" s="102" t="n">
        <v>6038.90008333333</v>
      </c>
      <c r="U16" s="102" t="n">
        <v>6038.90008333333</v>
      </c>
      <c r="V16" s="102" t="n">
        <v>6038.90008333333</v>
      </c>
      <c r="W16" s="102" t="n">
        <v>6038.90008333333</v>
      </c>
      <c r="X16" s="102" t="n">
        <v>6038.90008333333</v>
      </c>
      <c r="Y16" s="102" t="n">
        <v>6038.90008333333</v>
      </c>
      <c r="Z16" s="102" t="n">
        <v>6038.90008333333</v>
      </c>
      <c r="AA16" s="102" t="n">
        <v>6038.90008333333</v>
      </c>
      <c r="AB16" s="102" t="n">
        <v>6038.90008333333</v>
      </c>
      <c r="AC16" s="102" t="n">
        <v>6038.90008333333</v>
      </c>
      <c r="AD16" s="102" t="n">
        <v>6038.90008333333</v>
      </c>
      <c r="AE16" s="102" t="n">
        <v>6038.90008333333</v>
      </c>
      <c r="AF16" s="102" t="n">
        <v>6038.90008333333</v>
      </c>
      <c r="AG16" s="102" t="n">
        <v>6038.90008333333</v>
      </c>
      <c r="AH16" s="102" t="n">
        <v>6038.90008333333</v>
      </c>
      <c r="AI16" s="102" t="n">
        <v>6038.90008333333</v>
      </c>
      <c r="AJ16" s="102" t="n">
        <v>6038.90008333333</v>
      </c>
      <c r="AK16" s="102" t="n">
        <v>6038.90008333333</v>
      </c>
      <c r="AL16" s="102" t="n">
        <v>6038.90008333333</v>
      </c>
      <c r="AM16" s="102" t="n">
        <v>6038.90008333333</v>
      </c>
      <c r="AN16" s="102" t="n">
        <v>6038.90008333333</v>
      </c>
      <c r="AO16" s="102" t="n">
        <v>6038.90008333333</v>
      </c>
      <c r="AP16" s="102" t="n">
        <v>6038.90008333333</v>
      </c>
      <c r="AQ16" s="102" t="n">
        <v>6038.90008333333</v>
      </c>
      <c r="AR16" s="102" t="n">
        <v>6038.90008333333</v>
      </c>
      <c r="AS16" s="102" t="n">
        <v>6038.90008333333</v>
      </c>
      <c r="AT16" s="102" t="n">
        <v>6038.90008333333</v>
      </c>
      <c r="AU16" s="102" t="n">
        <v>6038.90008333333</v>
      </c>
      <c r="AV16" s="102" t="n">
        <v>6038.90008333333</v>
      </c>
      <c r="AW16" s="102" t="n">
        <v>6038.90008333333</v>
      </c>
      <c r="AX16" s="102" t="n">
        <v>6038.90008333333</v>
      </c>
      <c r="AY16" s="102" t="n">
        <v>6038.90008333333</v>
      </c>
      <c r="AZ16" s="102" t="n">
        <v>6038.90008333333</v>
      </c>
      <c r="BA16" s="102" t="n">
        <v>6038.90008333333</v>
      </c>
      <c r="BB16" s="102" t="n">
        <v>6038.90008333333</v>
      </c>
      <c r="BC16" s="102" t="n">
        <v>6038.90008333333</v>
      </c>
      <c r="BD16" s="102" t="n">
        <v>6038.90008333333</v>
      </c>
      <c r="BE16" s="102" t="n">
        <v>6038.90008333333</v>
      </c>
      <c r="BF16" s="102" t="n">
        <v>6038.90008333333</v>
      </c>
      <c r="BG16" s="102" t="n">
        <v>6038.90008333333</v>
      </c>
      <c r="BH16" s="102" t="n">
        <v>6038.90008333333</v>
      </c>
      <c r="BI16" s="102" t="n">
        <v>6038.90008333333</v>
      </c>
      <c r="BJ16" s="102" t="n">
        <v>6038.90008333333</v>
      </c>
    </row>
    <row r="17" customFormat="false" ht="12.75" hidden="false" customHeight="false" outlineLevel="0" collapsed="false">
      <c r="A17" s="61" t="n">
        <v>12</v>
      </c>
      <c r="B17" s="70" t="str">
        <f aca="false">Financial!B17</f>
        <v>Util3</v>
      </c>
      <c r="C17" s="102" t="n">
        <v>20790.9641666667</v>
      </c>
      <c r="D17" s="102" t="n">
        <v>20790.9641666667</v>
      </c>
      <c r="E17" s="102" t="n">
        <v>20790.9641666667</v>
      </c>
      <c r="F17" s="102" t="n">
        <v>20790.9641666667</v>
      </c>
      <c r="G17" s="102" t="n">
        <v>20790.9641666667</v>
      </c>
      <c r="H17" s="102" t="n">
        <v>20790.9641666667</v>
      </c>
      <c r="I17" s="102" t="n">
        <v>20790.9641666667</v>
      </c>
      <c r="J17" s="102" t="n">
        <v>20790.9641666667</v>
      </c>
      <c r="K17" s="102" t="n">
        <v>20790.9641666667</v>
      </c>
      <c r="L17" s="102" t="n">
        <v>20790.9641666667</v>
      </c>
      <c r="M17" s="102" t="n">
        <v>20790.9641666667</v>
      </c>
      <c r="N17" s="102" t="n">
        <v>20790.9641666667</v>
      </c>
      <c r="O17" s="102" t="n">
        <v>20790.9641666667</v>
      </c>
      <c r="P17" s="102" t="n">
        <v>20790.9641666667</v>
      </c>
      <c r="Q17" s="102" t="n">
        <v>20790.9641666667</v>
      </c>
      <c r="R17" s="102" t="n">
        <v>20790.9641666667</v>
      </c>
      <c r="S17" s="102" t="n">
        <v>20790.9641666667</v>
      </c>
      <c r="T17" s="102" t="n">
        <v>20790.9641666667</v>
      </c>
      <c r="U17" s="102" t="n">
        <v>20790.9641666667</v>
      </c>
      <c r="V17" s="102" t="n">
        <v>20790.9641666667</v>
      </c>
      <c r="W17" s="102" t="n">
        <v>20790.9641666667</v>
      </c>
      <c r="X17" s="102" t="n">
        <v>20790.9641666667</v>
      </c>
      <c r="Y17" s="102" t="n">
        <v>20790.9641666667</v>
      </c>
      <c r="Z17" s="102" t="n">
        <v>20790.9641666667</v>
      </c>
      <c r="AA17" s="102" t="n">
        <v>20790.9641666667</v>
      </c>
      <c r="AB17" s="102" t="n">
        <v>20790.9641666667</v>
      </c>
      <c r="AC17" s="102" t="n">
        <v>20790.9641666667</v>
      </c>
      <c r="AD17" s="102" t="n">
        <v>20790.9641666667</v>
      </c>
      <c r="AE17" s="102" t="n">
        <v>20790.9641666667</v>
      </c>
      <c r="AF17" s="102" t="n">
        <v>20790.9641666667</v>
      </c>
      <c r="AG17" s="102" t="n">
        <v>20790.9641666667</v>
      </c>
      <c r="AH17" s="102" t="n">
        <v>20790.9641666667</v>
      </c>
      <c r="AI17" s="102" t="n">
        <v>20790.9641666667</v>
      </c>
      <c r="AJ17" s="102" t="n">
        <v>20790.9641666667</v>
      </c>
      <c r="AK17" s="102" t="n">
        <v>20790.9641666667</v>
      </c>
      <c r="AL17" s="102" t="n">
        <v>20790.9641666667</v>
      </c>
      <c r="AM17" s="102" t="n">
        <v>20790.9641666667</v>
      </c>
      <c r="AN17" s="102" t="n">
        <v>20790.9641666667</v>
      </c>
      <c r="AO17" s="102" t="n">
        <v>20790.9641666667</v>
      </c>
      <c r="AP17" s="102" t="n">
        <v>20790.9641666667</v>
      </c>
      <c r="AQ17" s="102" t="n">
        <v>20790.9641666667</v>
      </c>
      <c r="AR17" s="102" t="n">
        <v>20790.9641666667</v>
      </c>
      <c r="AS17" s="102" t="n">
        <v>20790.9641666667</v>
      </c>
      <c r="AT17" s="102" t="n">
        <v>20790.9641666667</v>
      </c>
      <c r="AU17" s="102" t="n">
        <v>20790.9641666667</v>
      </c>
      <c r="AV17" s="102" t="n">
        <v>20790.9641666667</v>
      </c>
      <c r="AW17" s="102" t="n">
        <v>20790.9641666667</v>
      </c>
      <c r="AX17" s="102" t="n">
        <v>20790.9641666667</v>
      </c>
      <c r="AY17" s="102" t="n">
        <v>20790.9641666667</v>
      </c>
      <c r="AZ17" s="102" t="n">
        <v>20790.9641666667</v>
      </c>
      <c r="BA17" s="102" t="n">
        <v>20790.9641666667</v>
      </c>
      <c r="BB17" s="102" t="n">
        <v>20790.9641666667</v>
      </c>
      <c r="BC17" s="102" t="n">
        <v>20790.9641666667</v>
      </c>
      <c r="BD17" s="102" t="n">
        <v>20790.9641666667</v>
      </c>
      <c r="BE17" s="102" t="n">
        <v>20790.9641666667</v>
      </c>
      <c r="BF17" s="102" t="n">
        <v>20790.9641666667</v>
      </c>
      <c r="BG17" s="102" t="n">
        <v>20790.9641666667</v>
      </c>
      <c r="BH17" s="102" t="n">
        <v>20790.9641666667</v>
      </c>
      <c r="BI17" s="102" t="n">
        <v>20790.9641666667</v>
      </c>
      <c r="BJ17" s="102" t="n">
        <v>20790.9641666667</v>
      </c>
    </row>
    <row r="18" customFormat="false" ht="12.75" hidden="false" customHeight="false" outlineLevel="0" collapsed="false">
      <c r="A18" s="61" t="n">
        <v>13</v>
      </c>
      <c r="B18" s="70" t="str">
        <f aca="false">Financial!B18</f>
        <v>Util4</v>
      </c>
      <c r="C18" s="102" t="n">
        <v>31663.1935</v>
      </c>
      <c r="D18" s="102" t="n">
        <v>31663.1935</v>
      </c>
      <c r="E18" s="102" t="n">
        <v>31663.1935</v>
      </c>
      <c r="F18" s="102" t="n">
        <v>31663.1935</v>
      </c>
      <c r="G18" s="102" t="n">
        <v>31663.1935</v>
      </c>
      <c r="H18" s="102" t="n">
        <v>31663.1935</v>
      </c>
      <c r="I18" s="102" t="n">
        <v>31663.1935</v>
      </c>
      <c r="J18" s="102" t="n">
        <v>31663.1935</v>
      </c>
      <c r="K18" s="102" t="n">
        <v>31663.1935</v>
      </c>
      <c r="L18" s="102" t="n">
        <v>31663.1935</v>
      </c>
      <c r="M18" s="102" t="n">
        <v>31663.1935</v>
      </c>
      <c r="N18" s="102" t="n">
        <v>31663.1935</v>
      </c>
      <c r="O18" s="102" t="n">
        <v>31663.1935</v>
      </c>
      <c r="P18" s="102" t="n">
        <v>31663.1935</v>
      </c>
      <c r="Q18" s="102" t="n">
        <v>31663.1935</v>
      </c>
      <c r="R18" s="102" t="n">
        <v>31663.1935</v>
      </c>
      <c r="S18" s="102" t="n">
        <v>31663.1935</v>
      </c>
      <c r="T18" s="102" t="n">
        <v>31663.1935</v>
      </c>
      <c r="U18" s="102" t="n">
        <v>31663.1935</v>
      </c>
      <c r="V18" s="102" t="n">
        <v>31663.1935</v>
      </c>
      <c r="W18" s="102" t="n">
        <v>31663.1935</v>
      </c>
      <c r="X18" s="102" t="n">
        <v>31663.1935</v>
      </c>
      <c r="Y18" s="102" t="n">
        <v>31663.1935</v>
      </c>
      <c r="Z18" s="102" t="n">
        <v>31663.1935</v>
      </c>
      <c r="AA18" s="102" t="n">
        <v>31663.1935</v>
      </c>
      <c r="AB18" s="102" t="n">
        <v>31663.1935</v>
      </c>
      <c r="AC18" s="102" t="n">
        <v>31663.1935</v>
      </c>
      <c r="AD18" s="102" t="n">
        <v>31663.1935</v>
      </c>
      <c r="AE18" s="102" t="n">
        <v>31663.1935</v>
      </c>
      <c r="AF18" s="102" t="n">
        <v>31663.1935</v>
      </c>
      <c r="AG18" s="102" t="n">
        <v>31663.1935</v>
      </c>
      <c r="AH18" s="102" t="n">
        <v>31663.1935</v>
      </c>
      <c r="AI18" s="102" t="n">
        <v>31663.1935</v>
      </c>
      <c r="AJ18" s="102" t="n">
        <v>31663.1935</v>
      </c>
      <c r="AK18" s="102" t="n">
        <v>31663.1935</v>
      </c>
      <c r="AL18" s="102" t="n">
        <v>31663.1935</v>
      </c>
      <c r="AM18" s="102" t="n">
        <v>31663.1935</v>
      </c>
      <c r="AN18" s="102" t="n">
        <v>31663.1935</v>
      </c>
      <c r="AO18" s="102" t="n">
        <v>31663.1935</v>
      </c>
      <c r="AP18" s="102" t="n">
        <v>31663.1935</v>
      </c>
      <c r="AQ18" s="102" t="n">
        <v>31663.1935</v>
      </c>
      <c r="AR18" s="102" t="n">
        <v>31663.1935</v>
      </c>
      <c r="AS18" s="102" t="n">
        <v>31663.1935</v>
      </c>
      <c r="AT18" s="102" t="n">
        <v>31663.1935</v>
      </c>
      <c r="AU18" s="102" t="n">
        <v>31663.1935</v>
      </c>
      <c r="AV18" s="102" t="n">
        <v>31663.1935</v>
      </c>
      <c r="AW18" s="102" t="n">
        <v>31663.1935</v>
      </c>
      <c r="AX18" s="102" t="n">
        <v>31663.1935</v>
      </c>
      <c r="AY18" s="102" t="n">
        <v>31663.1935</v>
      </c>
      <c r="AZ18" s="102" t="n">
        <v>31663.1935</v>
      </c>
      <c r="BA18" s="102" t="n">
        <v>31663.1935</v>
      </c>
      <c r="BB18" s="102" t="n">
        <v>31663.1935</v>
      </c>
      <c r="BC18" s="102" t="n">
        <v>31663.1935</v>
      </c>
      <c r="BD18" s="102" t="n">
        <v>31663.1935</v>
      </c>
      <c r="BE18" s="102" t="n">
        <v>31663.1935</v>
      </c>
      <c r="BF18" s="102" t="n">
        <v>31663.1935</v>
      </c>
      <c r="BG18" s="102" t="n">
        <v>31663.1935</v>
      </c>
      <c r="BH18" s="102" t="n">
        <v>31663.1935</v>
      </c>
      <c r="BI18" s="102" t="n">
        <v>31663.1935</v>
      </c>
      <c r="BJ18" s="102" t="n">
        <v>31663.1935</v>
      </c>
    </row>
    <row r="19" customFormat="false" ht="12.75" hidden="false" customHeight="false" outlineLevel="0" collapsed="false">
      <c r="A19" s="61" t="n">
        <v>14</v>
      </c>
      <c r="B19" s="70" t="str">
        <f aca="false">Financial!B19</f>
        <v>Util5</v>
      </c>
      <c r="C19" s="102" t="n">
        <v>5517.09908333333</v>
      </c>
      <c r="D19" s="102" t="n">
        <v>5517.09908333333</v>
      </c>
      <c r="E19" s="102" t="n">
        <v>5517.09908333333</v>
      </c>
      <c r="F19" s="102" t="n">
        <v>5517.09908333333</v>
      </c>
      <c r="G19" s="102" t="n">
        <v>5517.09908333333</v>
      </c>
      <c r="H19" s="102" t="n">
        <v>5517.09908333333</v>
      </c>
      <c r="I19" s="102" t="n">
        <v>5517.09908333333</v>
      </c>
      <c r="J19" s="102" t="n">
        <v>5517.09908333333</v>
      </c>
      <c r="K19" s="102" t="n">
        <v>5517.09908333333</v>
      </c>
      <c r="L19" s="102" t="n">
        <v>5517.09908333333</v>
      </c>
      <c r="M19" s="102" t="n">
        <v>5517.09908333333</v>
      </c>
      <c r="N19" s="102" t="n">
        <v>5517.09908333333</v>
      </c>
      <c r="O19" s="102" t="n">
        <v>5517.09908333333</v>
      </c>
      <c r="P19" s="102" t="n">
        <v>5517.09908333333</v>
      </c>
      <c r="Q19" s="102" t="n">
        <v>5517.09908333333</v>
      </c>
      <c r="R19" s="102" t="n">
        <v>5517.09908333333</v>
      </c>
      <c r="S19" s="102" t="n">
        <v>5517.09908333333</v>
      </c>
      <c r="T19" s="102" t="n">
        <v>5517.09908333333</v>
      </c>
      <c r="U19" s="102" t="n">
        <v>5517.09908333333</v>
      </c>
      <c r="V19" s="102" t="n">
        <v>5517.09908333333</v>
      </c>
      <c r="W19" s="102" t="n">
        <v>5517.09908333333</v>
      </c>
      <c r="X19" s="102" t="n">
        <v>5517.09908333333</v>
      </c>
      <c r="Y19" s="102" t="n">
        <v>5517.09908333333</v>
      </c>
      <c r="Z19" s="102" t="n">
        <v>5517.09908333333</v>
      </c>
      <c r="AA19" s="102" t="n">
        <v>5517.09908333333</v>
      </c>
      <c r="AB19" s="102" t="n">
        <v>5517.09908333333</v>
      </c>
      <c r="AC19" s="102" t="n">
        <v>5517.09908333333</v>
      </c>
      <c r="AD19" s="102" t="n">
        <v>5517.09908333333</v>
      </c>
      <c r="AE19" s="102" t="n">
        <v>5517.09908333333</v>
      </c>
      <c r="AF19" s="102" t="n">
        <v>5517.09908333333</v>
      </c>
      <c r="AG19" s="102" t="n">
        <v>5517.09908333333</v>
      </c>
      <c r="AH19" s="102" t="n">
        <v>5517.09908333333</v>
      </c>
      <c r="AI19" s="102" t="n">
        <v>5517.09908333333</v>
      </c>
      <c r="AJ19" s="102" t="n">
        <v>5517.09908333333</v>
      </c>
      <c r="AK19" s="102" t="n">
        <v>5517.09908333333</v>
      </c>
      <c r="AL19" s="102" t="n">
        <v>5517.09908333333</v>
      </c>
      <c r="AM19" s="102" t="n">
        <v>5517.09908333333</v>
      </c>
      <c r="AN19" s="102" t="n">
        <v>5517.09908333333</v>
      </c>
      <c r="AO19" s="102" t="n">
        <v>5517.09908333333</v>
      </c>
      <c r="AP19" s="102" t="n">
        <v>5517.09908333333</v>
      </c>
      <c r="AQ19" s="102" t="n">
        <v>5517.09908333333</v>
      </c>
      <c r="AR19" s="102" t="n">
        <v>5517.09908333333</v>
      </c>
      <c r="AS19" s="102" t="n">
        <v>5517.09908333333</v>
      </c>
      <c r="AT19" s="102" t="n">
        <v>5517.09908333333</v>
      </c>
      <c r="AU19" s="102" t="n">
        <v>5517.09908333333</v>
      </c>
      <c r="AV19" s="102" t="n">
        <v>5517.09908333333</v>
      </c>
      <c r="AW19" s="102" t="n">
        <v>5517.09908333333</v>
      </c>
      <c r="AX19" s="102" t="n">
        <v>5517.09908333333</v>
      </c>
      <c r="AY19" s="102" t="n">
        <v>5517.09908333333</v>
      </c>
      <c r="AZ19" s="102" t="n">
        <v>5517.09908333333</v>
      </c>
      <c r="BA19" s="102" t="n">
        <v>5517.09908333333</v>
      </c>
      <c r="BB19" s="102" t="n">
        <v>5517.09908333333</v>
      </c>
      <c r="BC19" s="102" t="n">
        <v>5517.09908333333</v>
      </c>
      <c r="BD19" s="102" t="n">
        <v>5517.09908333333</v>
      </c>
      <c r="BE19" s="102" t="n">
        <v>5517.09908333333</v>
      </c>
      <c r="BF19" s="102" t="n">
        <v>5517.09908333333</v>
      </c>
      <c r="BG19" s="102" t="n">
        <v>5517.09908333333</v>
      </c>
      <c r="BH19" s="102" t="n">
        <v>5517.09908333333</v>
      </c>
      <c r="BI19" s="102" t="n">
        <v>5517.09908333333</v>
      </c>
      <c r="BJ19" s="102" t="n">
        <v>5517.09908333333</v>
      </c>
    </row>
    <row r="20" customFormat="false" ht="12.75" hidden="false" customHeight="false" outlineLevel="0" collapsed="false">
      <c r="A20" s="61" t="n">
        <v>15</v>
      </c>
      <c r="B20" s="70" t="str">
        <f aca="false">Financial!B20</f>
        <v>Industrial1</v>
      </c>
      <c r="C20" s="102" t="n">
        <v>109327.873583333</v>
      </c>
      <c r="D20" s="102" t="n">
        <v>109327.873583333</v>
      </c>
      <c r="E20" s="102" t="n">
        <v>109327.873583333</v>
      </c>
      <c r="F20" s="102" t="n">
        <v>109327.873583333</v>
      </c>
      <c r="G20" s="102" t="n">
        <v>109327.873583333</v>
      </c>
      <c r="H20" s="102" t="n">
        <v>109327.873583333</v>
      </c>
      <c r="I20" s="102" t="n">
        <v>109327.873583333</v>
      </c>
      <c r="J20" s="102" t="n">
        <v>109327.873583333</v>
      </c>
      <c r="K20" s="102" t="n">
        <v>109327.873583333</v>
      </c>
      <c r="L20" s="102" t="n">
        <v>109327.873583333</v>
      </c>
      <c r="M20" s="102" t="n">
        <v>109327.873583333</v>
      </c>
      <c r="N20" s="102" t="n">
        <v>109327.873583333</v>
      </c>
      <c r="O20" s="102" t="n">
        <v>109327.873583333</v>
      </c>
      <c r="P20" s="102" t="n">
        <v>109327.873583333</v>
      </c>
      <c r="Q20" s="102" t="n">
        <v>109327.873583333</v>
      </c>
      <c r="R20" s="102" t="n">
        <v>109327.873583333</v>
      </c>
      <c r="S20" s="102" t="n">
        <v>109327.873583333</v>
      </c>
      <c r="T20" s="102" t="n">
        <v>109327.873583333</v>
      </c>
      <c r="U20" s="102" t="n">
        <v>109327.873583333</v>
      </c>
      <c r="V20" s="102" t="n">
        <v>109327.873583333</v>
      </c>
      <c r="W20" s="102" t="n">
        <v>109327.873583333</v>
      </c>
      <c r="X20" s="102" t="n">
        <v>109327.873583333</v>
      </c>
      <c r="Y20" s="102" t="n">
        <v>109327.873583333</v>
      </c>
      <c r="Z20" s="102" t="n">
        <v>109327.873583333</v>
      </c>
      <c r="AA20" s="102" t="n">
        <v>109327.873583333</v>
      </c>
      <c r="AB20" s="102" t="n">
        <v>109327.873583333</v>
      </c>
      <c r="AC20" s="102" t="n">
        <v>109327.873583333</v>
      </c>
      <c r="AD20" s="102" t="n">
        <v>109327.873583333</v>
      </c>
      <c r="AE20" s="102" t="n">
        <v>109327.873583333</v>
      </c>
      <c r="AF20" s="102" t="n">
        <v>109327.873583333</v>
      </c>
      <c r="AG20" s="102" t="n">
        <v>109327.873583333</v>
      </c>
      <c r="AH20" s="102" t="n">
        <v>109327.873583333</v>
      </c>
      <c r="AI20" s="102" t="n">
        <v>109327.873583333</v>
      </c>
      <c r="AJ20" s="102" t="n">
        <v>109327.873583333</v>
      </c>
      <c r="AK20" s="102" t="n">
        <v>109327.873583333</v>
      </c>
      <c r="AL20" s="102" t="n">
        <v>109327.873583333</v>
      </c>
      <c r="AM20" s="102" t="n">
        <v>109327.873583333</v>
      </c>
      <c r="AN20" s="102" t="n">
        <v>109327.873583333</v>
      </c>
      <c r="AO20" s="102" t="n">
        <v>109327.873583333</v>
      </c>
      <c r="AP20" s="102" t="n">
        <v>109327.873583333</v>
      </c>
      <c r="AQ20" s="102" t="n">
        <v>109327.873583333</v>
      </c>
      <c r="AR20" s="102" t="n">
        <v>109327.873583333</v>
      </c>
      <c r="AS20" s="102" t="n">
        <v>109327.873583333</v>
      </c>
      <c r="AT20" s="102" t="n">
        <v>109327.873583333</v>
      </c>
      <c r="AU20" s="102" t="n">
        <v>109327.873583333</v>
      </c>
      <c r="AV20" s="102" t="n">
        <v>109327.873583333</v>
      </c>
      <c r="AW20" s="102" t="n">
        <v>109327.873583333</v>
      </c>
      <c r="AX20" s="102" t="n">
        <v>109327.873583333</v>
      </c>
      <c r="AY20" s="102" t="n">
        <v>109327.873583333</v>
      </c>
      <c r="AZ20" s="102" t="n">
        <v>109327.873583333</v>
      </c>
      <c r="BA20" s="102" t="n">
        <v>109327.873583333</v>
      </c>
      <c r="BB20" s="102" t="n">
        <v>109327.873583333</v>
      </c>
      <c r="BC20" s="102" t="n">
        <v>109327.873583333</v>
      </c>
      <c r="BD20" s="102" t="n">
        <v>109327.873583333</v>
      </c>
      <c r="BE20" s="102" t="n">
        <v>109327.873583333</v>
      </c>
      <c r="BF20" s="102" t="n">
        <v>109327.873583333</v>
      </c>
      <c r="BG20" s="102" t="n">
        <v>109327.873583333</v>
      </c>
      <c r="BH20" s="102" t="n">
        <v>109327.873583333</v>
      </c>
      <c r="BI20" s="102" t="n">
        <v>109327.873583333</v>
      </c>
      <c r="BJ20" s="102" t="n">
        <v>109327.873583333</v>
      </c>
    </row>
    <row r="21" customFormat="false" ht="12.75" hidden="false" customHeight="false" outlineLevel="0" collapsed="false">
      <c r="A21" s="61" t="n">
        <v>16</v>
      </c>
      <c r="B21" s="70" t="str">
        <f aca="false">Financial!B21</f>
        <v>Industrial2</v>
      </c>
      <c r="C21" s="102" t="n">
        <v>148966.661416667</v>
      </c>
      <c r="D21" s="102" t="n">
        <v>148966.661416667</v>
      </c>
      <c r="E21" s="102" t="n">
        <v>148966.661416667</v>
      </c>
      <c r="F21" s="102" t="n">
        <v>148966.661416667</v>
      </c>
      <c r="G21" s="102" t="n">
        <v>148966.661416667</v>
      </c>
      <c r="H21" s="102" t="n">
        <v>148966.661416667</v>
      </c>
      <c r="I21" s="102" t="n">
        <v>148966.661416667</v>
      </c>
      <c r="J21" s="102" t="n">
        <v>148966.661416667</v>
      </c>
      <c r="K21" s="102" t="n">
        <v>148966.661416667</v>
      </c>
      <c r="L21" s="102" t="n">
        <v>148966.661416667</v>
      </c>
      <c r="M21" s="102" t="n">
        <v>148966.661416667</v>
      </c>
      <c r="N21" s="102" t="n">
        <v>148966.661416667</v>
      </c>
      <c r="O21" s="102" t="n">
        <v>148966.661416667</v>
      </c>
      <c r="P21" s="102" t="n">
        <v>148966.661416667</v>
      </c>
      <c r="Q21" s="102" t="n">
        <v>148966.661416667</v>
      </c>
      <c r="R21" s="102" t="n">
        <v>148966.661416667</v>
      </c>
      <c r="S21" s="102" t="n">
        <v>148966.661416667</v>
      </c>
      <c r="T21" s="102" t="n">
        <v>148966.661416667</v>
      </c>
      <c r="U21" s="102" t="n">
        <v>148966.661416667</v>
      </c>
      <c r="V21" s="102" t="n">
        <v>148966.661416667</v>
      </c>
      <c r="W21" s="102" t="n">
        <v>148966.661416667</v>
      </c>
      <c r="X21" s="102" t="n">
        <v>148966.661416667</v>
      </c>
      <c r="Y21" s="102" t="n">
        <v>148966.661416667</v>
      </c>
      <c r="Z21" s="102" t="n">
        <v>148966.661416667</v>
      </c>
      <c r="AA21" s="102" t="n">
        <v>148966.661416667</v>
      </c>
      <c r="AB21" s="102" t="n">
        <v>148966.661416667</v>
      </c>
      <c r="AC21" s="102" t="n">
        <v>148966.661416667</v>
      </c>
      <c r="AD21" s="102" t="n">
        <v>148966.661416667</v>
      </c>
      <c r="AE21" s="102" t="n">
        <v>148966.661416667</v>
      </c>
      <c r="AF21" s="102" t="n">
        <v>148966.661416667</v>
      </c>
      <c r="AG21" s="102" t="n">
        <v>148966.661416667</v>
      </c>
      <c r="AH21" s="102" t="n">
        <v>148966.661416667</v>
      </c>
      <c r="AI21" s="102" t="n">
        <v>148966.661416667</v>
      </c>
      <c r="AJ21" s="102" t="n">
        <v>148966.661416667</v>
      </c>
      <c r="AK21" s="102" t="n">
        <v>148966.661416667</v>
      </c>
      <c r="AL21" s="102" t="n">
        <v>148966.661416667</v>
      </c>
      <c r="AM21" s="102" t="n">
        <v>148966.661416667</v>
      </c>
      <c r="AN21" s="102" t="n">
        <v>148966.661416667</v>
      </c>
      <c r="AO21" s="102" t="n">
        <v>148966.661416667</v>
      </c>
      <c r="AP21" s="102" t="n">
        <v>148966.661416667</v>
      </c>
      <c r="AQ21" s="102" t="n">
        <v>148966.661416667</v>
      </c>
      <c r="AR21" s="102" t="n">
        <v>148966.661416667</v>
      </c>
      <c r="AS21" s="102" t="n">
        <v>148966.661416667</v>
      </c>
      <c r="AT21" s="102" t="n">
        <v>148966.661416667</v>
      </c>
      <c r="AU21" s="102" t="n">
        <v>148966.661416667</v>
      </c>
      <c r="AV21" s="102" t="n">
        <v>148966.661416667</v>
      </c>
      <c r="AW21" s="102" t="n">
        <v>148966.661416667</v>
      </c>
      <c r="AX21" s="102" t="n">
        <v>148966.661416667</v>
      </c>
      <c r="AY21" s="102" t="n">
        <v>148966.661416667</v>
      </c>
      <c r="AZ21" s="102" t="n">
        <v>148966.661416667</v>
      </c>
      <c r="BA21" s="102" t="n">
        <v>148966.661416667</v>
      </c>
      <c r="BB21" s="102" t="n">
        <v>148966.661416667</v>
      </c>
      <c r="BC21" s="102" t="n">
        <v>148966.661416667</v>
      </c>
      <c r="BD21" s="102" t="n">
        <v>148966.661416667</v>
      </c>
      <c r="BE21" s="102" t="n">
        <v>148966.661416667</v>
      </c>
      <c r="BF21" s="102" t="n">
        <v>148966.661416667</v>
      </c>
      <c r="BG21" s="102" t="n">
        <v>148966.661416667</v>
      </c>
      <c r="BH21" s="102" t="n">
        <v>148966.661416667</v>
      </c>
      <c r="BI21" s="102" t="n">
        <v>148966.661416667</v>
      </c>
      <c r="BJ21" s="102" t="n">
        <v>148966.661416667</v>
      </c>
    </row>
    <row r="22" customFormat="false" ht="12.75" hidden="false" customHeight="false" outlineLevel="0" collapsed="false">
      <c r="A22" s="61" t="n">
        <v>17</v>
      </c>
      <c r="B22" s="70" t="str">
        <f aca="false">Financial!B22</f>
        <v>Industrial3</v>
      </c>
      <c r="C22" s="102" t="n">
        <v>6591.84291666667</v>
      </c>
      <c r="D22" s="102" t="n">
        <v>6591.84291666667</v>
      </c>
      <c r="E22" s="102" t="n">
        <v>6591.84291666667</v>
      </c>
      <c r="F22" s="102" t="n">
        <v>6591.84291666667</v>
      </c>
      <c r="G22" s="102" t="n">
        <v>6591.84291666667</v>
      </c>
      <c r="H22" s="102" t="n">
        <v>6591.84291666667</v>
      </c>
      <c r="I22" s="102" t="n">
        <v>6591.84291666667</v>
      </c>
      <c r="J22" s="102" t="n">
        <v>6591.84291666667</v>
      </c>
      <c r="K22" s="102" t="n">
        <v>6591.84291666667</v>
      </c>
      <c r="L22" s="102" t="n">
        <v>6591.84291666667</v>
      </c>
      <c r="M22" s="102" t="n">
        <v>6591.84291666667</v>
      </c>
      <c r="N22" s="102" t="n">
        <v>6591.84291666667</v>
      </c>
      <c r="O22" s="102" t="n">
        <v>6591.84291666667</v>
      </c>
      <c r="P22" s="102" t="n">
        <v>6591.84291666667</v>
      </c>
      <c r="Q22" s="102" t="n">
        <v>6591.84291666667</v>
      </c>
      <c r="R22" s="102" t="n">
        <v>6591.84291666667</v>
      </c>
      <c r="S22" s="102" t="n">
        <v>6591.84291666667</v>
      </c>
      <c r="T22" s="102" t="n">
        <v>6591.84291666667</v>
      </c>
      <c r="U22" s="102" t="n">
        <v>6591.84291666667</v>
      </c>
      <c r="V22" s="102" t="n">
        <v>6591.84291666667</v>
      </c>
      <c r="W22" s="102" t="n">
        <v>6591.84291666667</v>
      </c>
      <c r="X22" s="102" t="n">
        <v>6591.84291666667</v>
      </c>
      <c r="Y22" s="102" t="n">
        <v>6591.84291666667</v>
      </c>
      <c r="Z22" s="102" t="n">
        <v>6591.84291666667</v>
      </c>
      <c r="AA22" s="102" t="n">
        <v>6591.84291666667</v>
      </c>
      <c r="AB22" s="102" t="n">
        <v>6591.84291666667</v>
      </c>
      <c r="AC22" s="102" t="n">
        <v>6591.84291666667</v>
      </c>
      <c r="AD22" s="102" t="n">
        <v>6591.84291666667</v>
      </c>
      <c r="AE22" s="102" t="n">
        <v>6591.84291666667</v>
      </c>
      <c r="AF22" s="102" t="n">
        <v>6591.84291666667</v>
      </c>
      <c r="AG22" s="102" t="n">
        <v>6591.84291666667</v>
      </c>
      <c r="AH22" s="102" t="n">
        <v>6591.84291666667</v>
      </c>
      <c r="AI22" s="102" t="n">
        <v>6591.84291666667</v>
      </c>
      <c r="AJ22" s="102" t="n">
        <v>6591.84291666667</v>
      </c>
      <c r="AK22" s="102" t="n">
        <v>6591.84291666667</v>
      </c>
      <c r="AL22" s="102" t="n">
        <v>6591.84291666667</v>
      </c>
      <c r="AM22" s="102" t="n">
        <v>6591.84291666667</v>
      </c>
      <c r="AN22" s="102" t="n">
        <v>6591.84291666667</v>
      </c>
      <c r="AO22" s="102" t="n">
        <v>6591.84291666667</v>
      </c>
      <c r="AP22" s="102" t="n">
        <v>6591.84291666667</v>
      </c>
      <c r="AQ22" s="102" t="n">
        <v>6591.84291666667</v>
      </c>
      <c r="AR22" s="102" t="n">
        <v>6591.84291666667</v>
      </c>
      <c r="AS22" s="102" t="n">
        <v>6591.84291666667</v>
      </c>
      <c r="AT22" s="102" t="n">
        <v>6591.84291666667</v>
      </c>
      <c r="AU22" s="102" t="n">
        <v>6591.84291666667</v>
      </c>
      <c r="AV22" s="102" t="n">
        <v>6591.84291666667</v>
      </c>
      <c r="AW22" s="102" t="n">
        <v>6591.84291666667</v>
      </c>
      <c r="AX22" s="102" t="n">
        <v>6591.84291666667</v>
      </c>
      <c r="AY22" s="102" t="n">
        <v>6591.84291666667</v>
      </c>
      <c r="AZ22" s="102" t="n">
        <v>6591.84291666667</v>
      </c>
      <c r="BA22" s="102" t="n">
        <v>6591.84291666667</v>
      </c>
      <c r="BB22" s="102" t="n">
        <v>6591.84291666667</v>
      </c>
      <c r="BC22" s="102" t="n">
        <v>6591.84291666667</v>
      </c>
      <c r="BD22" s="102" t="n">
        <v>6591.84291666667</v>
      </c>
      <c r="BE22" s="102" t="n">
        <v>6591.84291666667</v>
      </c>
      <c r="BF22" s="102" t="n">
        <v>6591.84291666667</v>
      </c>
      <c r="BG22" s="102" t="n">
        <v>6591.84291666667</v>
      </c>
      <c r="BH22" s="102" t="n">
        <v>6591.84291666667</v>
      </c>
      <c r="BI22" s="102" t="n">
        <v>6591.84291666667</v>
      </c>
      <c r="BJ22" s="102" t="n">
        <v>6591.84291666667</v>
      </c>
    </row>
    <row r="23" customFormat="false" ht="12.75" hidden="false" customHeight="false" outlineLevel="0" collapsed="false">
      <c r="A23" s="61" t="n">
        <v>18</v>
      </c>
      <c r="B23" s="70" t="str">
        <f aca="false">Financial!B23</f>
        <v>Producer1</v>
      </c>
      <c r="C23" s="102" t="n">
        <v>22643.9393333333</v>
      </c>
      <c r="D23" s="102" t="n">
        <v>22643.9393333333</v>
      </c>
      <c r="E23" s="102" t="n">
        <v>22643.9393333333</v>
      </c>
      <c r="F23" s="102" t="n">
        <v>22643.9393333333</v>
      </c>
      <c r="G23" s="102" t="n">
        <v>22643.9393333333</v>
      </c>
      <c r="H23" s="102" t="n">
        <v>22643.9393333333</v>
      </c>
      <c r="I23" s="102" t="n">
        <v>22643.9393333333</v>
      </c>
      <c r="J23" s="102" t="n">
        <v>22643.9393333333</v>
      </c>
      <c r="K23" s="102" t="n">
        <v>22643.9393333333</v>
      </c>
      <c r="L23" s="102" t="n">
        <v>22643.9393333333</v>
      </c>
      <c r="M23" s="102" t="n">
        <v>22643.9393333333</v>
      </c>
      <c r="N23" s="102" t="n">
        <v>22643.9393333333</v>
      </c>
      <c r="O23" s="102" t="n">
        <v>22643.9393333333</v>
      </c>
      <c r="P23" s="102" t="n">
        <v>22643.9393333333</v>
      </c>
      <c r="Q23" s="102" t="n">
        <v>22643.9393333333</v>
      </c>
      <c r="R23" s="102" t="n">
        <v>22643.9393333333</v>
      </c>
      <c r="S23" s="102" t="n">
        <v>22643.9393333333</v>
      </c>
      <c r="T23" s="102" t="n">
        <v>22643.9393333333</v>
      </c>
      <c r="U23" s="102" t="n">
        <v>22643.9393333333</v>
      </c>
      <c r="V23" s="102" t="n">
        <v>22643.9393333333</v>
      </c>
      <c r="W23" s="102" t="n">
        <v>22643.9393333333</v>
      </c>
      <c r="X23" s="102" t="n">
        <v>22643.9393333333</v>
      </c>
      <c r="Y23" s="102" t="n">
        <v>22643.9393333333</v>
      </c>
      <c r="Z23" s="102" t="n">
        <v>22643.9393333333</v>
      </c>
      <c r="AA23" s="102" t="n">
        <v>22643.9393333333</v>
      </c>
      <c r="AB23" s="102" t="n">
        <v>22643.9393333333</v>
      </c>
      <c r="AC23" s="102" t="n">
        <v>22643.9393333333</v>
      </c>
      <c r="AD23" s="102" t="n">
        <v>22643.9393333333</v>
      </c>
      <c r="AE23" s="102" t="n">
        <v>22643.9393333333</v>
      </c>
      <c r="AF23" s="102" t="n">
        <v>22643.9393333333</v>
      </c>
      <c r="AG23" s="102" t="n">
        <v>22643.9393333333</v>
      </c>
      <c r="AH23" s="102" t="n">
        <v>22643.9393333333</v>
      </c>
      <c r="AI23" s="102" t="n">
        <v>22643.9393333333</v>
      </c>
      <c r="AJ23" s="102" t="n">
        <v>22643.9393333333</v>
      </c>
      <c r="AK23" s="102" t="n">
        <v>22643.9393333333</v>
      </c>
      <c r="AL23" s="102" t="n">
        <v>22643.9393333333</v>
      </c>
      <c r="AM23" s="102" t="n">
        <v>22643.9393333333</v>
      </c>
      <c r="AN23" s="102" t="n">
        <v>22643.9393333333</v>
      </c>
      <c r="AO23" s="102" t="n">
        <v>22643.9393333333</v>
      </c>
      <c r="AP23" s="102" t="n">
        <v>22643.9393333333</v>
      </c>
      <c r="AQ23" s="102" t="n">
        <v>22643.9393333333</v>
      </c>
      <c r="AR23" s="102" t="n">
        <v>22643.9393333333</v>
      </c>
      <c r="AS23" s="102" t="n">
        <v>22643.9393333333</v>
      </c>
      <c r="AT23" s="102" t="n">
        <v>22643.9393333333</v>
      </c>
      <c r="AU23" s="102" t="n">
        <v>22643.9393333333</v>
      </c>
      <c r="AV23" s="102" t="n">
        <v>22643.9393333333</v>
      </c>
      <c r="AW23" s="102" t="n">
        <v>22643.9393333333</v>
      </c>
      <c r="AX23" s="102" t="n">
        <v>22643.9393333333</v>
      </c>
      <c r="AY23" s="102" t="n">
        <v>22643.9393333333</v>
      </c>
      <c r="AZ23" s="102" t="n">
        <v>22643.9393333333</v>
      </c>
      <c r="BA23" s="102" t="n">
        <v>22643.9393333333</v>
      </c>
      <c r="BB23" s="102" t="n">
        <v>22643.9393333333</v>
      </c>
      <c r="BC23" s="102" t="n">
        <v>22643.9393333333</v>
      </c>
      <c r="BD23" s="102" t="n">
        <v>22643.9393333333</v>
      </c>
      <c r="BE23" s="102" t="n">
        <v>22643.9393333333</v>
      </c>
      <c r="BF23" s="102" t="n">
        <v>22643.9393333333</v>
      </c>
      <c r="BG23" s="102" t="n">
        <v>22643.9393333333</v>
      </c>
      <c r="BH23" s="102" t="n">
        <v>22643.9393333333</v>
      </c>
      <c r="BI23" s="102" t="n">
        <v>22643.9393333333</v>
      </c>
      <c r="BJ23" s="102" t="n">
        <v>22643.9393333333</v>
      </c>
    </row>
    <row r="24" customFormat="false" ht="12.75" hidden="false" customHeight="false" outlineLevel="0" collapsed="false">
      <c r="A24" s="61" t="n">
        <v>19</v>
      </c>
      <c r="B24" s="70" t="str">
        <f aca="false">Financial!B24</f>
        <v>Producer2</v>
      </c>
      <c r="C24" s="102" t="n">
        <v>5763.45158333333</v>
      </c>
      <c r="D24" s="102" t="n">
        <v>5763.45158333333</v>
      </c>
      <c r="E24" s="102" t="n">
        <v>5763.45158333333</v>
      </c>
      <c r="F24" s="102" t="n">
        <v>5763.45158333333</v>
      </c>
      <c r="G24" s="102" t="n">
        <v>5763.45158333333</v>
      </c>
      <c r="H24" s="102" t="n">
        <v>5763.45158333333</v>
      </c>
      <c r="I24" s="102" t="n">
        <v>5763.45158333333</v>
      </c>
      <c r="J24" s="102" t="n">
        <v>5763.45158333333</v>
      </c>
      <c r="K24" s="102" t="n">
        <v>5763.45158333333</v>
      </c>
      <c r="L24" s="102" t="n">
        <v>5763.45158333333</v>
      </c>
      <c r="M24" s="102" t="n">
        <v>5763.45158333333</v>
      </c>
      <c r="N24" s="102" t="n">
        <v>5763.45158333333</v>
      </c>
      <c r="O24" s="102" t="n">
        <v>5763.45158333333</v>
      </c>
      <c r="P24" s="102" t="n">
        <v>5763.45158333333</v>
      </c>
      <c r="Q24" s="102" t="n">
        <v>5763.45158333333</v>
      </c>
      <c r="R24" s="102" t="n">
        <v>5763.45158333333</v>
      </c>
      <c r="S24" s="102" t="n">
        <v>5763.45158333333</v>
      </c>
      <c r="T24" s="102" t="n">
        <v>5763.45158333333</v>
      </c>
      <c r="U24" s="102" t="n">
        <v>5763.45158333333</v>
      </c>
      <c r="V24" s="102" t="n">
        <v>5763.45158333333</v>
      </c>
      <c r="W24" s="102" t="n">
        <v>5763.45158333333</v>
      </c>
      <c r="X24" s="102" t="n">
        <v>5763.45158333333</v>
      </c>
      <c r="Y24" s="102" t="n">
        <v>5763.45158333333</v>
      </c>
      <c r="Z24" s="102" t="n">
        <v>5763.45158333333</v>
      </c>
      <c r="AA24" s="102" t="n">
        <v>5763.45158333333</v>
      </c>
      <c r="AB24" s="102" t="n">
        <v>5763.45158333333</v>
      </c>
      <c r="AC24" s="102" t="n">
        <v>5763.45158333333</v>
      </c>
      <c r="AD24" s="102" t="n">
        <v>5763.45158333333</v>
      </c>
      <c r="AE24" s="102" t="n">
        <v>5763.45158333333</v>
      </c>
      <c r="AF24" s="102" t="n">
        <v>5763.45158333333</v>
      </c>
      <c r="AG24" s="102" t="n">
        <v>5763.45158333333</v>
      </c>
      <c r="AH24" s="102" t="n">
        <v>5763.45158333333</v>
      </c>
      <c r="AI24" s="102" t="n">
        <v>5763.45158333333</v>
      </c>
      <c r="AJ24" s="102" t="n">
        <v>5763.45158333333</v>
      </c>
      <c r="AK24" s="102" t="n">
        <v>5763.45158333333</v>
      </c>
      <c r="AL24" s="102" t="n">
        <v>5763.45158333333</v>
      </c>
      <c r="AM24" s="102" t="n">
        <v>5763.45158333333</v>
      </c>
      <c r="AN24" s="102" t="n">
        <v>5763.45158333333</v>
      </c>
      <c r="AO24" s="102" t="n">
        <v>5763.45158333333</v>
      </c>
      <c r="AP24" s="102" t="n">
        <v>5763.45158333333</v>
      </c>
      <c r="AQ24" s="102" t="n">
        <v>5763.45158333333</v>
      </c>
      <c r="AR24" s="102" t="n">
        <v>5763.45158333333</v>
      </c>
      <c r="AS24" s="102" t="n">
        <v>5763.45158333333</v>
      </c>
      <c r="AT24" s="102" t="n">
        <v>5763.45158333333</v>
      </c>
      <c r="AU24" s="102" t="n">
        <v>5763.45158333333</v>
      </c>
      <c r="AV24" s="102" t="n">
        <v>5763.45158333333</v>
      </c>
      <c r="AW24" s="102" t="n">
        <v>5763.45158333333</v>
      </c>
      <c r="AX24" s="102" t="n">
        <v>5763.45158333333</v>
      </c>
      <c r="AY24" s="102" t="n">
        <v>5763.45158333333</v>
      </c>
      <c r="AZ24" s="102" t="n">
        <v>5763.45158333333</v>
      </c>
      <c r="BA24" s="102" t="n">
        <v>5763.45158333333</v>
      </c>
      <c r="BB24" s="102" t="n">
        <v>5763.45158333333</v>
      </c>
      <c r="BC24" s="102" t="n">
        <v>5763.45158333333</v>
      </c>
      <c r="BD24" s="102" t="n">
        <v>5763.45158333333</v>
      </c>
      <c r="BE24" s="102" t="n">
        <v>5763.45158333333</v>
      </c>
      <c r="BF24" s="102" t="n">
        <v>5763.45158333333</v>
      </c>
      <c r="BG24" s="102" t="n">
        <v>5763.45158333333</v>
      </c>
      <c r="BH24" s="102" t="n">
        <v>5763.45158333333</v>
      </c>
      <c r="BI24" s="102" t="n">
        <v>5763.45158333333</v>
      </c>
      <c r="BJ24" s="102" t="n">
        <v>5763.45158333333</v>
      </c>
    </row>
    <row r="25" customFormat="false" ht="12.75" hidden="false" customHeight="false" outlineLevel="0" collapsed="false">
      <c r="A25" s="61" t="n">
        <v>20</v>
      </c>
      <c r="B25" s="70" t="str">
        <f aca="false">Financial!B25</f>
        <v>Other</v>
      </c>
      <c r="C25" s="102" t="n">
        <v>7230.84975</v>
      </c>
      <c r="D25" s="102" t="n">
        <v>7230.84975</v>
      </c>
      <c r="E25" s="102" t="n">
        <v>7230.84975</v>
      </c>
      <c r="F25" s="102" t="n">
        <v>7230.84975</v>
      </c>
      <c r="G25" s="102" t="n">
        <v>7230.84975</v>
      </c>
      <c r="H25" s="102" t="n">
        <v>7230.84975</v>
      </c>
      <c r="I25" s="102" t="n">
        <v>7230.84975</v>
      </c>
      <c r="J25" s="102" t="n">
        <v>7230.84975</v>
      </c>
      <c r="K25" s="102" t="n">
        <v>7230.84975</v>
      </c>
      <c r="L25" s="102" t="n">
        <v>7230.84975</v>
      </c>
      <c r="M25" s="102" t="n">
        <v>7230.84975</v>
      </c>
      <c r="N25" s="102" t="n">
        <v>7230.84975</v>
      </c>
      <c r="O25" s="102" t="n">
        <v>7230.84975</v>
      </c>
      <c r="P25" s="102" t="n">
        <v>7230.84975</v>
      </c>
      <c r="Q25" s="102" t="n">
        <v>7230.84975</v>
      </c>
      <c r="R25" s="102" t="n">
        <v>7230.84975</v>
      </c>
      <c r="S25" s="102" t="n">
        <v>7230.84975</v>
      </c>
      <c r="T25" s="102" t="n">
        <v>7230.84975</v>
      </c>
      <c r="U25" s="102" t="n">
        <v>7230.84975</v>
      </c>
      <c r="V25" s="102" t="n">
        <v>7230.84975</v>
      </c>
      <c r="W25" s="102" t="n">
        <v>7230.84975</v>
      </c>
      <c r="X25" s="102" t="n">
        <v>7230.84975</v>
      </c>
      <c r="Y25" s="102" t="n">
        <v>7230.84975</v>
      </c>
      <c r="Z25" s="102" t="n">
        <v>7230.84975</v>
      </c>
      <c r="AA25" s="102" t="n">
        <v>7230.84975</v>
      </c>
      <c r="AB25" s="102" t="n">
        <v>7230.84975</v>
      </c>
      <c r="AC25" s="102" t="n">
        <v>7230.84975</v>
      </c>
      <c r="AD25" s="102" t="n">
        <v>7230.84975</v>
      </c>
      <c r="AE25" s="102" t="n">
        <v>7230.84975</v>
      </c>
      <c r="AF25" s="102" t="n">
        <v>7230.84975</v>
      </c>
      <c r="AG25" s="102" t="n">
        <v>7230.84975</v>
      </c>
      <c r="AH25" s="102" t="n">
        <v>7230.84975</v>
      </c>
      <c r="AI25" s="102" t="n">
        <v>7230.84975</v>
      </c>
      <c r="AJ25" s="102" t="n">
        <v>7230.84975</v>
      </c>
      <c r="AK25" s="102" t="n">
        <v>7230.84975</v>
      </c>
      <c r="AL25" s="102" t="n">
        <v>7230.84975</v>
      </c>
      <c r="AM25" s="102" t="n">
        <v>7230.84975</v>
      </c>
      <c r="AN25" s="102" t="n">
        <v>7230.84975</v>
      </c>
      <c r="AO25" s="102" t="n">
        <v>7230.84975</v>
      </c>
      <c r="AP25" s="102" t="n">
        <v>7230.84975</v>
      </c>
      <c r="AQ25" s="102" t="n">
        <v>7230.84975</v>
      </c>
      <c r="AR25" s="102" t="n">
        <v>7230.84975</v>
      </c>
      <c r="AS25" s="102" t="n">
        <v>7230.84975</v>
      </c>
      <c r="AT25" s="102" t="n">
        <v>7230.84975</v>
      </c>
      <c r="AU25" s="102" t="n">
        <v>7230.84975</v>
      </c>
      <c r="AV25" s="102" t="n">
        <v>7230.84975</v>
      </c>
      <c r="AW25" s="102" t="n">
        <v>7230.84975</v>
      </c>
      <c r="AX25" s="102" t="n">
        <v>7230.84975</v>
      </c>
      <c r="AY25" s="102" t="n">
        <v>7230.84975</v>
      </c>
      <c r="AZ25" s="102" t="n">
        <v>7230.84975</v>
      </c>
      <c r="BA25" s="102" t="n">
        <v>7230.84975</v>
      </c>
      <c r="BB25" s="102" t="n">
        <v>7230.84975</v>
      </c>
      <c r="BC25" s="102" t="n">
        <v>7230.84975</v>
      </c>
      <c r="BD25" s="102" t="n">
        <v>7230.84975</v>
      </c>
      <c r="BE25" s="102" t="n">
        <v>7230.84975</v>
      </c>
      <c r="BF25" s="102" t="n">
        <v>7230.84975</v>
      </c>
      <c r="BG25" s="102" t="n">
        <v>7230.84975</v>
      </c>
      <c r="BH25" s="102" t="n">
        <v>7230.84975</v>
      </c>
      <c r="BI25" s="102" t="n">
        <v>7230.84975</v>
      </c>
      <c r="BJ25" s="102" t="n">
        <v>7230.84975</v>
      </c>
    </row>
  </sheetData>
  <mergeCells count="1">
    <mergeCell ref="C4:B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2" width="13.7"/>
    <col collapsed="false" customWidth="true" hidden="false" outlineLevel="0" max="3" min="3" style="109" width="11.28"/>
    <col collapsed="false" customWidth="true" hidden="false" outlineLevel="0" max="4" min="4" style="25" width="10.99"/>
    <col collapsed="false" customWidth="true" hidden="false" outlineLevel="0" max="5" min="5" style="109" width="11.28"/>
    <col collapsed="false" customWidth="true" hidden="false" outlineLevel="0" max="6" min="6" style="25" width="10.85"/>
    <col collapsed="false" customWidth="true" hidden="false" outlineLevel="0" max="7" min="7" style="109" width="11.28"/>
    <col collapsed="false" customWidth="true" hidden="false" outlineLevel="0" max="8" min="8" style="25" width="12.99"/>
    <col collapsed="false" customWidth="true" hidden="false" outlineLevel="0" max="9" min="9" style="110" width="12.85"/>
    <col collapsed="false" customWidth="true" hidden="false" outlineLevel="0" max="10" min="10" style="110" width="12.7"/>
    <col collapsed="false" customWidth="true" hidden="false" outlineLevel="0" max="11" min="11" style="110" width="12.85"/>
    <col collapsed="false" customWidth="true" hidden="false" outlineLevel="0" max="12" min="12" style="110" width="13.41"/>
    <col collapsed="false" customWidth="true" hidden="false" outlineLevel="0" max="13" min="13" style="110" width="13.14"/>
    <col collapsed="false" customWidth="true" hidden="false" outlineLevel="0" max="14" min="14" style="110" width="12.85"/>
    <col collapsed="false" customWidth="true" hidden="false" outlineLevel="0" max="15" min="15" style="110" width="14.14"/>
    <col collapsed="false" customWidth="true" hidden="false" outlineLevel="0" max="16" min="16" style="110" width="14.56"/>
  </cols>
  <sheetData>
    <row r="1" customFormat="false" ht="12.75" hidden="false" customHeight="false" outlineLevel="0" collapsed="false">
      <c r="C1" s="25"/>
      <c r="E1" s="25"/>
      <c r="G1" s="25"/>
    </row>
    <row r="2" customFormat="false" ht="12.75" hidden="false" customHeight="false" outlineLevel="0" collapsed="false">
      <c r="B2" s="44" t="s">
        <v>156</v>
      </c>
      <c r="C2" s="111" t="e">
        <f aca="false">SUM(C6:C25)</f>
        <v>#VALUE!</v>
      </c>
      <c r="D2" s="111" t="n">
        <f aca="false">SUM(D6:D25)</f>
        <v>215437268.97</v>
      </c>
      <c r="E2" s="111" t="e">
        <f aca="false">SUM(E6:E25)</f>
        <v>#VALUE!</v>
      </c>
      <c r="F2" s="111" t="n">
        <f aca="false">SUM(F6:F25)</f>
        <v>107718634.485</v>
      </c>
      <c r="G2" s="111" t="e">
        <f aca="false">SUM(G6:G25)</f>
        <v>#VALUE!</v>
      </c>
      <c r="H2" s="111" t="n">
        <f aca="false">SUM(H6:H25)</f>
        <v>107718634.485</v>
      </c>
      <c r="I2" s="112" t="n">
        <f aca="false">SUM(I6:I25)</f>
        <v>-76005526.1683138</v>
      </c>
      <c r="J2" s="113" t="n">
        <f aca="false">SUM(J6:J25)</f>
        <v>76005526.1683138</v>
      </c>
      <c r="K2" s="114" t="n">
        <f aca="false">SUM(K6:K25)</f>
        <v>-38002763.0841569</v>
      </c>
      <c r="L2" s="112" t="n">
        <f aca="false">SUM(L6:L25)</f>
        <v>38002763.0841569</v>
      </c>
      <c r="M2" s="112" t="n">
        <f aca="false">SUM(M6:M25)</f>
        <v>0</v>
      </c>
      <c r="N2" s="112" t="n">
        <f aca="false">SUM(N6:N25)</f>
        <v>-38002763.0841569</v>
      </c>
      <c r="O2" s="112" t="n">
        <f aca="false">SUM(O6:O25)</f>
        <v>38002763.0841569</v>
      </c>
      <c r="P2" s="112" t="n">
        <f aca="false">SUM(P6:P25)</f>
        <v>0</v>
      </c>
    </row>
    <row r="3" customFormat="false" ht="13.5" hidden="false" customHeight="false" outlineLevel="0" collapsed="false">
      <c r="C3" s="25"/>
      <c r="E3" s="25"/>
      <c r="G3" s="25"/>
    </row>
    <row r="4" customFormat="false" ht="13.5" hidden="false" customHeight="false" outlineLevel="0" collapsed="false">
      <c r="C4" s="115"/>
      <c r="D4" s="115"/>
      <c r="E4" s="115"/>
      <c r="F4" s="115"/>
      <c r="G4" s="115"/>
      <c r="I4" s="116"/>
      <c r="J4" s="117" t="s">
        <v>85</v>
      </c>
      <c r="K4" s="116"/>
      <c r="L4" s="117" t="s">
        <v>86</v>
      </c>
      <c r="M4" s="118"/>
      <c r="N4" s="116"/>
      <c r="O4" s="117" t="s">
        <v>87</v>
      </c>
      <c r="P4" s="118"/>
    </row>
    <row r="5" customFormat="false" ht="51" hidden="false" customHeight="false" outlineLevel="0" collapsed="false">
      <c r="A5" s="119"/>
      <c r="B5" s="120" t="s">
        <v>53</v>
      </c>
      <c r="C5" s="121" t="s">
        <v>157</v>
      </c>
      <c r="D5" s="122" t="s">
        <v>158</v>
      </c>
      <c r="E5" s="121" t="s">
        <v>159</v>
      </c>
      <c r="F5" s="122" t="s">
        <v>160</v>
      </c>
      <c r="G5" s="121" t="s">
        <v>161</v>
      </c>
      <c r="H5" s="123" t="s">
        <v>162</v>
      </c>
      <c r="I5" s="124" t="s">
        <v>163</v>
      </c>
      <c r="J5" s="125" t="s">
        <v>164</v>
      </c>
      <c r="K5" s="124" t="s">
        <v>163</v>
      </c>
      <c r="L5" s="125" t="s">
        <v>164</v>
      </c>
      <c r="M5" s="126" t="s">
        <v>165</v>
      </c>
      <c r="N5" s="125" t="s">
        <v>163</v>
      </c>
      <c r="O5" s="125" t="s">
        <v>164</v>
      </c>
      <c r="P5" s="126" t="s">
        <v>165</v>
      </c>
    </row>
    <row r="6" customFormat="false" ht="12.75" hidden="false" customHeight="false" outlineLevel="0" collapsed="false">
      <c r="A6" s="61" t="n">
        <v>1</v>
      </c>
      <c r="B6" s="70" t="str">
        <f aca="false">'CounterParty Rating'!B6</f>
        <v>Marketer1</v>
      </c>
      <c r="C6" s="127" t="e">
        <f aca="false">E6+G6</f>
        <v>#VALUE!</v>
      </c>
      <c r="D6" s="127" t="n">
        <f aca="false">F6+H6</f>
        <v>2514539.85</v>
      </c>
      <c r="E6" s="111" t="e">
        <f aca="false">SUMabs(Physical!C6:BJ6,60)*volscalar</f>
        <v>#VALUE!</v>
      </c>
      <c r="F6" s="111" t="n">
        <f aca="false">SUM(Physical!C6:BJ6)*volscalar</f>
        <v>1257269.925</v>
      </c>
      <c r="G6" s="111" t="e">
        <f aca="false">SUMabs(Financial!C6:BJ6,60)*volscalar</f>
        <v>#VALUE!</v>
      </c>
      <c r="H6" s="111" t="n">
        <f aca="false">SUM(Financial!C6:BJ6)*volscalar</f>
        <v>1257269.925</v>
      </c>
      <c r="I6" s="112" t="n">
        <f aca="false">K6+N6</f>
        <v>-887120.994822193</v>
      </c>
      <c r="J6" s="112" t="n">
        <f aca="false">L6-M6+O6-P6</f>
        <v>887120.994822193</v>
      </c>
      <c r="K6" s="112" t="n">
        <f aca="false">SUMPRODUCT(Curves!$C$12:$BJ$12,Physical!C6:BJ6,Curves!$C$15:$BJ$15)*volscalar</f>
        <v>-443560.497411097</v>
      </c>
      <c r="L6" s="112" t="n">
        <f aca="false">MAX(0,(-K6-Collateral!E6-Collateral!G6)*OurRating!$G$6-Collateral!F6)</f>
        <v>443560.497411097</v>
      </c>
      <c r="M6" s="112" t="n">
        <f aca="false">MAX(0,(K6+Collateral!E6-Collateral!H6)*'CounterParty Rating'!D6-Collateral!I6)</f>
        <v>-0</v>
      </c>
      <c r="N6" s="112" t="n">
        <f aca="false">SUMPRODUCT(Curves!$C$12:$BJ$12,Financial!C6:BJ6,Curves!$C$15:$BJ$15)*volscalar</f>
        <v>-443560.497411097</v>
      </c>
      <c r="O6" s="112" t="n">
        <f aca="false">MAX(0,(-N6-Collateral!J6-Collateral!L6)*OurRating!$G$6-Collateral!K6)</f>
        <v>443560.497411097</v>
      </c>
      <c r="P6" s="112" t="n">
        <f aca="false">MAX(0,(N6+Collateral!J6-Collateral!M6)*'CounterParty Rating'!D6-Collateral!N6)</f>
        <v>-0</v>
      </c>
    </row>
    <row r="7" customFormat="false" ht="12.75" hidden="false" customHeight="false" outlineLevel="0" collapsed="false">
      <c r="A7" s="61" t="n">
        <v>2</v>
      </c>
      <c r="B7" s="70" t="str">
        <f aca="false">'CounterParty Rating'!B7</f>
        <v>Marketer2</v>
      </c>
      <c r="C7" s="127" t="e">
        <f aca="false">E7+G7</f>
        <v>#VALUE!</v>
      </c>
      <c r="D7" s="127" t="n">
        <f aca="false">F7+H7</f>
        <v>6085421.85</v>
      </c>
      <c r="E7" s="111" t="e">
        <f aca="false">SUMabs(Physical!C7:BJ7,60)*volscalar</f>
        <v>#VALUE!</v>
      </c>
      <c r="F7" s="111" t="n">
        <f aca="false">SUM(Physical!C7:BJ7)*volscalar</f>
        <v>3042710.925</v>
      </c>
      <c r="G7" s="111" t="e">
        <f aca="false">SUMabs(Financial!C7:BJ7,60)*volscalar</f>
        <v>#VALUE!</v>
      </c>
      <c r="H7" s="111" t="n">
        <f aca="false">SUM(Financial!C7:BJ7)*volscalar</f>
        <v>3042710.925</v>
      </c>
      <c r="I7" s="112" t="n">
        <f aca="false">K7+N7</f>
        <v>-2146915.86036495</v>
      </c>
      <c r="J7" s="112" t="n">
        <f aca="false">L7-M7+O7-P7</f>
        <v>2146915.86036495</v>
      </c>
      <c r="K7" s="112" t="n">
        <f aca="false">SUMPRODUCT(Curves!$C$12:$BJ$12,Physical!C7:BJ7,Curves!$C$15:$BJ$15)*volscalar</f>
        <v>-1073457.93018248</v>
      </c>
      <c r="L7" s="112" t="n">
        <f aca="false">MAX(0,(-K7-Collateral!E7-Collateral!G7)*OurRating!$G$6-Collateral!F7)</f>
        <v>1073457.93018248</v>
      </c>
      <c r="M7" s="112" t="n">
        <f aca="false">MAX(0,(K7+Collateral!E7-Collateral!H7)*'CounterParty Rating'!D7-Collateral!I7)</f>
        <v>-0</v>
      </c>
      <c r="N7" s="112" t="n">
        <f aca="false">SUMPRODUCT(Curves!$C$12:$BJ$12,Financial!C7:BJ7,Curves!$C$15:$BJ$15)*volscalar</f>
        <v>-1073457.93018248</v>
      </c>
      <c r="O7" s="112" t="n">
        <f aca="false">MAX(0,(-N7-Collateral!J7-Collateral!L7)*OurRating!$G$6-Collateral!K7)</f>
        <v>1073457.93018248</v>
      </c>
      <c r="P7" s="112" t="n">
        <f aca="false">MAX(0,(N7+Collateral!J7-Collateral!M7)*'CounterParty Rating'!D7-Collateral!N7)</f>
        <v>-0</v>
      </c>
    </row>
    <row r="8" customFormat="false" ht="12.75" hidden="false" customHeight="false" outlineLevel="0" collapsed="false">
      <c r="A8" s="61" t="n">
        <v>3</v>
      </c>
      <c r="B8" s="70" t="str">
        <f aca="false">'CounterParty Rating'!B8</f>
        <v>Marketer3</v>
      </c>
      <c r="C8" s="127" t="e">
        <f aca="false">E8+G8</f>
        <v>#VALUE!</v>
      </c>
      <c r="D8" s="127" t="n">
        <f aca="false">F8+H8</f>
        <v>13405003.98</v>
      </c>
      <c r="E8" s="111" t="e">
        <f aca="false">SUMabs(Physical!C8:BJ8,60)*volscalar</f>
        <v>#VALUE!</v>
      </c>
      <c r="F8" s="111" t="n">
        <f aca="false">SUM(Physical!C8:BJ8)*volscalar</f>
        <v>6702501.99000001</v>
      </c>
      <c r="G8" s="111" t="e">
        <f aca="false">SUMabs(Financial!C8:BJ8,60)*volscalar</f>
        <v>#VALUE!</v>
      </c>
      <c r="H8" s="111" t="n">
        <f aca="false">SUM(Financial!C8:BJ8)*volscalar</f>
        <v>6702501.99000001</v>
      </c>
      <c r="I8" s="112" t="n">
        <f aca="false">K8+N8</f>
        <v>-4729239.21501307</v>
      </c>
      <c r="J8" s="112" t="n">
        <f aca="false">L8-M8+O8-P8</f>
        <v>4729239.21501307</v>
      </c>
      <c r="K8" s="112" t="n">
        <f aca="false">SUMPRODUCT(Curves!$C$12:$BJ$12,Physical!C8:BJ8,Curves!$C$15:$BJ$15)*volscalar</f>
        <v>-2364619.60750653</v>
      </c>
      <c r="L8" s="112" t="n">
        <f aca="false">MAX(0,(-K8-Collateral!E8-Collateral!G8)*OurRating!$G$6-Collateral!F8)</f>
        <v>2364619.60750653</v>
      </c>
      <c r="M8" s="112" t="n">
        <f aca="false">MAX(0,(K8+Collateral!E8-Collateral!H8)*'CounterParty Rating'!D8-Collateral!I8)</f>
        <v>-0</v>
      </c>
      <c r="N8" s="112" t="n">
        <f aca="false">SUMPRODUCT(Curves!$C$12:$BJ$12,Financial!C8:BJ8,Curves!$C$15:$BJ$15)*volscalar</f>
        <v>-2364619.60750653</v>
      </c>
      <c r="O8" s="112" t="n">
        <f aca="false">MAX(0,(-N8-Collateral!J8-Collateral!L8)*OurRating!$G$6-Collateral!K8)</f>
        <v>2364619.60750653</v>
      </c>
      <c r="P8" s="112" t="n">
        <f aca="false">MAX(0,(N8+Collateral!J8-Collateral!M8)*'CounterParty Rating'!D8-Collateral!N8)</f>
        <v>-0</v>
      </c>
    </row>
    <row r="9" customFormat="false" ht="12.75" hidden="false" customHeight="false" outlineLevel="0" collapsed="false">
      <c r="A9" s="61" t="n">
        <v>4</v>
      </c>
      <c r="B9" s="70" t="str">
        <f aca="false">'CounterParty Rating'!B9</f>
        <v>Marketer4</v>
      </c>
      <c r="C9" s="127" t="e">
        <f aca="false">E9+G9</f>
        <v>#VALUE!</v>
      </c>
      <c r="D9" s="127" t="n">
        <f aca="false">F9+H9</f>
        <v>9327443.76</v>
      </c>
      <c r="E9" s="111" t="e">
        <f aca="false">SUMabs(Physical!C9:BJ9,60)*volscalar</f>
        <v>#VALUE!</v>
      </c>
      <c r="F9" s="111" t="n">
        <f aca="false">SUM(Physical!C9:BJ9)*volscalar</f>
        <v>4663721.88</v>
      </c>
      <c r="G9" s="111" t="e">
        <f aca="false">SUMabs(Financial!C9:BJ9,60)*volscalar</f>
        <v>#VALUE!</v>
      </c>
      <c r="H9" s="111" t="n">
        <f aca="false">SUM(Financial!C9:BJ9)*volscalar</f>
        <v>4663721.88</v>
      </c>
      <c r="I9" s="112" t="n">
        <f aca="false">K9+N9</f>
        <v>-3290690.01929688</v>
      </c>
      <c r="J9" s="112" t="n">
        <f aca="false">L9-M9+O9-P9</f>
        <v>3290690.01929688</v>
      </c>
      <c r="K9" s="112" t="n">
        <f aca="false">SUMPRODUCT(Curves!$C$12:$BJ$12,Physical!C9:BJ9,Curves!$C$15:$BJ$15)*volscalar</f>
        <v>-1645345.00964844</v>
      </c>
      <c r="L9" s="112" t="n">
        <f aca="false">MAX(0,(-K9-Collateral!E9-Collateral!G9)*OurRating!$G$6-Collateral!F9)</f>
        <v>1645345.00964844</v>
      </c>
      <c r="M9" s="112" t="n">
        <f aca="false">MAX(0,(K9+Collateral!E9-Collateral!H9)*'CounterParty Rating'!D9-Collateral!I9)</f>
        <v>-0</v>
      </c>
      <c r="N9" s="112" t="n">
        <f aca="false">SUMPRODUCT(Curves!$C$12:$BJ$12,Financial!C9:BJ9,Curves!$C$15:$BJ$15)*volscalar</f>
        <v>-1645345.00964844</v>
      </c>
      <c r="O9" s="112" t="n">
        <f aca="false">MAX(0,(-N9-Collateral!J9-Collateral!L9)*OurRating!$G$6-Collateral!K9)</f>
        <v>1645345.00964844</v>
      </c>
      <c r="P9" s="112" t="n">
        <f aca="false">MAX(0,(N9+Collateral!J9-Collateral!M9)*'CounterParty Rating'!D9-Collateral!N9)</f>
        <v>-0</v>
      </c>
    </row>
    <row r="10" customFormat="false" ht="12.75" hidden="false" customHeight="false" outlineLevel="0" collapsed="false">
      <c r="A10" s="61" t="n">
        <v>5</v>
      </c>
      <c r="B10" s="70" t="str">
        <f aca="false">'CounterParty Rating'!B10</f>
        <v>Marketer5</v>
      </c>
      <c r="C10" s="127" t="e">
        <f aca="false">E10+G10</f>
        <v>#VALUE!</v>
      </c>
      <c r="D10" s="127" t="n">
        <f aca="false">F10+H10</f>
        <v>8747575.05</v>
      </c>
      <c r="E10" s="111" t="e">
        <f aca="false">SUMabs(Physical!C10:BJ10,60)*volscalar</f>
        <v>#VALUE!</v>
      </c>
      <c r="F10" s="111" t="n">
        <f aca="false">SUM(Physical!C10:BJ10)*volscalar</f>
        <v>4373787.525</v>
      </c>
      <c r="G10" s="111" t="e">
        <f aca="false">SUMabs(Financial!C10:BJ10,60)*volscalar</f>
        <v>#VALUE!</v>
      </c>
      <c r="H10" s="111" t="n">
        <f aca="false">SUM(Financial!C10:BJ10)*volscalar</f>
        <v>4373787.525</v>
      </c>
      <c r="I10" s="112" t="n">
        <f aca="false">K10+N10</f>
        <v>-3086114.33644124</v>
      </c>
      <c r="J10" s="112" t="n">
        <f aca="false">L10-M10+O10-P10</f>
        <v>3086114.33644124</v>
      </c>
      <c r="K10" s="112" t="n">
        <f aca="false">SUMPRODUCT(Curves!$C$12:$BJ$12,Physical!C10:BJ10,Curves!$C$15:$BJ$15)*volscalar</f>
        <v>-1543057.16822062</v>
      </c>
      <c r="L10" s="112" t="n">
        <f aca="false">MAX(0,(-K10-Collateral!E10-Collateral!G10)*OurRating!$G$6-Collateral!F10)</f>
        <v>1543057.16822062</v>
      </c>
      <c r="M10" s="112" t="n">
        <f aca="false">MAX(0,(K10+Collateral!E10-Collateral!H10)*'CounterParty Rating'!D10-Collateral!I10)</f>
        <v>-0</v>
      </c>
      <c r="N10" s="112" t="n">
        <f aca="false">SUMPRODUCT(Curves!$C$12:$BJ$12,Financial!C10:BJ10,Curves!$C$15:$BJ$15)*volscalar</f>
        <v>-1543057.16822062</v>
      </c>
      <c r="O10" s="112" t="n">
        <f aca="false">MAX(0,(-N10-Collateral!J10-Collateral!L10)*OurRating!$G$6-Collateral!K10)</f>
        <v>1543057.16822062</v>
      </c>
      <c r="P10" s="112" t="n">
        <f aca="false">MAX(0,(N10+Collateral!J10-Collateral!M10)*'CounterParty Rating'!D10-Collateral!N10)</f>
        <v>-0</v>
      </c>
    </row>
    <row r="11" customFormat="false" ht="12.75" hidden="false" customHeight="false" outlineLevel="0" collapsed="false">
      <c r="A11" s="61" t="n">
        <v>6</v>
      </c>
      <c r="B11" s="70" t="str">
        <f aca="false">'CounterParty Rating'!B11</f>
        <v>Marketer6</v>
      </c>
      <c r="C11" s="127" t="e">
        <f aca="false">E11+G11</f>
        <v>#VALUE!</v>
      </c>
      <c r="D11" s="127" t="n">
        <f aca="false">F11+H11</f>
        <v>1667418.81</v>
      </c>
      <c r="E11" s="111" t="e">
        <f aca="false">SUMabs(Physical!C11:BJ11,60)*volscalar</f>
        <v>#VALUE!</v>
      </c>
      <c r="F11" s="111" t="n">
        <f aca="false">SUM(Physical!C11:BJ11)*volscalar</f>
        <v>833709.405</v>
      </c>
      <c r="G11" s="111" t="e">
        <f aca="false">SUMabs(Financial!C11:BJ11,60)*volscalar</f>
        <v>#VALUE!</v>
      </c>
      <c r="H11" s="111" t="n">
        <f aca="false">SUM(Financial!C11:BJ11)*volscalar</f>
        <v>833709.405</v>
      </c>
      <c r="I11" s="112" t="n">
        <f aca="false">K11+N11</f>
        <v>-588259.610804115</v>
      </c>
      <c r="J11" s="112" t="n">
        <f aca="false">L11-M11+O11-P11</f>
        <v>588259.610804115</v>
      </c>
      <c r="K11" s="112" t="n">
        <f aca="false">SUMPRODUCT(Curves!$C$12:$BJ$12,Physical!C11:BJ11,Curves!$C$15:$BJ$15)*volscalar</f>
        <v>-294129.805402058</v>
      </c>
      <c r="L11" s="112" t="n">
        <f aca="false">MAX(0,(-K11-Collateral!E11-Collateral!G11)*OurRating!$G$6-Collateral!F11)</f>
        <v>294129.805402058</v>
      </c>
      <c r="M11" s="112" t="n">
        <f aca="false">MAX(0,(K11+Collateral!E11-Collateral!H11)*'CounterParty Rating'!D11-Collateral!I11)</f>
        <v>-0</v>
      </c>
      <c r="N11" s="112" t="n">
        <f aca="false">SUMPRODUCT(Curves!$C$12:$BJ$12,Financial!C11:BJ11,Curves!$C$15:$BJ$15)*volscalar</f>
        <v>-294129.805402058</v>
      </c>
      <c r="O11" s="112" t="n">
        <f aca="false">MAX(0,(-N11-Collateral!J11-Collateral!L11)*OurRating!$G$6-Collateral!K11)</f>
        <v>294129.805402058</v>
      </c>
      <c r="P11" s="112" t="n">
        <f aca="false">MAX(0,(N11+Collateral!J11-Collateral!M11)*'CounterParty Rating'!D11-Collateral!N11)</f>
        <v>-0</v>
      </c>
    </row>
    <row r="12" customFormat="false" ht="12.75" hidden="false" customHeight="false" outlineLevel="0" collapsed="false">
      <c r="A12" s="61" t="n">
        <v>7</v>
      </c>
      <c r="B12" s="70" t="str">
        <f aca="false">'CounterParty Rating'!B12</f>
        <v>Marketer7</v>
      </c>
      <c r="C12" s="127" t="e">
        <f aca="false">E12+G12</f>
        <v>#VALUE!</v>
      </c>
      <c r="D12" s="127" t="n">
        <f aca="false">F12+H12</f>
        <v>2546877.54</v>
      </c>
      <c r="E12" s="111" t="e">
        <f aca="false">SUMabs(Physical!C12:BJ12,60)*volscalar</f>
        <v>#VALUE!</v>
      </c>
      <c r="F12" s="111" t="n">
        <f aca="false">SUM(Physical!C12:BJ12)*volscalar</f>
        <v>1273438.77</v>
      </c>
      <c r="G12" s="111" t="e">
        <f aca="false">SUMabs(Financial!C12:BJ12,60)*volscalar</f>
        <v>#VALUE!</v>
      </c>
      <c r="H12" s="111" t="n">
        <f aca="false">SUM(Financial!C12:BJ12)*volscalar</f>
        <v>1273438.77</v>
      </c>
      <c r="I12" s="112" t="n">
        <f aca="false">K12+N12</f>
        <v>-898529.6204294</v>
      </c>
      <c r="J12" s="112" t="n">
        <f aca="false">L12-M12+O12-P12</f>
        <v>898529.6204294</v>
      </c>
      <c r="K12" s="112" t="n">
        <f aca="false">SUMPRODUCT(Curves!$C$12:$BJ$12,Physical!C12:BJ12,Curves!$C$15:$BJ$15)*volscalar</f>
        <v>-449264.8102147</v>
      </c>
      <c r="L12" s="112" t="n">
        <f aca="false">MAX(0,(-K12-Collateral!E12-Collateral!G12)*OurRating!$G$6-Collateral!F12)</f>
        <v>449264.8102147</v>
      </c>
      <c r="M12" s="112" t="n">
        <f aca="false">MAX(0,(K12+Collateral!E12-Collateral!H12)*'CounterParty Rating'!D12-Collateral!I12)</f>
        <v>-0</v>
      </c>
      <c r="N12" s="112" t="n">
        <f aca="false">SUMPRODUCT(Curves!$C$12:$BJ$12,Financial!C12:BJ12,Curves!$C$15:$BJ$15)*volscalar</f>
        <v>-449264.8102147</v>
      </c>
      <c r="O12" s="112" t="n">
        <f aca="false">MAX(0,(-N12-Collateral!J12-Collateral!L12)*OurRating!$G$6-Collateral!K12)</f>
        <v>449264.8102147</v>
      </c>
      <c r="P12" s="112" t="n">
        <f aca="false">MAX(0,(N12+Collateral!J12-Collateral!M12)*'CounterParty Rating'!D12-Collateral!N12)</f>
        <v>-0</v>
      </c>
    </row>
    <row r="13" customFormat="false" ht="12.75" hidden="false" customHeight="false" outlineLevel="0" collapsed="false">
      <c r="A13" s="61" t="n">
        <v>8</v>
      </c>
      <c r="B13" s="70" t="str">
        <f aca="false">'CounterParty Rating'!B13</f>
        <v>Fin Inst1</v>
      </c>
      <c r="C13" s="127" t="e">
        <f aca="false">E13+G13</f>
        <v>#VALUE!</v>
      </c>
      <c r="D13" s="127" t="n">
        <f aca="false">F13+H13</f>
        <v>2658418.56</v>
      </c>
      <c r="E13" s="111" t="e">
        <f aca="false">SUMabs(Physical!C13:BJ13,60)*volscalar</f>
        <v>#VALUE!</v>
      </c>
      <c r="F13" s="111" t="n">
        <f aca="false">SUM(Physical!C13:BJ13)*volscalar</f>
        <v>1329209.28</v>
      </c>
      <c r="G13" s="111" t="e">
        <f aca="false">SUMabs(Financial!C13:BJ13,60)*volscalar</f>
        <v>#VALUE!</v>
      </c>
      <c r="H13" s="111" t="n">
        <f aca="false">SUM(Financial!C13:BJ13)*volscalar</f>
        <v>1329209.28</v>
      </c>
      <c r="I13" s="112" t="n">
        <f aca="false">K13+N13</f>
        <v>-937880.907952595</v>
      </c>
      <c r="J13" s="112" t="n">
        <f aca="false">L13-M13+O13-P13</f>
        <v>937880.907952595</v>
      </c>
      <c r="K13" s="112" t="n">
        <f aca="false">SUMPRODUCT(Curves!$C$12:$BJ$12,Physical!C13:BJ13,Curves!$C$15:$BJ$15)*volscalar</f>
        <v>-468940.453976298</v>
      </c>
      <c r="L13" s="112" t="n">
        <f aca="false">MAX(0,(-K13-Collateral!E13-Collateral!G13)*OurRating!$G$6-Collateral!F13)</f>
        <v>468940.453976298</v>
      </c>
      <c r="M13" s="112" t="n">
        <f aca="false">MAX(0,(K13+Collateral!E13-Collateral!H13)*'CounterParty Rating'!D13-Collateral!I13)</f>
        <v>-0</v>
      </c>
      <c r="N13" s="112" t="n">
        <f aca="false">SUMPRODUCT(Curves!$C$12:$BJ$12,Financial!C13:BJ13,Curves!$C$15:$BJ$15)*volscalar</f>
        <v>-468940.453976298</v>
      </c>
      <c r="O13" s="112" t="n">
        <f aca="false">MAX(0,(-N13-Collateral!J13-Collateral!L13)*OurRating!$G$6-Collateral!K13)</f>
        <v>468940.453976298</v>
      </c>
      <c r="P13" s="112" t="n">
        <f aca="false">MAX(0,(N13+Collateral!J13-Collateral!M13)*'CounterParty Rating'!D13-Collateral!N13)</f>
        <v>-0</v>
      </c>
    </row>
    <row r="14" customFormat="false" ht="12.75" hidden="false" customHeight="false" outlineLevel="0" collapsed="false">
      <c r="A14" s="61" t="n">
        <v>9</v>
      </c>
      <c r="B14" s="70" t="str">
        <f aca="false">'CounterParty Rating'!B14</f>
        <v>Fin Inst2</v>
      </c>
      <c r="C14" s="127" t="e">
        <f aca="false">E14+G14</f>
        <v>#VALUE!</v>
      </c>
      <c r="D14" s="127" t="n">
        <f aca="false">F14+H14</f>
        <v>31342808.07</v>
      </c>
      <c r="E14" s="111" t="e">
        <f aca="false">SUMabs(Physical!C14:BJ14,60)*volscalar</f>
        <v>#VALUE!</v>
      </c>
      <c r="F14" s="111" t="n">
        <f aca="false">SUM(Physical!C14:BJ14)*volscalar</f>
        <v>15671404.035</v>
      </c>
      <c r="G14" s="111" t="e">
        <f aca="false">SUMabs(Financial!C14:BJ14,60)*volscalar</f>
        <v>#VALUE!</v>
      </c>
      <c r="H14" s="111" t="n">
        <f aca="false">SUM(Financial!C14:BJ14)*volscalar</f>
        <v>15671404.035</v>
      </c>
      <c r="I14" s="112" t="n">
        <f aca="false">K14+N14</f>
        <v>-11057634.6903309</v>
      </c>
      <c r="J14" s="112" t="n">
        <f aca="false">L14-M14+O14-P14</f>
        <v>11057634.6903309</v>
      </c>
      <c r="K14" s="112" t="n">
        <f aca="false">SUMPRODUCT(Curves!$C$12:$BJ$12,Physical!C14:BJ14,Curves!$C$15:$BJ$15)*volscalar</f>
        <v>-5528817.34516545</v>
      </c>
      <c r="L14" s="112" t="n">
        <f aca="false">MAX(0,(-K14-Collateral!E14-Collateral!G14)*OurRating!$G$6-Collateral!F14)</f>
        <v>5528817.34516545</v>
      </c>
      <c r="M14" s="112" t="n">
        <f aca="false">MAX(0,(K14+Collateral!E14-Collateral!H14)*'CounterParty Rating'!D14-Collateral!I14)</f>
        <v>-0</v>
      </c>
      <c r="N14" s="112" t="n">
        <f aca="false">SUMPRODUCT(Curves!$C$12:$BJ$12,Financial!C14:BJ14,Curves!$C$15:$BJ$15)*volscalar</f>
        <v>-5528817.34516545</v>
      </c>
      <c r="O14" s="112" t="n">
        <f aca="false">MAX(0,(-N14-Collateral!J14-Collateral!L14)*OurRating!$G$6-Collateral!K14)</f>
        <v>5528817.34516545</v>
      </c>
      <c r="P14" s="112" t="n">
        <f aca="false">MAX(0,(N14+Collateral!J14-Collateral!M14)*'CounterParty Rating'!D14-Collateral!N14)</f>
        <v>-0</v>
      </c>
    </row>
    <row r="15" customFormat="false" ht="12.75" hidden="false" customHeight="false" outlineLevel="0" collapsed="false">
      <c r="A15" s="61" t="n">
        <v>10</v>
      </c>
      <c r="B15" s="70" t="str">
        <f aca="false">'CounterParty Rating'!B15</f>
        <v>Util1</v>
      </c>
      <c r="C15" s="127" t="e">
        <f aca="false">E15+G15</f>
        <v>#VALUE!</v>
      </c>
      <c r="D15" s="127" t="n">
        <f aca="false">F15+H15</f>
        <v>5909242.35</v>
      </c>
      <c r="E15" s="111" t="e">
        <f aca="false">SUMabs(Physical!C15:BJ15,60)*volscalar</f>
        <v>#VALUE!</v>
      </c>
      <c r="F15" s="111" t="n">
        <f aca="false">SUM(Physical!C15:BJ15)*volscalar</f>
        <v>2954621.175</v>
      </c>
      <c r="G15" s="111" t="e">
        <f aca="false">SUMabs(Financial!C15:BJ15,60)*volscalar</f>
        <v>#VALUE!</v>
      </c>
      <c r="H15" s="111" t="n">
        <f aca="false">SUM(Financial!C15:BJ15)*volscalar</f>
        <v>2954621.175</v>
      </c>
      <c r="I15" s="112" t="n">
        <f aca="false">K15+N15</f>
        <v>-2084760.3398202</v>
      </c>
      <c r="J15" s="112" t="n">
        <f aca="false">L15-M15+O15-P15</f>
        <v>2084760.3398202</v>
      </c>
      <c r="K15" s="112" t="n">
        <f aca="false">SUMPRODUCT(Curves!$C$12:$BJ$12,Physical!C15:BJ15,Curves!$C$15:$BJ$15)*volscalar</f>
        <v>-1042380.1699101</v>
      </c>
      <c r="L15" s="112" t="n">
        <f aca="false">MAX(0,(-K15-Collateral!E15-Collateral!G15)*OurRating!$G$6-Collateral!F15)</f>
        <v>1042380.1699101</v>
      </c>
      <c r="M15" s="112" t="n">
        <f aca="false">MAX(0,(K15+Collateral!E15-Collateral!H15)*'CounterParty Rating'!D15-Collateral!I15)</f>
        <v>-0</v>
      </c>
      <c r="N15" s="112" t="n">
        <f aca="false">SUMPRODUCT(Curves!$C$12:$BJ$12,Financial!C15:BJ15,Curves!$C$15:$BJ$15)*volscalar</f>
        <v>-1042380.1699101</v>
      </c>
      <c r="O15" s="112" t="n">
        <f aca="false">MAX(0,(-N15-Collateral!J15-Collateral!L15)*OurRating!$G$6-Collateral!K15)</f>
        <v>1042380.1699101</v>
      </c>
      <c r="P15" s="112" t="n">
        <f aca="false">MAX(0,(N15+Collateral!J15-Collateral!M15)*'CounterParty Rating'!D15-Collateral!N15)</f>
        <v>-0</v>
      </c>
    </row>
    <row r="16" customFormat="false" ht="12.75" hidden="false" customHeight="false" outlineLevel="0" collapsed="false">
      <c r="A16" s="61" t="n">
        <v>11</v>
      </c>
      <c r="B16" s="70" t="str">
        <f aca="false">'CounterParty Rating'!B16</f>
        <v>Util2</v>
      </c>
      <c r="C16" s="127" t="e">
        <f aca="false">E16+G16</f>
        <v>#VALUE!</v>
      </c>
      <c r="D16" s="127" t="n">
        <f aca="false">F16+H16</f>
        <v>2174004.03</v>
      </c>
      <c r="E16" s="111" t="e">
        <f aca="false">SUMabs(Physical!C16:BJ16,60)*volscalar</f>
        <v>#VALUE!</v>
      </c>
      <c r="F16" s="111" t="n">
        <f aca="false">SUM(Physical!C16:BJ16)*volscalar</f>
        <v>1087002.015</v>
      </c>
      <c r="G16" s="111" t="e">
        <f aca="false">SUMabs(Financial!C16:BJ16,60)*volscalar</f>
        <v>#VALUE!</v>
      </c>
      <c r="H16" s="111" t="n">
        <f aca="false">SUM(Financial!C16:BJ16)*volscalar</f>
        <v>1087002.015</v>
      </c>
      <c r="I16" s="112" t="n">
        <f aca="false">K16+N16</f>
        <v>-766981.130897988</v>
      </c>
      <c r="J16" s="112" t="n">
        <f aca="false">L16-M16+O16-P16</f>
        <v>766981.130897988</v>
      </c>
      <c r="K16" s="112" t="n">
        <f aca="false">SUMPRODUCT(Curves!$C$12:$BJ$12,Physical!C16:BJ16,Curves!$C$15:$BJ$15)*volscalar</f>
        <v>-383490.565448994</v>
      </c>
      <c r="L16" s="112" t="n">
        <f aca="false">MAX(0,(-K16-Collateral!E16-Collateral!G16)*OurRating!$G$6-Collateral!F16)</f>
        <v>383490.565448994</v>
      </c>
      <c r="M16" s="112" t="n">
        <f aca="false">MAX(0,(K16+Collateral!E16-Collateral!H16)*'CounterParty Rating'!D16-Collateral!I16)</f>
        <v>-0</v>
      </c>
      <c r="N16" s="112" t="n">
        <f aca="false">SUMPRODUCT(Curves!$C$12:$BJ$12,Financial!C16:BJ16,Curves!$C$15:$BJ$15)*volscalar</f>
        <v>-383490.565448994</v>
      </c>
      <c r="O16" s="112" t="n">
        <f aca="false">MAX(0,(-N16-Collateral!J16-Collateral!L16)*OurRating!$G$6-Collateral!K16)</f>
        <v>383490.565448994</v>
      </c>
      <c r="P16" s="112" t="n">
        <f aca="false">MAX(0,(N16+Collateral!J16-Collateral!M16)*'CounterParty Rating'!D16-Collateral!N16)</f>
        <v>-0</v>
      </c>
    </row>
    <row r="17" customFormat="false" ht="12.75" hidden="false" customHeight="false" outlineLevel="0" collapsed="false">
      <c r="A17" s="61" t="n">
        <v>12</v>
      </c>
      <c r="B17" s="70" t="str">
        <f aca="false">'CounterParty Rating'!B17</f>
        <v>Util3</v>
      </c>
      <c r="C17" s="127" t="e">
        <f aca="false">E17+G17</f>
        <v>#VALUE!</v>
      </c>
      <c r="D17" s="127" t="n">
        <f aca="false">F17+H17</f>
        <v>7484747.1</v>
      </c>
      <c r="E17" s="111" t="e">
        <f aca="false">SUMabs(Physical!C17:BJ17,60)*volscalar</f>
        <v>#VALUE!</v>
      </c>
      <c r="F17" s="111" t="n">
        <f aca="false">SUM(Physical!C17:BJ17)*volscalar</f>
        <v>3742373.55</v>
      </c>
      <c r="G17" s="111" t="e">
        <f aca="false">SUMabs(Financial!C17:BJ17,60)*volscalar</f>
        <v>#VALUE!</v>
      </c>
      <c r="H17" s="111" t="n">
        <f aca="false">SUM(Financial!C17:BJ17)*volscalar</f>
        <v>3742373.55</v>
      </c>
      <c r="I17" s="112" t="n">
        <f aca="false">K17+N17</f>
        <v>-2640592.98696122</v>
      </c>
      <c r="J17" s="112" t="n">
        <f aca="false">L17-M17+O17-P17</f>
        <v>2640592.98696122</v>
      </c>
      <c r="K17" s="112" t="n">
        <f aca="false">SUMPRODUCT(Curves!$C$12:$BJ$12,Physical!C17:BJ17,Curves!$C$15:$BJ$15)*volscalar</f>
        <v>-1320296.49348061</v>
      </c>
      <c r="L17" s="112" t="n">
        <f aca="false">MAX(0,(-K17-Collateral!E17-Collateral!G17)*OurRating!$G$6-Collateral!F17)</f>
        <v>1320296.49348061</v>
      </c>
      <c r="M17" s="112" t="n">
        <f aca="false">MAX(0,(K17+Collateral!E17-Collateral!H17)*'CounterParty Rating'!D17-Collateral!I17)</f>
        <v>-0</v>
      </c>
      <c r="N17" s="112" t="n">
        <f aca="false">SUMPRODUCT(Curves!$C$12:$BJ$12,Financial!C17:BJ17,Curves!$C$15:$BJ$15)*volscalar</f>
        <v>-1320296.49348061</v>
      </c>
      <c r="O17" s="112" t="n">
        <f aca="false">MAX(0,(-N17-Collateral!J17-Collateral!L17)*OurRating!$G$6-Collateral!K17)</f>
        <v>1320296.49348061</v>
      </c>
      <c r="P17" s="112" t="n">
        <f aca="false">MAX(0,(N17+Collateral!J17-Collateral!M17)*'CounterParty Rating'!D17-Collateral!N17)</f>
        <v>-0</v>
      </c>
    </row>
    <row r="18" customFormat="false" ht="12.75" hidden="false" customHeight="false" outlineLevel="0" collapsed="false">
      <c r="A18" s="61" t="n">
        <v>13</v>
      </c>
      <c r="B18" s="70" t="str">
        <f aca="false">'CounterParty Rating'!B18</f>
        <v>Util4</v>
      </c>
      <c r="C18" s="127" t="e">
        <f aca="false">E18+G18</f>
        <v>#VALUE!</v>
      </c>
      <c r="D18" s="127" t="n">
        <f aca="false">F18+H18</f>
        <v>11398749.66</v>
      </c>
      <c r="E18" s="111" t="e">
        <f aca="false">SUMabs(Physical!C18:BJ18,60)*volscalar</f>
        <v>#VALUE!</v>
      </c>
      <c r="F18" s="111" t="n">
        <f aca="false">SUM(Physical!C18:BJ18)*volscalar</f>
        <v>5699374.83</v>
      </c>
      <c r="G18" s="111" t="e">
        <f aca="false">SUMabs(Financial!C18:BJ18,60)*volscalar</f>
        <v>#VALUE!</v>
      </c>
      <c r="H18" s="111" t="n">
        <f aca="false">SUM(Financial!C18:BJ18)*volscalar</f>
        <v>5699374.83</v>
      </c>
      <c r="I18" s="112" t="n">
        <f aca="false">K18+N18</f>
        <v>-4021439.60379405</v>
      </c>
      <c r="J18" s="112" t="n">
        <f aca="false">L18-M18+O18-P18</f>
        <v>4021439.60379405</v>
      </c>
      <c r="K18" s="112" t="n">
        <f aca="false">SUMPRODUCT(Curves!$C$12:$BJ$12,Physical!C18:BJ18,Curves!$C$15:$BJ$15)*volscalar</f>
        <v>-2010719.80189702</v>
      </c>
      <c r="L18" s="112" t="n">
        <f aca="false">MAX(0,(-K18-Collateral!E18-Collateral!G18)*OurRating!$G$6-Collateral!F18)</f>
        <v>2010719.80189702</v>
      </c>
      <c r="M18" s="112" t="n">
        <f aca="false">MAX(0,(K18+Collateral!E18-Collateral!H18)*'CounterParty Rating'!D18-Collateral!I18)</f>
        <v>-0</v>
      </c>
      <c r="N18" s="112" t="n">
        <f aca="false">SUMPRODUCT(Curves!$C$12:$BJ$12,Financial!C18:BJ18,Curves!$C$15:$BJ$15)*volscalar</f>
        <v>-2010719.80189702</v>
      </c>
      <c r="O18" s="112" t="n">
        <f aca="false">MAX(0,(-N18-Collateral!J18-Collateral!L18)*OurRating!$G$6-Collateral!K18)</f>
        <v>2010719.80189702</v>
      </c>
      <c r="P18" s="112" t="n">
        <f aca="false">MAX(0,(N18+Collateral!J18-Collateral!M18)*'CounterParty Rating'!D18-Collateral!N18)</f>
        <v>-0</v>
      </c>
    </row>
    <row r="19" customFormat="false" ht="12.75" hidden="false" customHeight="false" outlineLevel="0" collapsed="false">
      <c r="A19" s="61" t="n">
        <v>14</v>
      </c>
      <c r="B19" s="70" t="str">
        <f aca="false">'CounterParty Rating'!B19</f>
        <v>Util5</v>
      </c>
      <c r="C19" s="127" t="e">
        <f aca="false">E19+G19</f>
        <v>#VALUE!</v>
      </c>
      <c r="D19" s="127" t="n">
        <f aca="false">F19+H19</f>
        <v>1986155.67</v>
      </c>
      <c r="E19" s="111" t="e">
        <f aca="false">SUMabs(Physical!C19:BJ19,60)*volscalar</f>
        <v>#VALUE!</v>
      </c>
      <c r="F19" s="111" t="n">
        <f aca="false">SUM(Physical!C19:BJ19)*volscalar</f>
        <v>993077.835</v>
      </c>
      <c r="G19" s="111" t="e">
        <f aca="false">SUMabs(Financial!C19:BJ19,60)*volscalar</f>
        <v>#VALUE!</v>
      </c>
      <c r="H19" s="111" t="n">
        <f aca="false">SUM(Financial!C19:BJ19)*volscalar</f>
        <v>993077.835</v>
      </c>
      <c r="I19" s="112" t="n">
        <f aca="false">K19+N19</f>
        <v>-700708.876752198</v>
      </c>
      <c r="J19" s="112" t="n">
        <f aca="false">L19-M19+O19-P19</f>
        <v>700708.876752198</v>
      </c>
      <c r="K19" s="112" t="n">
        <f aca="false">SUMPRODUCT(Curves!$C$12:$BJ$12,Physical!C19:BJ19,Curves!$C$15:$BJ$15)*volscalar</f>
        <v>-350354.438376099</v>
      </c>
      <c r="L19" s="112" t="n">
        <f aca="false">MAX(0,(-K19-Collateral!E19-Collateral!G19)*OurRating!$G$6-Collateral!F19)</f>
        <v>350354.438376099</v>
      </c>
      <c r="M19" s="112" t="n">
        <f aca="false">MAX(0,(K19+Collateral!E19-Collateral!H19)*'CounterParty Rating'!D19-Collateral!I19)</f>
        <v>-0</v>
      </c>
      <c r="N19" s="112" t="n">
        <f aca="false">SUMPRODUCT(Curves!$C$12:$BJ$12,Financial!C19:BJ19,Curves!$C$15:$BJ$15)*volscalar</f>
        <v>-350354.438376099</v>
      </c>
      <c r="O19" s="112" t="n">
        <f aca="false">MAX(0,(-N19-Collateral!J19-Collateral!L19)*OurRating!$G$6-Collateral!K19)</f>
        <v>350354.438376099</v>
      </c>
      <c r="P19" s="112" t="n">
        <f aca="false">MAX(0,(N19+Collateral!J19-Collateral!M19)*'CounterParty Rating'!D19-Collateral!N19)</f>
        <v>-0</v>
      </c>
    </row>
    <row r="20" customFormat="false" ht="12.75" hidden="false" customHeight="false" outlineLevel="0" collapsed="false">
      <c r="A20" s="61" t="n">
        <v>15</v>
      </c>
      <c r="B20" s="70" t="str">
        <f aca="false">'CounterParty Rating'!B20</f>
        <v>Industrial1</v>
      </c>
      <c r="C20" s="127" t="e">
        <f aca="false">E20+G20</f>
        <v>#VALUE!</v>
      </c>
      <c r="D20" s="127" t="n">
        <f aca="false">F20+H20</f>
        <v>39358034.49</v>
      </c>
      <c r="E20" s="111" t="e">
        <f aca="false">SUMabs(Physical!C20:BJ20,60)*volscalar</f>
        <v>#VALUE!</v>
      </c>
      <c r="F20" s="111" t="n">
        <f aca="false">SUM(Physical!C20:BJ20)*volscalar</f>
        <v>19679017.245</v>
      </c>
      <c r="G20" s="111" t="e">
        <f aca="false">SUMabs(Financial!C20:BJ20,60)*volscalar</f>
        <v>#VALUE!</v>
      </c>
      <c r="H20" s="111" t="n">
        <f aca="false">SUM(Financial!C20:BJ20)*volscalar</f>
        <v>19679017.245</v>
      </c>
      <c r="I20" s="112" t="n">
        <f aca="false">K20+N20</f>
        <v>-13885378.953535</v>
      </c>
      <c r="J20" s="112" t="n">
        <f aca="false">L20-M20+O20-P20</f>
        <v>13885378.953535</v>
      </c>
      <c r="K20" s="112" t="n">
        <f aca="false">SUMPRODUCT(Curves!$C$12:$BJ$12,Physical!C20:BJ20,Curves!$C$15:$BJ$15)*volscalar</f>
        <v>-6942689.47676749</v>
      </c>
      <c r="L20" s="112" t="n">
        <f aca="false">MAX(0,(-K20-Collateral!E20-Collateral!G20)*OurRating!$G$6-Collateral!F20)</f>
        <v>6942689.47676749</v>
      </c>
      <c r="M20" s="112" t="n">
        <f aca="false">MAX(0,(K20+Collateral!E20-Collateral!H20)*'CounterParty Rating'!D20-Collateral!I20)</f>
        <v>-0</v>
      </c>
      <c r="N20" s="112" t="n">
        <f aca="false">SUMPRODUCT(Curves!$C$12:$BJ$12,Financial!C20:BJ20,Curves!$C$15:$BJ$15)*volscalar</f>
        <v>-6942689.47676749</v>
      </c>
      <c r="O20" s="112" t="n">
        <f aca="false">MAX(0,(-N20-Collateral!J20-Collateral!L20)*OurRating!$G$6-Collateral!K20)</f>
        <v>6942689.47676749</v>
      </c>
      <c r="P20" s="112" t="n">
        <f aca="false">MAX(0,(N20+Collateral!J20-Collateral!M20)*'CounterParty Rating'!D20-Collateral!N20)</f>
        <v>-0</v>
      </c>
    </row>
    <row r="21" customFormat="false" ht="12.75" hidden="false" customHeight="false" outlineLevel="0" collapsed="false">
      <c r="A21" s="61" t="n">
        <v>16</v>
      </c>
      <c r="B21" s="70" t="str">
        <f aca="false">'CounterParty Rating'!B21</f>
        <v>Industrial2</v>
      </c>
      <c r="C21" s="127" t="e">
        <f aca="false">E21+G21</f>
        <v>#VALUE!</v>
      </c>
      <c r="D21" s="127" t="n">
        <f aca="false">F21+H21</f>
        <v>53627998.11</v>
      </c>
      <c r="E21" s="111" t="e">
        <f aca="false">SUMabs(Physical!C21:BJ21,60)*volscalar</f>
        <v>#VALUE!</v>
      </c>
      <c r="F21" s="111" t="n">
        <f aca="false">SUM(Physical!C21:BJ21)*volscalar</f>
        <v>26813999.055</v>
      </c>
      <c r="G21" s="111" t="e">
        <f aca="false">SUMabs(Financial!C21:BJ21,60)*volscalar</f>
        <v>#VALUE!</v>
      </c>
      <c r="H21" s="111" t="n">
        <f aca="false">SUM(Financial!C21:BJ21)*volscalar</f>
        <v>26813999.055</v>
      </c>
      <c r="I21" s="112" t="n">
        <f aca="false">K21+N21</f>
        <v>-18919772.9491803</v>
      </c>
      <c r="J21" s="112" t="n">
        <f aca="false">L21-M21+O21-P21</f>
        <v>18919772.9491803</v>
      </c>
      <c r="K21" s="112" t="n">
        <f aca="false">SUMPRODUCT(Curves!$C$12:$BJ$12,Physical!C21:BJ21,Curves!$C$15:$BJ$15)*volscalar</f>
        <v>-9459886.47459015</v>
      </c>
      <c r="L21" s="112" t="n">
        <f aca="false">MAX(0,(-K21-Collateral!E21-Collateral!G21)*OurRating!$G$6-Collateral!F21)</f>
        <v>9459886.47459015</v>
      </c>
      <c r="M21" s="112" t="n">
        <f aca="false">MAX(0,(K21+Collateral!E21-Collateral!H21)*'CounterParty Rating'!D21-Collateral!I21)</f>
        <v>-0</v>
      </c>
      <c r="N21" s="112" t="n">
        <f aca="false">SUMPRODUCT(Curves!$C$12:$BJ$12,Financial!C21:BJ21,Curves!$C$15:$BJ$15)*volscalar</f>
        <v>-9459886.47459015</v>
      </c>
      <c r="O21" s="112" t="n">
        <f aca="false">MAX(0,(-N21-Collateral!J21-Collateral!L21)*OurRating!$G$6-Collateral!K21)</f>
        <v>9459886.47459015</v>
      </c>
      <c r="P21" s="112" t="n">
        <f aca="false">MAX(0,(N21+Collateral!J21-Collateral!M21)*'CounterParty Rating'!D21-Collateral!N21)</f>
        <v>-0</v>
      </c>
    </row>
    <row r="22" customFormat="false" ht="12.75" hidden="false" customHeight="false" outlineLevel="0" collapsed="false">
      <c r="A22" s="61" t="n">
        <v>17</v>
      </c>
      <c r="B22" s="70" t="str">
        <f aca="false">'CounterParty Rating'!B22</f>
        <v>Industrial3</v>
      </c>
      <c r="C22" s="127" t="e">
        <f aca="false">E22+G22</f>
        <v>#VALUE!</v>
      </c>
      <c r="D22" s="127" t="n">
        <f aca="false">F22+H22</f>
        <v>2373063.45</v>
      </c>
      <c r="E22" s="111" t="e">
        <f aca="false">SUMabs(Physical!C22:BJ22,60)*volscalar</f>
        <v>#VALUE!</v>
      </c>
      <c r="F22" s="111" t="n">
        <f aca="false">SUM(Physical!C22:BJ22)*volscalar</f>
        <v>1186531.725</v>
      </c>
      <c r="G22" s="111" t="e">
        <f aca="false">SUMabs(Financial!C22:BJ22,60)*volscalar</f>
        <v>#VALUE!</v>
      </c>
      <c r="H22" s="111" t="n">
        <f aca="false">SUM(Financial!C22:BJ22)*volscalar</f>
        <v>1186531.725</v>
      </c>
      <c r="I22" s="112" t="n">
        <f aca="false">K22+N22</f>
        <v>-837208.60838224</v>
      </c>
      <c r="J22" s="112" t="n">
        <f aca="false">L22-M22+O22-P22</f>
        <v>837208.60838224</v>
      </c>
      <c r="K22" s="112" t="n">
        <f aca="false">SUMPRODUCT(Curves!$C$12:$BJ$12,Physical!C22:BJ22,Curves!$C$15:$BJ$15)*volscalar</f>
        <v>-418604.30419112</v>
      </c>
      <c r="L22" s="112" t="n">
        <f aca="false">MAX(0,(-K22-Collateral!E22-Collateral!G22)*OurRating!$G$6-Collateral!F22)</f>
        <v>418604.30419112</v>
      </c>
      <c r="M22" s="112" t="n">
        <f aca="false">MAX(0,(K22+Collateral!E22-Collateral!H22)*'CounterParty Rating'!D22-Collateral!I22)</f>
        <v>-0</v>
      </c>
      <c r="N22" s="112" t="n">
        <f aca="false">SUMPRODUCT(Curves!$C$12:$BJ$12,Financial!C22:BJ22,Curves!$C$15:$BJ$15)*volscalar</f>
        <v>-418604.30419112</v>
      </c>
      <c r="O22" s="112" t="n">
        <f aca="false">MAX(0,(-N22-Collateral!J22-Collateral!L22)*OurRating!$G$6-Collateral!K22)</f>
        <v>418604.30419112</v>
      </c>
      <c r="P22" s="112" t="n">
        <f aca="false">MAX(0,(N22+Collateral!J22-Collateral!M22)*'CounterParty Rating'!D22-Collateral!N22)</f>
        <v>-0</v>
      </c>
    </row>
    <row r="23" customFormat="false" ht="12.75" hidden="false" customHeight="false" outlineLevel="0" collapsed="false">
      <c r="A23" s="61" t="n">
        <v>18</v>
      </c>
      <c r="B23" s="70" t="str">
        <f aca="false">'CounterParty Rating'!B23</f>
        <v>Producer1</v>
      </c>
      <c r="C23" s="127" t="e">
        <f aca="false">E23+G23</f>
        <v>#VALUE!</v>
      </c>
      <c r="D23" s="127" t="n">
        <f aca="false">F23+H23</f>
        <v>8151818.16</v>
      </c>
      <c r="E23" s="111" t="e">
        <f aca="false">SUMabs(Physical!C23:BJ23,60)*volscalar</f>
        <v>#VALUE!</v>
      </c>
      <c r="F23" s="111" t="n">
        <f aca="false">SUM(Physical!C23:BJ23)*volscalar</f>
        <v>4075909.08</v>
      </c>
      <c r="G23" s="111" t="e">
        <f aca="false">SUMabs(Financial!C23:BJ23,60)*volscalar</f>
        <v>#VALUE!</v>
      </c>
      <c r="H23" s="111" t="n">
        <f aca="false">SUM(Financial!C23:BJ23)*volscalar</f>
        <v>4075909.08</v>
      </c>
      <c r="I23" s="112" t="n">
        <f aca="false">K23+N23</f>
        <v>-2875933.35842692</v>
      </c>
      <c r="J23" s="112" t="n">
        <f aca="false">L23-M23+O23-P23</f>
        <v>2875933.35842692</v>
      </c>
      <c r="K23" s="112" t="n">
        <f aca="false">SUMPRODUCT(Curves!$C$12:$BJ$12,Physical!C23:BJ23,Curves!$C$15:$BJ$15)*volscalar</f>
        <v>-1437966.67921346</v>
      </c>
      <c r="L23" s="112" t="n">
        <f aca="false">MAX(0,(-K23-Collateral!E23-Collateral!G23)*OurRating!$G$6-Collateral!F23)</f>
        <v>1437966.67921346</v>
      </c>
      <c r="M23" s="112" t="n">
        <f aca="false">MAX(0,(K23+Collateral!E23-Collateral!H23)*'CounterParty Rating'!D23-Collateral!I23)</f>
        <v>-0</v>
      </c>
      <c r="N23" s="112" t="n">
        <f aca="false">SUMPRODUCT(Curves!$C$12:$BJ$12,Financial!C23:BJ23,Curves!$C$15:$BJ$15)*volscalar</f>
        <v>-1437966.67921346</v>
      </c>
      <c r="O23" s="112" t="n">
        <f aca="false">MAX(0,(-N23-Collateral!J23-Collateral!L23)*OurRating!$G$6-Collateral!K23)</f>
        <v>1437966.67921346</v>
      </c>
      <c r="P23" s="112" t="n">
        <f aca="false">MAX(0,(N23+Collateral!J23-Collateral!M23)*'CounterParty Rating'!D23-Collateral!N23)</f>
        <v>-0</v>
      </c>
    </row>
    <row r="24" customFormat="false" ht="12.75" hidden="false" customHeight="false" outlineLevel="0" collapsed="false">
      <c r="A24" s="61" t="n">
        <v>19</v>
      </c>
      <c r="B24" s="70" t="str">
        <f aca="false">'CounterParty Rating'!B24</f>
        <v>Producer2</v>
      </c>
      <c r="C24" s="127" t="e">
        <f aca="false">E24+G24</f>
        <v>#VALUE!</v>
      </c>
      <c r="D24" s="127" t="n">
        <f aca="false">F24+H24</f>
        <v>2074842.57</v>
      </c>
      <c r="E24" s="111" t="e">
        <f aca="false">SUMabs(Physical!C24:BJ24,60)*volscalar</f>
        <v>#VALUE!</v>
      </c>
      <c r="F24" s="111" t="n">
        <f aca="false">SUM(Physical!C24:BJ24)*volscalar</f>
        <v>1037421.285</v>
      </c>
      <c r="G24" s="111" t="e">
        <f aca="false">SUMabs(Financial!C24:BJ24,60)*volscalar</f>
        <v>#VALUE!</v>
      </c>
      <c r="H24" s="111" t="n">
        <f aca="false">SUM(Financial!C24:BJ24)*volscalar</f>
        <v>1037421.285</v>
      </c>
      <c r="I24" s="112" t="n">
        <f aca="false">K24+N24</f>
        <v>-731997.309486997</v>
      </c>
      <c r="J24" s="112" t="n">
        <f aca="false">L24-M24+O24-P24</f>
        <v>731997.309486997</v>
      </c>
      <c r="K24" s="112" t="n">
        <f aca="false">SUMPRODUCT(Curves!$C$12:$BJ$12,Physical!C24:BJ24,Curves!$C$15:$BJ$15)*volscalar</f>
        <v>-365998.654743498</v>
      </c>
      <c r="L24" s="112" t="n">
        <f aca="false">MAX(0,(-K24-Collateral!E24-Collateral!G24)*OurRating!$G$6-Collateral!F24)</f>
        <v>365998.654743498</v>
      </c>
      <c r="M24" s="112" t="n">
        <f aca="false">MAX(0,(K24+Collateral!E24-Collateral!H24)*'CounterParty Rating'!D24-Collateral!I24)</f>
        <v>-0</v>
      </c>
      <c r="N24" s="112" t="n">
        <f aca="false">SUMPRODUCT(Curves!$C$12:$BJ$12,Financial!C24:BJ24,Curves!$C$15:$BJ$15)*volscalar</f>
        <v>-365998.654743498</v>
      </c>
      <c r="O24" s="112" t="n">
        <f aca="false">MAX(0,(-N24-Collateral!J24-Collateral!L24)*OurRating!$G$6-Collateral!K24)</f>
        <v>365998.654743498</v>
      </c>
      <c r="P24" s="112" t="n">
        <f aca="false">MAX(0,(N24+Collateral!J24-Collateral!M24)*'CounterParty Rating'!D24-Collateral!N24)</f>
        <v>-0</v>
      </c>
    </row>
    <row r="25" customFormat="false" ht="12.75" hidden="false" customHeight="false" outlineLevel="0" collapsed="false">
      <c r="A25" s="61" t="n">
        <v>20</v>
      </c>
      <c r="B25" s="70" t="str">
        <f aca="false">'CounterParty Rating'!B25</f>
        <v>Other</v>
      </c>
      <c r="C25" s="127" t="e">
        <f aca="false">E25+G25</f>
        <v>#VALUE!</v>
      </c>
      <c r="D25" s="127" t="n">
        <f aca="false">F25+H25</f>
        <v>2603105.91</v>
      </c>
      <c r="E25" s="111" t="e">
        <f aca="false">SUMabs(Physical!C25:BJ25,60)*volscalar</f>
        <v>#VALUE!</v>
      </c>
      <c r="F25" s="111" t="n">
        <f aca="false">SUM(Physical!C25:BJ25)*volscalar</f>
        <v>1301552.955</v>
      </c>
      <c r="G25" s="111" t="e">
        <f aca="false">SUMabs(Financial!C25:BJ25,60)*volscalar</f>
        <v>#VALUE!</v>
      </c>
      <c r="H25" s="111" t="n">
        <f aca="false">SUM(Financial!C25:BJ25)*volscalar</f>
        <v>1301552.955</v>
      </c>
      <c r="I25" s="112" t="n">
        <f aca="false">K25+N25</f>
        <v>-918366.795621366</v>
      </c>
      <c r="J25" s="112" t="n">
        <f aca="false">L25-M25+O25-P25</f>
        <v>918366.795621366</v>
      </c>
      <c r="K25" s="112" t="n">
        <f aca="false">SUMPRODUCT(Curves!$C$12:$BJ$12,Physical!C25:BJ25,Curves!$C$15:$BJ$15)*volscalar</f>
        <v>-459183.397810683</v>
      </c>
      <c r="L25" s="112" t="n">
        <f aca="false">MAX(0,(-K25-Collateral!E25-Collateral!G25)*OurRating!$G$6-Collateral!F25)</f>
        <v>459183.397810683</v>
      </c>
      <c r="M25" s="112" t="n">
        <f aca="false">MAX(0,(K25+Collateral!E25-Collateral!H25)*'CounterParty Rating'!D25-Collateral!I25)</f>
        <v>-0</v>
      </c>
      <c r="N25" s="112" t="n">
        <f aca="false">SUMPRODUCT(Curves!$C$12:$BJ$12,Financial!C25:BJ25,Curves!$C$15:$BJ$15)*volscalar</f>
        <v>-459183.397810683</v>
      </c>
      <c r="O25" s="112" t="n">
        <f aca="false">MAX(0,(-N25-Collateral!J25-Collateral!L25)*OurRating!$G$6-Collateral!K25)</f>
        <v>459183.397810683</v>
      </c>
      <c r="P25" s="112" t="n">
        <f aca="false">MAX(0,(N25+Collateral!J25-Collateral!M25)*'CounterParty Rating'!D25-Collateral!N25)</f>
        <v>-0</v>
      </c>
    </row>
    <row r="26" customFormat="false" ht="12.75" hidden="false" customHeight="false" outlineLevel="0" collapsed="false">
      <c r="C26" s="25"/>
      <c r="E26" s="25"/>
      <c r="G26" s="25"/>
    </row>
    <row r="27" customFormat="false" ht="12.75" hidden="false" customHeight="false" outlineLevel="0" collapsed="false">
      <c r="C27" s="25"/>
      <c r="E27" s="25"/>
      <c r="G27" s="25"/>
    </row>
    <row r="28" customFormat="false" ht="12.75" hidden="false" customHeight="false" outlineLevel="0" collapsed="false">
      <c r="C28" s="25"/>
      <c r="E28" s="25"/>
      <c r="G28" s="25"/>
    </row>
    <row r="29" customFormat="false" ht="12.75" hidden="false" customHeight="false" outlineLevel="0" collapsed="false">
      <c r="C29" s="25"/>
      <c r="E29" s="25"/>
      <c r="G29" s="25"/>
    </row>
    <row r="30" customFormat="false" ht="12.75" hidden="false" customHeight="false" outlineLevel="0" collapsed="false">
      <c r="C30" s="25"/>
      <c r="E30" s="25"/>
      <c r="G30" s="25"/>
    </row>
    <row r="31" customFormat="false" ht="12.75" hidden="false" customHeight="false" outlineLevel="0" collapsed="false">
      <c r="C31" s="25"/>
      <c r="E31" s="25"/>
      <c r="G31" s="25"/>
    </row>
    <row r="32" customFormat="false" ht="12.75" hidden="false" customHeight="false" outlineLevel="0" collapsed="false">
      <c r="C32" s="25"/>
      <c r="E32" s="25"/>
      <c r="G32" s="25"/>
    </row>
    <row r="33" customFormat="false" ht="12.75" hidden="false" customHeight="false" outlineLevel="0" collapsed="false">
      <c r="C33" s="25"/>
      <c r="E33" s="25"/>
      <c r="G33" s="25"/>
    </row>
    <row r="34" customFormat="false" ht="12.75" hidden="false" customHeight="false" outlineLevel="0" collapsed="false">
      <c r="C34" s="25"/>
      <c r="E34" s="25"/>
      <c r="G34" s="25"/>
    </row>
    <row r="35" customFormat="false" ht="12.75" hidden="false" customHeight="false" outlineLevel="0" collapsed="false">
      <c r="C35" s="25"/>
      <c r="E35" s="25"/>
      <c r="G35" s="25"/>
    </row>
    <row r="36" customFormat="false" ht="12.75" hidden="false" customHeight="false" outlineLevel="0" collapsed="false">
      <c r="C36" s="25"/>
      <c r="E36" s="25"/>
      <c r="G36" s="25"/>
    </row>
    <row r="37" customFormat="false" ht="12.75" hidden="false" customHeight="false" outlineLevel="0" collapsed="false">
      <c r="C37" s="25"/>
      <c r="E37" s="25"/>
      <c r="G37" s="25"/>
    </row>
    <row r="38" customFormat="false" ht="12.75" hidden="false" customHeight="false" outlineLevel="0" collapsed="false">
      <c r="C38" s="25"/>
      <c r="E38" s="25"/>
      <c r="G38" s="25"/>
    </row>
    <row r="39" customFormat="false" ht="12.75" hidden="false" customHeight="false" outlineLevel="0" collapsed="false">
      <c r="C39" s="25"/>
      <c r="E39" s="25"/>
      <c r="G39" s="25"/>
    </row>
    <row r="40" customFormat="false" ht="12.75" hidden="false" customHeight="false" outlineLevel="0" collapsed="false">
      <c r="C40" s="25"/>
      <c r="E40" s="25"/>
      <c r="G40" s="25"/>
    </row>
    <row r="41" customFormat="false" ht="12.75" hidden="false" customHeight="false" outlineLevel="0" collapsed="false">
      <c r="C41" s="25"/>
      <c r="E41" s="25"/>
      <c r="G41" s="25"/>
    </row>
    <row r="42" customFormat="false" ht="12.75" hidden="false" customHeight="false" outlineLevel="0" collapsed="false">
      <c r="C42" s="25"/>
      <c r="E42" s="25"/>
      <c r="G42" s="25"/>
    </row>
    <row r="43" customFormat="false" ht="12.75" hidden="false" customHeight="false" outlineLevel="0" collapsed="false">
      <c r="C43" s="25"/>
      <c r="E43" s="25"/>
      <c r="G43" s="25"/>
    </row>
    <row r="44" customFormat="false" ht="12.75" hidden="false" customHeight="false" outlineLevel="0" collapsed="false">
      <c r="C44" s="25"/>
      <c r="E44" s="25"/>
      <c r="G44" s="25"/>
    </row>
    <row r="45" customFormat="false" ht="12.75" hidden="false" customHeight="false" outlineLevel="0" collapsed="false">
      <c r="C45" s="25"/>
      <c r="E45" s="25"/>
      <c r="G45" s="25"/>
    </row>
    <row r="46" customFormat="false" ht="12.75" hidden="false" customHeight="false" outlineLevel="0" collapsed="false">
      <c r="C46" s="25"/>
      <c r="E46" s="25"/>
      <c r="G46" s="25"/>
    </row>
    <row r="47" customFormat="false" ht="12.75" hidden="false" customHeight="false" outlineLevel="0" collapsed="false">
      <c r="C47" s="25"/>
      <c r="E47" s="25"/>
      <c r="G47" s="25"/>
    </row>
    <row r="48" customFormat="false" ht="12.75" hidden="false" customHeight="false" outlineLevel="0" collapsed="false">
      <c r="C48" s="25"/>
      <c r="E48" s="25"/>
      <c r="G48" s="25"/>
    </row>
    <row r="49" customFormat="false" ht="12.75" hidden="false" customHeight="false" outlineLevel="0" collapsed="false">
      <c r="C49" s="25"/>
      <c r="E49" s="25"/>
      <c r="G49" s="25"/>
    </row>
    <row r="50" customFormat="false" ht="12.75" hidden="false" customHeight="false" outlineLevel="0" collapsed="false">
      <c r="C50" s="25"/>
      <c r="E50" s="25"/>
      <c r="G50" s="25"/>
    </row>
    <row r="51" customFormat="false" ht="12.75" hidden="false" customHeight="false" outlineLevel="0" collapsed="false">
      <c r="C51" s="25"/>
      <c r="E51" s="25"/>
      <c r="G51" s="25"/>
    </row>
    <row r="52" customFormat="false" ht="12.75" hidden="false" customHeight="false" outlineLevel="0" collapsed="false">
      <c r="C52" s="25"/>
      <c r="E52" s="25"/>
      <c r="G52" s="25"/>
    </row>
    <row r="53" customFormat="false" ht="12.75" hidden="false" customHeight="false" outlineLevel="0" collapsed="false">
      <c r="C53" s="25"/>
      <c r="E53" s="25"/>
      <c r="G53" s="25"/>
    </row>
    <row r="54" customFormat="false" ht="12.75" hidden="false" customHeight="false" outlineLevel="0" collapsed="false">
      <c r="C54" s="25"/>
      <c r="E54" s="25"/>
      <c r="G54" s="25"/>
    </row>
    <row r="55" customFormat="false" ht="12.75" hidden="false" customHeight="false" outlineLevel="0" collapsed="false">
      <c r="C55" s="25"/>
      <c r="E55" s="25"/>
      <c r="G55" s="25"/>
    </row>
    <row r="56" customFormat="false" ht="12.75" hidden="false" customHeight="false" outlineLevel="0" collapsed="false">
      <c r="C56" s="25"/>
      <c r="E56" s="25"/>
      <c r="G56" s="25"/>
    </row>
    <row r="57" customFormat="false" ht="12.75" hidden="false" customHeight="false" outlineLevel="0" collapsed="false">
      <c r="C57" s="25"/>
      <c r="E57" s="25"/>
      <c r="G57" s="25"/>
    </row>
    <row r="58" customFormat="false" ht="12.75" hidden="false" customHeight="false" outlineLevel="0" collapsed="false">
      <c r="C58" s="25"/>
      <c r="E58" s="25"/>
      <c r="G58" s="25"/>
    </row>
    <row r="59" customFormat="false" ht="12.75" hidden="false" customHeight="false" outlineLevel="0" collapsed="false">
      <c r="C59" s="25"/>
      <c r="E59" s="25"/>
      <c r="G59" s="25"/>
    </row>
    <row r="60" customFormat="false" ht="12.75" hidden="false" customHeight="false" outlineLevel="0" collapsed="false">
      <c r="C60" s="25"/>
      <c r="E60" s="25"/>
      <c r="G60" s="25"/>
    </row>
    <row r="61" customFormat="false" ht="12.75" hidden="false" customHeight="false" outlineLevel="0" collapsed="false">
      <c r="C61" s="25"/>
      <c r="E61" s="25"/>
      <c r="G61" s="25"/>
    </row>
    <row r="62" customFormat="false" ht="12.75" hidden="false" customHeight="false" outlineLevel="0" collapsed="false">
      <c r="C62" s="25"/>
      <c r="E62" s="25"/>
      <c r="G62" s="25"/>
    </row>
    <row r="63" customFormat="false" ht="12.75" hidden="false" customHeight="false" outlineLevel="0" collapsed="false">
      <c r="C63" s="25"/>
      <c r="E63" s="25"/>
      <c r="G63" s="25"/>
    </row>
    <row r="64" customFormat="false" ht="12.75" hidden="false" customHeight="false" outlineLevel="0" collapsed="false">
      <c r="C64" s="25"/>
      <c r="E64" s="25"/>
      <c r="G64" s="25"/>
    </row>
    <row r="65" customFormat="false" ht="12.75" hidden="false" customHeight="false" outlineLevel="0" collapsed="false">
      <c r="C65" s="25"/>
      <c r="E65" s="25"/>
      <c r="G65" s="25"/>
    </row>
    <row r="66" customFormat="false" ht="12.75" hidden="false" customHeight="false" outlineLevel="0" collapsed="false">
      <c r="C66" s="25"/>
      <c r="E66" s="25"/>
      <c r="G66" s="25"/>
    </row>
    <row r="67" customFormat="false" ht="12.75" hidden="false" customHeight="false" outlineLevel="0" collapsed="false">
      <c r="C67" s="25"/>
      <c r="E67" s="25"/>
      <c r="G67" s="25"/>
    </row>
    <row r="68" customFormat="false" ht="12.75" hidden="false" customHeight="false" outlineLevel="0" collapsed="false">
      <c r="C68" s="25"/>
      <c r="E68" s="25"/>
      <c r="G68" s="25"/>
    </row>
    <row r="69" customFormat="false" ht="12.75" hidden="false" customHeight="false" outlineLevel="0" collapsed="false">
      <c r="C69" s="25"/>
      <c r="E69" s="25"/>
      <c r="G69" s="25"/>
    </row>
    <row r="70" customFormat="false" ht="12.75" hidden="false" customHeight="false" outlineLevel="0" collapsed="false">
      <c r="C70" s="25"/>
      <c r="E70" s="25"/>
      <c r="G70" s="25"/>
    </row>
    <row r="71" customFormat="false" ht="12.75" hidden="false" customHeight="false" outlineLevel="0" collapsed="false">
      <c r="C71" s="25"/>
      <c r="E71" s="25"/>
      <c r="G71" s="25"/>
    </row>
    <row r="72" customFormat="false" ht="12.75" hidden="false" customHeight="false" outlineLevel="0" collapsed="false">
      <c r="C72" s="25"/>
      <c r="E72" s="25"/>
      <c r="G72" s="25"/>
    </row>
    <row r="73" customFormat="false" ht="12.75" hidden="false" customHeight="false" outlineLevel="0" collapsed="false">
      <c r="C73" s="25"/>
      <c r="E73" s="25"/>
      <c r="G73" s="25"/>
    </row>
    <row r="74" customFormat="false" ht="12.75" hidden="false" customHeight="false" outlineLevel="0" collapsed="false">
      <c r="C74" s="25"/>
      <c r="E74" s="25"/>
      <c r="G74" s="25"/>
    </row>
    <row r="75" customFormat="false" ht="12.75" hidden="false" customHeight="false" outlineLevel="0" collapsed="false">
      <c r="C75" s="25"/>
      <c r="E75" s="25"/>
      <c r="G75" s="25"/>
    </row>
    <row r="76" customFormat="false" ht="12.75" hidden="false" customHeight="false" outlineLevel="0" collapsed="false">
      <c r="C76" s="25"/>
      <c r="E76" s="25"/>
      <c r="G76" s="25"/>
    </row>
    <row r="77" customFormat="false" ht="12.75" hidden="false" customHeight="false" outlineLevel="0" collapsed="false">
      <c r="C77" s="25"/>
      <c r="E77" s="25"/>
      <c r="G77" s="25"/>
    </row>
    <row r="78" customFormat="false" ht="12.75" hidden="false" customHeight="false" outlineLevel="0" collapsed="false">
      <c r="C78" s="25"/>
      <c r="E78" s="25"/>
      <c r="G78" s="25"/>
    </row>
    <row r="79" customFormat="false" ht="12.75" hidden="false" customHeight="false" outlineLevel="0" collapsed="false">
      <c r="C79" s="25"/>
      <c r="E79" s="25"/>
      <c r="G79" s="25"/>
    </row>
    <row r="80" customFormat="false" ht="12.75" hidden="false" customHeight="false" outlineLevel="0" collapsed="false">
      <c r="C80" s="25"/>
      <c r="E80" s="25"/>
      <c r="G80" s="25"/>
    </row>
    <row r="81" customFormat="false" ht="12.75" hidden="false" customHeight="false" outlineLevel="0" collapsed="false">
      <c r="C81" s="25"/>
      <c r="E81" s="25"/>
      <c r="G81" s="25"/>
    </row>
    <row r="82" customFormat="false" ht="12.75" hidden="false" customHeight="false" outlineLevel="0" collapsed="false">
      <c r="C82" s="25"/>
      <c r="E82" s="25"/>
      <c r="G82" s="25"/>
    </row>
    <row r="83" customFormat="false" ht="12.75" hidden="false" customHeight="false" outlineLevel="0" collapsed="false">
      <c r="C83" s="25"/>
      <c r="E83" s="25"/>
      <c r="G83" s="25"/>
    </row>
    <row r="84" customFormat="false" ht="12.75" hidden="false" customHeight="false" outlineLevel="0" collapsed="false">
      <c r="C84" s="25"/>
      <c r="E84" s="25"/>
      <c r="G84" s="25"/>
    </row>
    <row r="85" customFormat="false" ht="12.75" hidden="false" customHeight="false" outlineLevel="0" collapsed="false">
      <c r="C85" s="25"/>
      <c r="E85" s="25"/>
      <c r="G85" s="25"/>
    </row>
    <row r="86" customFormat="false" ht="12.75" hidden="false" customHeight="false" outlineLevel="0" collapsed="false">
      <c r="C86" s="25"/>
      <c r="E86" s="25"/>
      <c r="G86" s="25"/>
    </row>
    <row r="87" customFormat="false" ht="12.75" hidden="false" customHeight="false" outlineLevel="0" collapsed="false">
      <c r="C87" s="25"/>
      <c r="E87" s="25"/>
      <c r="G87" s="25"/>
    </row>
    <row r="88" customFormat="false" ht="12.75" hidden="false" customHeight="false" outlineLevel="0" collapsed="false">
      <c r="C88" s="25"/>
      <c r="E88" s="25"/>
      <c r="G88" s="25"/>
    </row>
    <row r="89" customFormat="false" ht="12.75" hidden="false" customHeight="false" outlineLevel="0" collapsed="false">
      <c r="C89" s="25"/>
      <c r="E89" s="25"/>
      <c r="G89" s="25"/>
    </row>
    <row r="90" customFormat="false" ht="12.75" hidden="false" customHeight="false" outlineLevel="0" collapsed="false">
      <c r="C90" s="25"/>
      <c r="E90" s="25"/>
      <c r="G90" s="25"/>
    </row>
    <row r="91" customFormat="false" ht="12.75" hidden="false" customHeight="false" outlineLevel="0" collapsed="false">
      <c r="C91" s="25"/>
      <c r="E91" s="25"/>
      <c r="G91" s="25"/>
    </row>
    <row r="92" customFormat="false" ht="12.75" hidden="false" customHeight="false" outlineLevel="0" collapsed="false">
      <c r="C92" s="25"/>
      <c r="E92" s="25"/>
      <c r="G92" s="25"/>
    </row>
    <row r="93" customFormat="false" ht="12.75" hidden="false" customHeight="false" outlineLevel="0" collapsed="false">
      <c r="C93" s="25"/>
      <c r="E93" s="25"/>
      <c r="G93" s="25"/>
    </row>
    <row r="94" customFormat="false" ht="12.75" hidden="false" customHeight="false" outlineLevel="0" collapsed="false">
      <c r="C94" s="25"/>
      <c r="E94" s="25"/>
      <c r="G94" s="25"/>
    </row>
    <row r="95" customFormat="false" ht="12.75" hidden="false" customHeight="false" outlineLevel="0" collapsed="false">
      <c r="C95" s="25"/>
      <c r="E95" s="25"/>
      <c r="G95" s="25"/>
    </row>
    <row r="96" customFormat="false" ht="12.75" hidden="false" customHeight="false" outlineLevel="0" collapsed="false">
      <c r="C96" s="25"/>
      <c r="E96" s="25"/>
      <c r="G96" s="25"/>
    </row>
    <row r="97" customFormat="false" ht="12.75" hidden="false" customHeight="false" outlineLevel="0" collapsed="false">
      <c r="C97" s="25"/>
      <c r="E97" s="25"/>
      <c r="G97" s="25"/>
    </row>
    <row r="98" customFormat="false" ht="12.75" hidden="false" customHeight="false" outlineLevel="0" collapsed="false">
      <c r="C98" s="25"/>
      <c r="E98" s="25"/>
      <c r="G98" s="25"/>
    </row>
    <row r="99" customFormat="false" ht="12.75" hidden="false" customHeight="false" outlineLevel="0" collapsed="false">
      <c r="C99" s="25"/>
      <c r="E99" s="25"/>
      <c r="G99" s="25"/>
    </row>
    <row r="100" customFormat="false" ht="12.75" hidden="false" customHeight="false" outlineLevel="0" collapsed="false">
      <c r="C100" s="25"/>
      <c r="E100" s="25"/>
      <c r="G100" s="25"/>
    </row>
    <row r="101" customFormat="false" ht="12.75" hidden="false" customHeight="false" outlineLevel="0" collapsed="false">
      <c r="C101" s="25"/>
      <c r="E101" s="25"/>
      <c r="G101" s="25"/>
    </row>
    <row r="102" customFormat="false" ht="12.75" hidden="false" customHeight="false" outlineLevel="0" collapsed="false">
      <c r="C102" s="25"/>
      <c r="E102" s="25"/>
      <c r="G102" s="25"/>
    </row>
    <row r="103" customFormat="false" ht="12.75" hidden="false" customHeight="false" outlineLevel="0" collapsed="false">
      <c r="C103" s="25"/>
      <c r="E103" s="25"/>
      <c r="G103" s="25"/>
    </row>
    <row r="104" customFormat="false" ht="12.75" hidden="false" customHeight="false" outlineLevel="0" collapsed="false">
      <c r="C104" s="25"/>
      <c r="E104" s="25"/>
      <c r="G104" s="25"/>
    </row>
    <row r="105" customFormat="false" ht="12.75" hidden="false" customHeight="false" outlineLevel="0" collapsed="false">
      <c r="C105" s="25"/>
      <c r="E105" s="25"/>
      <c r="G105" s="25"/>
    </row>
    <row r="106" customFormat="false" ht="12.75" hidden="false" customHeight="false" outlineLevel="0" collapsed="false">
      <c r="C106" s="25"/>
      <c r="E106" s="25"/>
      <c r="G106" s="25"/>
    </row>
    <row r="107" customFormat="false" ht="12.75" hidden="false" customHeight="false" outlineLevel="0" collapsed="false">
      <c r="C107" s="25"/>
      <c r="E107" s="25"/>
      <c r="G107" s="25"/>
    </row>
    <row r="108" customFormat="false" ht="12.75" hidden="false" customHeight="false" outlineLevel="0" collapsed="false">
      <c r="C108" s="25"/>
      <c r="E108" s="25"/>
      <c r="G108" s="25"/>
    </row>
    <row r="109" customFormat="false" ht="12.75" hidden="false" customHeight="false" outlineLevel="0" collapsed="false">
      <c r="C109" s="25"/>
      <c r="E109" s="25"/>
      <c r="G109" s="25"/>
    </row>
    <row r="110" customFormat="false" ht="12.75" hidden="false" customHeight="false" outlineLevel="0" collapsed="false">
      <c r="C110" s="25"/>
      <c r="E110" s="25"/>
      <c r="G110" s="25"/>
    </row>
    <row r="111" customFormat="false" ht="12.75" hidden="false" customHeight="false" outlineLevel="0" collapsed="false">
      <c r="C111" s="25"/>
      <c r="E111" s="25"/>
      <c r="G111" s="25"/>
    </row>
    <row r="112" customFormat="false" ht="12.75" hidden="false" customHeight="false" outlineLevel="0" collapsed="false">
      <c r="C112" s="25"/>
      <c r="E112" s="25"/>
      <c r="G112" s="25"/>
    </row>
    <row r="113" customFormat="false" ht="12.75" hidden="false" customHeight="false" outlineLevel="0" collapsed="false">
      <c r="C113" s="25"/>
      <c r="E113" s="25"/>
      <c r="G113" s="25"/>
    </row>
    <row r="114" customFormat="false" ht="12.75" hidden="false" customHeight="false" outlineLevel="0" collapsed="false">
      <c r="C114" s="25"/>
      <c r="E114" s="25"/>
      <c r="G114" s="25"/>
    </row>
    <row r="115" customFormat="false" ht="12.75" hidden="false" customHeight="false" outlineLevel="0" collapsed="false">
      <c r="C115" s="25"/>
      <c r="E115" s="25"/>
      <c r="G115" s="25"/>
    </row>
    <row r="116" customFormat="false" ht="12.75" hidden="false" customHeight="false" outlineLevel="0" collapsed="false">
      <c r="C116" s="25"/>
      <c r="E116" s="25"/>
      <c r="G116" s="25"/>
    </row>
    <row r="117" customFormat="false" ht="12.75" hidden="false" customHeight="false" outlineLevel="0" collapsed="false">
      <c r="C117" s="25"/>
      <c r="E117" s="25"/>
      <c r="G117" s="25"/>
    </row>
    <row r="118" customFormat="false" ht="12.75" hidden="false" customHeight="false" outlineLevel="0" collapsed="false">
      <c r="C118" s="25"/>
      <c r="E118" s="25"/>
      <c r="G118" s="25"/>
    </row>
    <row r="119" customFormat="false" ht="12.75" hidden="false" customHeight="false" outlineLevel="0" collapsed="false">
      <c r="C119" s="25"/>
      <c r="E119" s="25"/>
      <c r="G119" s="25"/>
    </row>
    <row r="120" customFormat="false" ht="12.75" hidden="false" customHeight="false" outlineLevel="0" collapsed="false">
      <c r="C120" s="25"/>
      <c r="E120" s="25"/>
      <c r="G120" s="25"/>
    </row>
    <row r="121" customFormat="false" ht="12.75" hidden="false" customHeight="false" outlineLevel="0" collapsed="false">
      <c r="C121" s="25"/>
      <c r="E121" s="25"/>
      <c r="G121" s="25"/>
    </row>
    <row r="122" customFormat="false" ht="12.75" hidden="false" customHeight="false" outlineLevel="0" collapsed="false">
      <c r="C122" s="25"/>
      <c r="E122" s="25"/>
      <c r="G122" s="25"/>
    </row>
    <row r="123" customFormat="false" ht="12.75" hidden="false" customHeight="false" outlineLevel="0" collapsed="false">
      <c r="C123" s="25"/>
      <c r="E123" s="25"/>
      <c r="G123" s="25"/>
    </row>
    <row r="124" customFormat="false" ht="12.75" hidden="false" customHeight="false" outlineLevel="0" collapsed="false">
      <c r="C124" s="25"/>
      <c r="E124" s="25"/>
      <c r="G124" s="25"/>
    </row>
    <row r="125" customFormat="false" ht="12.75" hidden="false" customHeight="false" outlineLevel="0" collapsed="false">
      <c r="C125" s="25"/>
      <c r="E125" s="25"/>
      <c r="G125" s="25"/>
    </row>
    <row r="126" customFormat="false" ht="12.75" hidden="false" customHeight="false" outlineLevel="0" collapsed="false">
      <c r="C126" s="25"/>
      <c r="E126" s="25"/>
      <c r="G126" s="25"/>
    </row>
    <row r="127" customFormat="false" ht="12.75" hidden="false" customHeight="false" outlineLevel="0" collapsed="false">
      <c r="C127" s="25"/>
      <c r="E127" s="25"/>
      <c r="G127" s="25"/>
    </row>
    <row r="128" customFormat="false" ht="12.75" hidden="false" customHeight="false" outlineLevel="0" collapsed="false">
      <c r="C128" s="25"/>
      <c r="E128" s="25"/>
      <c r="G128" s="25"/>
    </row>
    <row r="129" customFormat="false" ht="12.75" hidden="false" customHeight="false" outlineLevel="0" collapsed="false">
      <c r="C129" s="25"/>
      <c r="E129" s="25"/>
      <c r="G129" s="25"/>
    </row>
    <row r="130" customFormat="false" ht="12.75" hidden="false" customHeight="false" outlineLevel="0" collapsed="false">
      <c r="C130" s="25"/>
      <c r="E130" s="25"/>
      <c r="G130" s="25"/>
    </row>
    <row r="131" customFormat="false" ht="12.75" hidden="false" customHeight="false" outlineLevel="0" collapsed="false">
      <c r="C131" s="25"/>
      <c r="E131" s="25"/>
      <c r="G131" s="25"/>
    </row>
    <row r="132" customFormat="false" ht="12.75" hidden="false" customHeight="false" outlineLevel="0" collapsed="false">
      <c r="C132" s="25"/>
      <c r="E132" s="25"/>
      <c r="G132" s="25"/>
    </row>
    <row r="133" customFormat="false" ht="12.75" hidden="false" customHeight="false" outlineLevel="0" collapsed="false">
      <c r="C133" s="25"/>
      <c r="E133" s="25"/>
      <c r="G133" s="25"/>
    </row>
    <row r="134" customFormat="false" ht="12.75" hidden="false" customHeight="false" outlineLevel="0" collapsed="false">
      <c r="C134" s="25"/>
      <c r="E134" s="25"/>
      <c r="G134" s="25"/>
    </row>
    <row r="135" customFormat="false" ht="12.75" hidden="false" customHeight="false" outlineLevel="0" collapsed="false">
      <c r="C135" s="25"/>
      <c r="E135" s="25"/>
      <c r="G135" s="25"/>
    </row>
    <row r="136" customFormat="false" ht="12.75" hidden="false" customHeight="false" outlineLevel="0" collapsed="false">
      <c r="C136" s="25"/>
      <c r="E136" s="25"/>
      <c r="G136" s="25"/>
    </row>
    <row r="137" customFormat="false" ht="12.75" hidden="false" customHeight="false" outlineLevel="0" collapsed="false">
      <c r="C137" s="25"/>
      <c r="E137" s="25"/>
      <c r="G137" s="25"/>
    </row>
    <row r="138" customFormat="false" ht="12.75" hidden="false" customHeight="false" outlineLevel="0" collapsed="false">
      <c r="C138" s="25"/>
      <c r="E138" s="25"/>
      <c r="G138" s="25"/>
    </row>
    <row r="139" customFormat="false" ht="12.75" hidden="false" customHeight="false" outlineLevel="0" collapsed="false">
      <c r="C139" s="25"/>
      <c r="E139" s="25"/>
      <c r="G139" s="25"/>
    </row>
    <row r="140" customFormat="false" ht="12.75" hidden="false" customHeight="false" outlineLevel="0" collapsed="false">
      <c r="C140" s="25"/>
      <c r="E140" s="25"/>
      <c r="G140" s="25"/>
    </row>
    <row r="141" customFormat="false" ht="12.75" hidden="false" customHeight="false" outlineLevel="0" collapsed="false">
      <c r="C141" s="25"/>
      <c r="E141" s="25"/>
      <c r="G141" s="25"/>
    </row>
    <row r="142" customFormat="false" ht="12.75" hidden="false" customHeight="false" outlineLevel="0" collapsed="false">
      <c r="C142" s="25"/>
      <c r="E142" s="25"/>
      <c r="G142" s="25"/>
    </row>
    <row r="143" customFormat="false" ht="12.75" hidden="false" customHeight="false" outlineLevel="0" collapsed="false">
      <c r="C143" s="25"/>
      <c r="E143" s="25"/>
      <c r="G143" s="25"/>
    </row>
    <row r="144" customFormat="false" ht="12.75" hidden="false" customHeight="false" outlineLevel="0" collapsed="false">
      <c r="C144" s="25"/>
      <c r="E144" s="25"/>
      <c r="G144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3" min="3" style="0" width="18.7"/>
    <col collapsed="false" customWidth="true" hidden="false" outlineLevel="0" max="6" min="6" style="0" width="26.56"/>
    <col collapsed="false" customWidth="true" hidden="false" outlineLevel="0" max="26" min="7" style="0" width="11.99"/>
  </cols>
  <sheetData>
    <row r="1" customFormat="false" ht="12.75" hidden="false" customHeight="true" outlineLevel="0" collapsed="false">
      <c r="A1" s="1"/>
      <c r="B1" s="2"/>
      <c r="C1" s="3"/>
    </row>
    <row r="2" customFormat="false" ht="12.75" hidden="false" customHeight="false" outlineLevel="0" collapsed="false">
      <c r="A2" s="4" t="s">
        <v>0</v>
      </c>
      <c r="B2" s="5" t="s">
        <v>1</v>
      </c>
      <c r="C2" s="6" t="s">
        <v>2</v>
      </c>
    </row>
    <row r="3" customFormat="false" ht="12.75" hidden="false" customHeight="false" outlineLevel="0" collapsed="false">
      <c r="A3" s="7" t="str">
        <f aca="false">outputs!A5</f>
        <v>AAA</v>
      </c>
      <c r="B3" s="7" t="n">
        <f aca="false">outputs!E5</f>
        <v>1</v>
      </c>
      <c r="C3" s="8" t="n">
        <f aca="false">outputs!F5</f>
        <v>0</v>
      </c>
    </row>
    <row r="4" customFormat="false" ht="12.75" hidden="false" customHeight="false" outlineLevel="0" collapsed="false">
      <c r="A4" s="7" t="str">
        <f aca="false">outputs!A6</f>
        <v>AAA</v>
      </c>
      <c r="B4" s="7" t="n">
        <f aca="false">outputs!E6</f>
        <v>2</v>
      </c>
      <c r="C4" s="8" t="n">
        <f aca="false">outputs!F6</f>
        <v>0</v>
      </c>
    </row>
    <row r="5" customFormat="false" ht="12.75" hidden="false" customHeight="false" outlineLevel="0" collapsed="false">
      <c r="A5" s="7" t="str">
        <f aca="false">outputs!A7</f>
        <v>AAA</v>
      </c>
      <c r="B5" s="7" t="n">
        <f aca="false">outputs!E7</f>
        <v>3</v>
      </c>
      <c r="C5" s="8" t="n">
        <f aca="false">outputs!F7</f>
        <v>0</v>
      </c>
    </row>
    <row r="6" customFormat="false" ht="12.75" hidden="false" customHeight="false" outlineLevel="0" collapsed="false">
      <c r="A6" s="7" t="str">
        <f aca="false">outputs!A8</f>
        <v>AA+</v>
      </c>
      <c r="B6" s="7" t="n">
        <f aca="false">outputs!E8</f>
        <v>1</v>
      </c>
      <c r="C6" s="8" t="n">
        <f aca="false">outputs!F8</f>
        <v>0</v>
      </c>
      <c r="F6" s="9" t="s">
        <v>3</v>
      </c>
      <c r="G6" s="9" t="s">
        <v>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customFormat="false" ht="12.75" hidden="false" customHeight="false" outlineLevel="0" collapsed="false">
      <c r="A7" s="7" t="str">
        <f aca="false">outputs!A9</f>
        <v>AA+</v>
      </c>
      <c r="B7" s="7" t="n">
        <f aca="false">outputs!E9</f>
        <v>2</v>
      </c>
      <c r="C7" s="8" t="n">
        <f aca="false">outputs!F9</f>
        <v>0</v>
      </c>
      <c r="F7" s="9" t="s">
        <v>1</v>
      </c>
      <c r="G7" s="9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  <c r="R7" s="12" t="s">
        <v>15</v>
      </c>
      <c r="S7" s="13" t="s">
        <v>16</v>
      </c>
    </row>
    <row r="8" customFormat="false" ht="12.75" hidden="false" customHeight="false" outlineLevel="0" collapsed="false">
      <c r="A8" s="7" t="str">
        <f aca="false">outputs!A10</f>
        <v>AA+</v>
      </c>
      <c r="B8" s="7" t="n">
        <f aca="false">outputs!E10</f>
        <v>3</v>
      </c>
      <c r="C8" s="8" t="n">
        <f aca="false">outputs!F10</f>
        <v>0</v>
      </c>
      <c r="F8" s="9" t="n">
        <v>1</v>
      </c>
      <c r="G8" s="14" t="n">
        <v>0.218267225908022</v>
      </c>
      <c r="H8" s="15" t="n">
        <v>0.189104398272966</v>
      </c>
      <c r="I8" s="15" t="n">
        <v>0.00709564618647597</v>
      </c>
      <c r="J8" s="15" t="n">
        <v>0.456260139705334</v>
      </c>
      <c r="K8" s="15" t="n">
        <v>0.570669286382991</v>
      </c>
      <c r="L8" s="15" t="n">
        <v>0.484699213691608</v>
      </c>
      <c r="M8" s="15" t="n">
        <v>0.254438264597119</v>
      </c>
      <c r="N8" s="15" t="n">
        <v>0.306333914462707</v>
      </c>
      <c r="O8" s="15" t="n">
        <v>0.33408605057561</v>
      </c>
      <c r="P8" s="15" t="n">
        <v>0.2899950836377</v>
      </c>
      <c r="Q8" s="15" t="n">
        <v>0.390073365444796</v>
      </c>
      <c r="R8" s="15" t="n">
        <v>0.272282619578027</v>
      </c>
      <c r="S8" s="16" t="n">
        <v>3.77330520844335</v>
      </c>
    </row>
    <row r="9" customFormat="false" ht="12.75" hidden="false" customHeight="false" outlineLevel="0" collapsed="false">
      <c r="A9" s="7" t="str">
        <f aca="false">outputs!A11</f>
        <v>AA</v>
      </c>
      <c r="B9" s="7" t="n">
        <f aca="false">outputs!E11</f>
        <v>1</v>
      </c>
      <c r="C9" s="8" t="n">
        <f aca="false">outputs!F11</f>
        <v>0.187918249925289</v>
      </c>
      <c r="F9" s="17" t="n">
        <v>2</v>
      </c>
      <c r="G9" s="18" t="n">
        <v>0.309816944391917</v>
      </c>
      <c r="H9" s="19" t="n">
        <v>0.137573034014709</v>
      </c>
      <c r="I9" s="19" t="n">
        <v>0.0041061397269741</v>
      </c>
      <c r="J9" s="19" t="n">
        <v>0.413675442433636</v>
      </c>
      <c r="K9" s="19" t="n">
        <v>0.709344555935674</v>
      </c>
      <c r="L9" s="19" t="n">
        <v>0.535342385672132</v>
      </c>
      <c r="M9" s="19" t="n">
        <v>0.72004962089647</v>
      </c>
      <c r="N9" s="19" t="n">
        <v>0.495192343121749</v>
      </c>
      <c r="O9" s="19" t="n">
        <v>0.413145947362637</v>
      </c>
      <c r="P9" s="19" t="n">
        <v>0.360100071748311</v>
      </c>
      <c r="Q9" s="19" t="n">
        <v>1.11930795355249</v>
      </c>
      <c r="R9" s="19" t="n">
        <v>0.431676104605122</v>
      </c>
      <c r="S9" s="20" t="n">
        <v>5.64933054346182</v>
      </c>
    </row>
    <row r="10" customFormat="false" ht="12.75" hidden="false" customHeight="false" outlineLevel="0" collapsed="false">
      <c r="A10" s="7" t="str">
        <f aca="false">outputs!A12</f>
        <v>AA</v>
      </c>
      <c r="B10" s="7" t="n">
        <f aca="false">outputs!E12</f>
        <v>2</v>
      </c>
      <c r="C10" s="8" t="n">
        <f aca="false">outputs!F12</f>
        <v>0.187319320026047</v>
      </c>
      <c r="F10" s="17" t="n">
        <v>3</v>
      </c>
      <c r="G10" s="18" t="n">
        <v>0.27185235043109</v>
      </c>
      <c r="H10" s="19" t="n">
        <v>0.146642480695759</v>
      </c>
      <c r="I10" s="19" t="n">
        <v>0.00294453323010493</v>
      </c>
      <c r="J10" s="19" t="n">
        <v>0.882706359839015</v>
      </c>
      <c r="K10" s="19" t="n">
        <v>0.612545634744396</v>
      </c>
      <c r="L10" s="19" t="n">
        <v>0.453316303972168</v>
      </c>
      <c r="M10" s="19" t="n">
        <v>0.40511903287979</v>
      </c>
      <c r="N10" s="19" t="n">
        <v>0.652368363380928</v>
      </c>
      <c r="O10" s="19" t="n">
        <v>0.275105087422666</v>
      </c>
      <c r="P10" s="19" t="n">
        <v>0.242046480777612</v>
      </c>
      <c r="Q10" s="19" t="n">
        <v>0.365763003568684</v>
      </c>
      <c r="R10" s="19" t="n">
        <v>0.59395570986597</v>
      </c>
      <c r="S10" s="20" t="n">
        <v>4.90436534080818</v>
      </c>
    </row>
    <row r="11" customFormat="false" ht="12.75" hidden="false" customHeight="false" outlineLevel="0" collapsed="false">
      <c r="A11" s="7" t="str">
        <f aca="false">outputs!A13</f>
        <v>AA</v>
      </c>
      <c r="B11" s="7" t="n">
        <f aca="false">outputs!E13</f>
        <v>3</v>
      </c>
      <c r="C11" s="8" t="n">
        <f aca="false">outputs!F13</f>
        <v>0.190521012436598</v>
      </c>
      <c r="F11" s="21" t="s">
        <v>16</v>
      </c>
      <c r="G11" s="22" t="n">
        <v>0.799936520731028</v>
      </c>
      <c r="H11" s="23" t="n">
        <v>0.473319912983434</v>
      </c>
      <c r="I11" s="23" t="n">
        <v>0.014146319143555</v>
      </c>
      <c r="J11" s="23" t="n">
        <v>1.75264194197798</v>
      </c>
      <c r="K11" s="23" t="n">
        <v>1.89255947706306</v>
      </c>
      <c r="L11" s="23" t="n">
        <v>1.47335790333591</v>
      </c>
      <c r="M11" s="23" t="n">
        <v>1.37960691837338</v>
      </c>
      <c r="N11" s="23" t="n">
        <v>1.45389462096538</v>
      </c>
      <c r="O11" s="23" t="n">
        <v>1.02233708536091</v>
      </c>
      <c r="P11" s="23" t="n">
        <v>0.892141636163623</v>
      </c>
      <c r="Q11" s="23" t="n">
        <v>1.87514432256597</v>
      </c>
      <c r="R11" s="23" t="n">
        <v>1.29791443404912</v>
      </c>
      <c r="S11" s="24" t="n">
        <v>14.3270010927134</v>
      </c>
    </row>
    <row r="12" customFormat="false" ht="12.75" hidden="false" customHeight="false" outlineLevel="0" collapsed="false">
      <c r="A12" s="7" t="str">
        <f aca="false">outputs!A14</f>
        <v>AA-</v>
      </c>
      <c r="B12" s="7" t="n">
        <f aca="false">outputs!E14</f>
        <v>1</v>
      </c>
      <c r="C12" s="8" t="n">
        <f aca="false">outputs!F14</f>
        <v>0.18873993918672</v>
      </c>
    </row>
    <row r="13" customFormat="false" ht="12.75" hidden="false" customHeight="false" outlineLevel="0" collapsed="false">
      <c r="A13" s="7" t="str">
        <f aca="false">outputs!A15</f>
        <v>AA-</v>
      </c>
      <c r="B13" s="7" t="n">
        <f aca="false">outputs!E15</f>
        <v>2</v>
      </c>
      <c r="C13" s="8" t="n">
        <f aca="false">outputs!F15</f>
        <v>0.191575820935274</v>
      </c>
    </row>
    <row r="14" customFormat="false" ht="12.75" hidden="false" customHeight="false" outlineLevel="0" collapsed="false">
      <c r="A14" s="7" t="str">
        <f aca="false">outputs!A16</f>
        <v>AA-</v>
      </c>
      <c r="B14" s="7" t="n">
        <f aca="false">outputs!E16</f>
        <v>3</v>
      </c>
      <c r="C14" s="8" t="n">
        <f aca="false">outputs!F16</f>
        <v>0.191644495412576</v>
      </c>
    </row>
    <row r="15" customFormat="false" ht="12.75" hidden="false" customHeight="false" outlineLevel="0" collapsed="false">
      <c r="A15" s="7" t="str">
        <f aca="false">outputs!A17</f>
        <v>A+</v>
      </c>
      <c r="B15" s="7" t="n">
        <f aca="false">outputs!E17</f>
        <v>1</v>
      </c>
      <c r="C15" s="8" t="n">
        <f aca="false">outputs!F17</f>
        <v>0.189414144970546</v>
      </c>
    </row>
    <row r="16" customFormat="false" ht="12.75" hidden="false" customHeight="false" outlineLevel="0" collapsed="false">
      <c r="A16" s="7" t="str">
        <f aca="false">outputs!A18</f>
        <v>A+</v>
      </c>
      <c r="B16" s="7" t="n">
        <f aca="false">outputs!E18</f>
        <v>2</v>
      </c>
      <c r="C16" s="8" t="n">
        <f aca="false">outputs!F18</f>
        <v>0.189098419311973</v>
      </c>
    </row>
    <row r="17" customFormat="false" ht="12.75" hidden="false" customHeight="false" outlineLevel="0" collapsed="false">
      <c r="A17" s="7" t="str">
        <f aca="false">outputs!A19</f>
        <v>A+</v>
      </c>
      <c r="B17" s="7" t="n">
        <f aca="false">outputs!E19</f>
        <v>3</v>
      </c>
      <c r="C17" s="8" t="n">
        <f aca="false">outputs!F19</f>
        <v>0.193499497452567</v>
      </c>
    </row>
    <row r="18" customFormat="false" ht="12.75" hidden="false" customHeight="false" outlineLevel="0" collapsed="false">
      <c r="A18" s="7" t="str">
        <f aca="false">outputs!A20</f>
        <v>A</v>
      </c>
      <c r="B18" s="7" t="n">
        <f aca="false">outputs!E20</f>
        <v>1</v>
      </c>
      <c r="C18" s="8" t="n">
        <f aca="false">outputs!F20</f>
        <v>0.333376870818473</v>
      </c>
    </row>
    <row r="19" customFormat="false" ht="12.75" hidden="false" customHeight="false" outlineLevel="0" collapsed="false">
      <c r="A19" s="7" t="str">
        <f aca="false">outputs!A21</f>
        <v>A</v>
      </c>
      <c r="B19" s="7" t="n">
        <f aca="false">outputs!E21</f>
        <v>2</v>
      </c>
      <c r="C19" s="8" t="n">
        <f aca="false">outputs!F21</f>
        <v>0.328073239668882</v>
      </c>
    </row>
    <row r="20" customFormat="false" ht="12.75" hidden="false" customHeight="false" outlineLevel="0" collapsed="false">
      <c r="A20" s="7" t="str">
        <f aca="false">outputs!A22</f>
        <v>A</v>
      </c>
      <c r="B20" s="7" t="n">
        <f aca="false">outputs!E22</f>
        <v>3</v>
      </c>
      <c r="C20" s="8" t="n">
        <f aca="false">outputs!F22</f>
        <v>0.337755384228746</v>
      </c>
    </row>
    <row r="21" customFormat="false" ht="12.75" hidden="false" customHeight="false" outlineLevel="0" collapsed="false">
      <c r="A21" s="7" t="str">
        <f aca="false">outputs!A23</f>
        <v>A-</v>
      </c>
      <c r="B21" s="7" t="n">
        <f aca="false">outputs!E23</f>
        <v>1</v>
      </c>
      <c r="C21" s="8" t="n">
        <f aca="false">outputs!F23</f>
        <v>0.348009841397095</v>
      </c>
    </row>
    <row r="22" customFormat="false" ht="12.75" hidden="false" customHeight="false" outlineLevel="0" collapsed="false">
      <c r="A22" s="7" t="str">
        <f aca="false">outputs!A24</f>
        <v>A-</v>
      </c>
      <c r="B22" s="7" t="n">
        <f aca="false">outputs!E24</f>
        <v>2</v>
      </c>
      <c r="C22" s="8" t="n">
        <f aca="false">outputs!F24</f>
        <v>0.329099571826462</v>
      </c>
    </row>
    <row r="23" customFormat="false" ht="12.75" hidden="false" customHeight="false" outlineLevel="0" collapsed="false">
      <c r="A23" s="7" t="str">
        <f aca="false">outputs!A25</f>
        <v>A-</v>
      </c>
      <c r="B23" s="7" t="n">
        <f aca="false">outputs!E25</f>
        <v>3</v>
      </c>
      <c r="C23" s="8" t="n">
        <f aca="false">outputs!F25</f>
        <v>0.341017866252156</v>
      </c>
    </row>
    <row r="24" customFormat="false" ht="12.75" hidden="false" customHeight="false" outlineLevel="0" collapsed="false">
      <c r="A24" s="7" t="str">
        <f aca="false">outputs!A26</f>
        <v>BBB+</v>
      </c>
      <c r="B24" s="7" t="n">
        <f aca="false">outputs!E26</f>
        <v>1</v>
      </c>
      <c r="C24" s="8" t="n">
        <f aca="false">outputs!F26</f>
        <v>0.397695335770401</v>
      </c>
    </row>
    <row r="25" customFormat="false" ht="12.75" hidden="false" customHeight="false" outlineLevel="0" collapsed="false">
      <c r="A25" s="7" t="str">
        <f aca="false">outputs!A27</f>
        <v>BBB+</v>
      </c>
      <c r="B25" s="7" t="n">
        <f aca="false">outputs!E27</f>
        <v>2</v>
      </c>
      <c r="C25" s="8" t="n">
        <f aca="false">outputs!F27</f>
        <v>0.405563555633387</v>
      </c>
    </row>
    <row r="26" customFormat="false" ht="12.75" hidden="false" customHeight="false" outlineLevel="0" collapsed="false">
      <c r="A26" s="7" t="str">
        <f aca="false">outputs!A28</f>
        <v>BBB+</v>
      </c>
      <c r="B26" s="7" t="n">
        <f aca="false">outputs!E28</f>
        <v>3</v>
      </c>
      <c r="C26" s="8" t="n">
        <f aca="false">outputs!F28</f>
        <v>0.384680946698055</v>
      </c>
    </row>
    <row r="27" customFormat="false" ht="12.75" hidden="false" customHeight="false" outlineLevel="0" collapsed="false">
      <c r="A27" s="7" t="str">
        <f aca="false">outputs!A29</f>
        <v>BBB</v>
      </c>
      <c r="B27" s="7" t="n">
        <f aca="false">outputs!E29</f>
        <v>1</v>
      </c>
      <c r="C27" s="8" t="n">
        <f aca="false">outputs!F29</f>
        <v>0.396958927414475</v>
      </c>
    </row>
    <row r="28" customFormat="false" ht="12.75" hidden="false" customHeight="false" outlineLevel="0" collapsed="false">
      <c r="A28" s="7" t="str">
        <f aca="false">outputs!A30</f>
        <v>BBB</v>
      </c>
      <c r="B28" s="7" t="n">
        <f aca="false">outputs!E30</f>
        <v>2</v>
      </c>
      <c r="C28" s="8" t="n">
        <f aca="false">outputs!F30</f>
        <v>0.408912362647463</v>
      </c>
    </row>
    <row r="29" customFormat="false" ht="12.75" hidden="false" customHeight="false" outlineLevel="0" collapsed="false">
      <c r="A29" s="7" t="str">
        <f aca="false">outputs!A31</f>
        <v>BBB</v>
      </c>
      <c r="B29" s="7" t="n">
        <f aca="false">outputs!E31</f>
        <v>3</v>
      </c>
      <c r="C29" s="8" t="n">
        <f aca="false">outputs!F31</f>
        <v>0.410314513743817</v>
      </c>
    </row>
    <row r="30" customFormat="false" ht="12.75" hidden="false" customHeight="false" outlineLevel="0" collapsed="false">
      <c r="A30" s="7" t="str">
        <f aca="false">outputs!A32</f>
        <v>BBB-</v>
      </c>
      <c r="B30" s="7" t="n">
        <f aca="false">outputs!E32</f>
        <v>1</v>
      </c>
      <c r="C30" s="8" t="n">
        <f aca="false">outputs!F32</f>
        <v>0.433162580103847</v>
      </c>
    </row>
    <row r="31" customFormat="false" ht="12.75" hidden="false" customHeight="false" outlineLevel="0" collapsed="false">
      <c r="A31" s="7" t="str">
        <f aca="false">outputs!A33</f>
        <v>BBB-</v>
      </c>
      <c r="B31" s="7" t="n">
        <f aca="false">outputs!E33</f>
        <v>2</v>
      </c>
      <c r="C31" s="8" t="n">
        <f aca="false">outputs!F33</f>
        <v>0.440923295355333</v>
      </c>
    </row>
    <row r="32" customFormat="false" ht="12.75" hidden="false" customHeight="false" outlineLevel="0" collapsed="false">
      <c r="A32" s="7" t="str">
        <f aca="false">outputs!A34</f>
        <v>BBB-</v>
      </c>
      <c r="B32" s="7" t="n">
        <f aca="false">outputs!E34</f>
        <v>3</v>
      </c>
      <c r="C32" s="8" t="n">
        <f aca="false">outputs!F34</f>
        <v>0.439249300629022</v>
      </c>
    </row>
    <row r="33" customFormat="false" ht="12.75" hidden="false" customHeight="false" outlineLevel="0" collapsed="false">
      <c r="A33" s="7" t="str">
        <f aca="false">outputs!A35</f>
        <v>BB+</v>
      </c>
      <c r="B33" s="7" t="n">
        <f aca="false">outputs!E35</f>
        <v>1</v>
      </c>
      <c r="C33" s="8" t="n">
        <f aca="false">outputs!F35</f>
        <v>0.499932078636934</v>
      </c>
    </row>
    <row r="34" customFormat="false" ht="12.75" hidden="false" customHeight="false" outlineLevel="0" collapsed="false">
      <c r="A34" s="7" t="str">
        <f aca="false">outputs!A36</f>
        <v>BB+</v>
      </c>
      <c r="B34" s="7" t="n">
        <f aca="false">outputs!E36</f>
        <v>2</v>
      </c>
      <c r="C34" s="8" t="n">
        <f aca="false">outputs!F36</f>
        <v>0.479307545263497</v>
      </c>
    </row>
    <row r="35" customFormat="false" ht="12.75" hidden="false" customHeight="false" outlineLevel="0" collapsed="false">
      <c r="A35" s="7" t="str">
        <f aca="false">outputs!A37</f>
        <v>BB+</v>
      </c>
      <c r="B35" s="7" t="n">
        <f aca="false">outputs!E37</f>
        <v>3</v>
      </c>
      <c r="C35" s="8" t="n">
        <f aca="false">outputs!F37</f>
        <v>0.491017067167634</v>
      </c>
    </row>
    <row r="36" customFormat="false" ht="12.75" hidden="false" customHeight="false" outlineLevel="0" collapsed="false">
      <c r="A36" s="7" t="str">
        <f aca="false">outputs!A38</f>
        <v>BB</v>
      </c>
      <c r="B36" s="7" t="n">
        <f aca="false">outputs!E38</f>
        <v>1</v>
      </c>
      <c r="C36" s="8" t="n">
        <f aca="false">outputs!F38</f>
        <v>0.545886213915772</v>
      </c>
    </row>
    <row r="37" customFormat="false" ht="12.75" hidden="false" customHeight="false" outlineLevel="0" collapsed="false">
      <c r="A37" s="7" t="str">
        <f aca="false">outputs!A39</f>
        <v>BB</v>
      </c>
      <c r="B37" s="7" t="n">
        <f aca="false">outputs!E39</f>
        <v>2</v>
      </c>
      <c r="C37" s="8" t="n">
        <f aca="false">outputs!F39</f>
        <v>0.540598784909976</v>
      </c>
    </row>
    <row r="38" customFormat="false" ht="12.75" hidden="false" customHeight="false" outlineLevel="0" collapsed="false">
      <c r="A38" s="7" t="str">
        <f aca="false">outputs!A40</f>
        <v>BB</v>
      </c>
      <c r="B38" s="7" t="n">
        <f aca="false">outputs!E40</f>
        <v>3</v>
      </c>
      <c r="C38" s="8" t="n">
        <f aca="false">outputs!F40</f>
        <v>0.553042294211774</v>
      </c>
    </row>
    <row r="39" customFormat="false" ht="12.75" hidden="false" customHeight="false" outlineLevel="0" collapsed="false">
      <c r="A39" s="7" t="str">
        <f aca="false">outputs!A41</f>
        <v>BB-</v>
      </c>
      <c r="B39" s="7" t="n">
        <f aca="false">outputs!E41</f>
        <v>1</v>
      </c>
      <c r="C39" s="8" t="n">
        <f aca="false">outputs!F41</f>
        <v>0.562968327601893</v>
      </c>
    </row>
    <row r="40" customFormat="false" ht="12.75" hidden="false" customHeight="false" outlineLevel="0" collapsed="false">
      <c r="A40" s="7" t="str">
        <f aca="false">outputs!A42</f>
        <v>BB-</v>
      </c>
      <c r="B40" s="7" t="n">
        <f aca="false">outputs!E42</f>
        <v>2</v>
      </c>
      <c r="C40" s="8" t="n">
        <f aca="false">outputs!F42</f>
        <v>0.574480065911513</v>
      </c>
    </row>
    <row r="41" customFormat="false" ht="12.75" hidden="false" customHeight="false" outlineLevel="0" collapsed="false">
      <c r="A41" s="7" t="str">
        <f aca="false">outputs!A43</f>
        <v>BB-</v>
      </c>
      <c r="B41" s="7" t="n">
        <f aca="false">outputs!E43</f>
        <v>3</v>
      </c>
      <c r="C41" s="8" t="n">
        <f aca="false">outputs!F43</f>
        <v>0.577938310532687</v>
      </c>
    </row>
    <row r="42" customFormat="false" ht="12.75" hidden="false" customHeight="false" outlineLevel="0" collapsed="false">
      <c r="A42" s="7" t="str">
        <f aca="false">outputs!A44</f>
        <v>B+</v>
      </c>
      <c r="B42" s="7" t="n">
        <f aca="false">outputs!E44</f>
        <v>1</v>
      </c>
      <c r="C42" s="8" t="n">
        <f aca="false">outputs!F44</f>
        <v>0.60892101846496</v>
      </c>
    </row>
    <row r="43" customFormat="false" ht="12.75" hidden="false" customHeight="false" outlineLevel="0" collapsed="false">
      <c r="A43" s="7" t="str">
        <f aca="false">outputs!A45</f>
        <v>B+</v>
      </c>
      <c r="B43" s="7" t="n">
        <f aca="false">outputs!E45</f>
        <v>2</v>
      </c>
      <c r="C43" s="8" t="n">
        <f aca="false">outputs!F45</f>
        <v>0.57481835719301</v>
      </c>
    </row>
    <row r="44" customFormat="false" ht="12.75" hidden="false" customHeight="false" outlineLevel="0" collapsed="false">
      <c r="A44" s="7" t="str">
        <f aca="false">outputs!A46</f>
        <v>B+</v>
      </c>
      <c r="B44" s="7" t="n">
        <f aca="false">outputs!E46</f>
        <v>3</v>
      </c>
      <c r="C44" s="8" t="n">
        <f aca="false">outputs!F46</f>
        <v>0.595530553344007</v>
      </c>
    </row>
    <row r="45" customFormat="false" ht="12.75" hidden="false" customHeight="false" outlineLevel="0" collapsed="false">
      <c r="A45" s="7" t="str">
        <f aca="false">outputs!A47</f>
        <v>B</v>
      </c>
      <c r="B45" s="7" t="n">
        <f aca="false">outputs!E47</f>
        <v>1</v>
      </c>
      <c r="C45" s="8" t="n">
        <f aca="false">outputs!F47</f>
        <v>0.591014986841122</v>
      </c>
    </row>
    <row r="46" customFormat="false" ht="12.75" hidden="false" customHeight="false" outlineLevel="0" collapsed="false">
      <c r="A46" s="7" t="str">
        <f aca="false">outputs!A48</f>
        <v>B</v>
      </c>
      <c r="B46" s="7" t="n">
        <f aca="false">outputs!E48</f>
        <v>2</v>
      </c>
      <c r="C46" s="8" t="n">
        <f aca="false">outputs!F48</f>
        <v>0.605775255059712</v>
      </c>
    </row>
    <row r="47" customFormat="false" ht="12.75" hidden="false" customHeight="false" outlineLevel="0" collapsed="false">
      <c r="A47" s="7" t="str">
        <f aca="false">outputs!A49</f>
        <v>B</v>
      </c>
      <c r="B47" s="7" t="n">
        <f aca="false">outputs!E49</f>
        <v>3</v>
      </c>
      <c r="C47" s="8" t="n">
        <f aca="false">outputs!F49</f>
        <v>0.593357533642164</v>
      </c>
    </row>
    <row r="48" customFormat="false" ht="12.75" hidden="false" customHeight="false" outlineLevel="0" collapsed="false">
      <c r="A48" s="7" t="str">
        <f aca="false">outputs!A50</f>
        <v>B-</v>
      </c>
      <c r="B48" s="7" t="n">
        <f aca="false">outputs!E50</f>
        <v>1</v>
      </c>
      <c r="C48" s="8" t="n">
        <f aca="false">outputs!F50</f>
        <v>0.601174427421484</v>
      </c>
    </row>
    <row r="49" customFormat="false" ht="12.75" hidden="false" customHeight="false" outlineLevel="0" collapsed="false">
      <c r="A49" s="7" t="str">
        <f aca="false">outputs!A51</f>
        <v>B-</v>
      </c>
      <c r="B49" s="7" t="n">
        <f aca="false">outputs!E51</f>
        <v>2</v>
      </c>
      <c r="C49" s="8" t="n">
        <f aca="false">outputs!F51</f>
        <v>0.627581990887801</v>
      </c>
    </row>
    <row r="50" customFormat="false" ht="12.75" hidden="false" customHeight="false" outlineLevel="0" collapsed="false">
      <c r="A50" s="7" t="str">
        <f aca="false">outputs!A52</f>
        <v>B-</v>
      </c>
      <c r="B50" s="7" t="n">
        <f aca="false">outputs!E52</f>
        <v>3</v>
      </c>
      <c r="C50" s="8" t="n">
        <f aca="false">outputs!F52</f>
        <v>0.598113383542477</v>
      </c>
    </row>
    <row r="51" customFormat="false" ht="12.75" hidden="false" customHeight="false" outlineLevel="0" collapsed="false">
      <c r="A51" s="7" t="str">
        <f aca="false">outputs!A53</f>
        <v>CCC</v>
      </c>
      <c r="B51" s="7" t="n">
        <f aca="false">outputs!E53</f>
        <v>1</v>
      </c>
      <c r="C51" s="8" t="n">
        <f aca="false">outputs!F53</f>
        <v>0.575830206419865</v>
      </c>
    </row>
    <row r="52" customFormat="false" ht="12.75" hidden="false" customHeight="false" outlineLevel="0" collapsed="false">
      <c r="A52" s="7" t="str">
        <f aca="false">outputs!A54</f>
        <v>CCC</v>
      </c>
      <c r="B52" s="7" t="n">
        <f aca="false">outputs!E54</f>
        <v>2</v>
      </c>
      <c r="C52" s="8" t="n">
        <f aca="false">outputs!F54</f>
        <v>0.5844520198321</v>
      </c>
    </row>
    <row r="53" customFormat="false" ht="12.75" hidden="false" customHeight="false" outlineLevel="0" collapsed="false">
      <c r="A53" s="7" t="str">
        <f aca="false">outputs!A55</f>
        <v>CCC</v>
      </c>
      <c r="B53" s="7" t="n">
        <f aca="false">outputs!E55</f>
        <v>3</v>
      </c>
      <c r="C53" s="8" t="n">
        <f aca="false">outputs!F55</f>
        <v>0.578736764934021</v>
      </c>
    </row>
    <row r="54" customFormat="false" ht="12.75" hidden="false" customHeight="false" outlineLevel="0" collapsed="false">
      <c r="A54" s="7" t="str">
        <f aca="false">outputs!A56</f>
        <v>CC</v>
      </c>
      <c r="B54" s="7" t="n">
        <f aca="false">outputs!E56</f>
        <v>1</v>
      </c>
      <c r="C54" s="8" t="n">
        <f aca="false">outputs!F56</f>
        <v>0.547412584535827</v>
      </c>
    </row>
    <row r="55" customFormat="false" ht="12.75" hidden="false" customHeight="false" outlineLevel="0" collapsed="false">
      <c r="A55" s="7" t="str">
        <f aca="false">outputs!A57</f>
        <v>CC</v>
      </c>
      <c r="B55" s="7" t="n">
        <f aca="false">outputs!E57</f>
        <v>2</v>
      </c>
      <c r="C55" s="8" t="n">
        <f aca="false">outputs!F57</f>
        <v>0.51427500579322</v>
      </c>
    </row>
    <row r="56" customFormat="false" ht="12.75" hidden="false" customHeight="false" outlineLevel="0" collapsed="false">
      <c r="A56" s="7" t="str">
        <f aca="false">outputs!A58</f>
        <v>CC</v>
      </c>
      <c r="B56" s="7" t="n">
        <f aca="false">outputs!E58</f>
        <v>3</v>
      </c>
      <c r="C56" s="8" t="n">
        <f aca="false">outputs!F58</f>
        <v>0.522938700985315</v>
      </c>
    </row>
    <row r="57" customFormat="false" ht="12.75" hidden="false" customHeight="false" outlineLevel="0" collapsed="false">
      <c r="A57" s="7" t="str">
        <f aca="false">outputs!A59</f>
        <v>D</v>
      </c>
      <c r="B57" s="7" t="n">
        <f aca="false">outputs!E59</f>
        <v>1</v>
      </c>
      <c r="C57" s="8" t="n">
        <f aca="false">outputs!F59</f>
        <v>0.488299650101574</v>
      </c>
    </row>
    <row r="58" customFormat="false" ht="12.75" hidden="false" customHeight="false" outlineLevel="0" collapsed="false">
      <c r="A58" s="7" t="str">
        <f aca="false">outputs!A60</f>
        <v>D</v>
      </c>
      <c r="B58" s="7" t="n">
        <f aca="false">outputs!E60</f>
        <v>2</v>
      </c>
      <c r="C58" s="8" t="n">
        <f aca="false">outputs!F60</f>
        <v>0.473383489061663</v>
      </c>
    </row>
    <row r="59" customFormat="false" ht="12.75" hidden="false" customHeight="false" outlineLevel="0" collapsed="false">
      <c r="A59" s="7" t="str">
        <f aca="false">outputs!A61</f>
        <v>D</v>
      </c>
      <c r="B59" s="7" t="n">
        <f aca="false">outputs!E61</f>
        <v>3</v>
      </c>
      <c r="C59" s="8" t="n">
        <f aca="false">outputs!F61</f>
        <v>0.477402661986371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C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13.28"/>
    <col collapsed="false" customWidth="true" hidden="false" outlineLevel="0" max="3" min="3" style="25" width="15.28"/>
    <col collapsed="false" customWidth="true" hidden="false" outlineLevel="0" max="6" min="6" style="0" width="21.99"/>
    <col collapsed="false" customWidth="true" hidden="false" outlineLevel="0" max="26" min="7" style="0" width="11.99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26" t="s">
        <v>17</v>
      </c>
    </row>
    <row r="2" customFormat="false" ht="12.75" hidden="false" customHeight="false" outlineLevel="0" collapsed="false">
      <c r="A2" s="7" t="str">
        <f aca="false">outputs!A5</f>
        <v>AAA</v>
      </c>
      <c r="B2" s="7" t="n">
        <f aca="false">outputs!E5</f>
        <v>1</v>
      </c>
      <c r="C2" s="25" t="n">
        <f aca="false">outputs!C5</f>
        <v>0</v>
      </c>
    </row>
    <row r="3" customFormat="false" ht="12.75" hidden="false" customHeight="false" outlineLevel="0" collapsed="false">
      <c r="A3" s="7" t="str">
        <f aca="false">outputs!A6</f>
        <v>AAA</v>
      </c>
      <c r="B3" s="7" t="n">
        <f aca="false">outputs!E6</f>
        <v>2</v>
      </c>
      <c r="C3" s="25" t="n">
        <f aca="false">outputs!C6</f>
        <v>0</v>
      </c>
      <c r="F3" s="9" t="s">
        <v>18</v>
      </c>
      <c r="G3" s="9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</row>
    <row r="4" customFormat="false" ht="12.75" hidden="false" customHeight="false" outlineLevel="0" collapsed="false">
      <c r="A4" s="7" t="str">
        <f aca="false">outputs!A7</f>
        <v>AAA</v>
      </c>
      <c r="B4" s="7" t="n">
        <f aca="false">outputs!E7</f>
        <v>3</v>
      </c>
      <c r="C4" s="25" t="n">
        <f aca="false">outputs!C7</f>
        <v>0</v>
      </c>
      <c r="F4" s="9" t="s">
        <v>1</v>
      </c>
      <c r="G4" s="9" t="s">
        <v>4</v>
      </c>
      <c r="H4" s="12" t="s">
        <v>19</v>
      </c>
      <c r="I4" s="12" t="s">
        <v>20</v>
      </c>
      <c r="J4" s="12" t="s">
        <v>5</v>
      </c>
      <c r="K4" s="12" t="s">
        <v>21</v>
      </c>
      <c r="L4" s="12" t="s">
        <v>22</v>
      </c>
      <c r="M4" s="12" t="s">
        <v>6</v>
      </c>
      <c r="N4" s="12" t="s">
        <v>23</v>
      </c>
      <c r="O4" s="12" t="s">
        <v>7</v>
      </c>
      <c r="P4" s="12" t="s">
        <v>8</v>
      </c>
      <c r="Q4" s="12" t="s">
        <v>9</v>
      </c>
      <c r="R4" s="12" t="s">
        <v>10</v>
      </c>
      <c r="S4" s="12" t="s">
        <v>11</v>
      </c>
      <c r="T4" s="12" t="s">
        <v>24</v>
      </c>
      <c r="U4" s="12" t="s">
        <v>12</v>
      </c>
      <c r="V4" s="12" t="s">
        <v>13</v>
      </c>
      <c r="W4" s="12" t="s">
        <v>25</v>
      </c>
      <c r="X4" s="12" t="s">
        <v>14</v>
      </c>
      <c r="Y4" s="12" t="s">
        <v>15</v>
      </c>
      <c r="Z4" s="13" t="s">
        <v>16</v>
      </c>
    </row>
    <row r="5" customFormat="false" ht="12.75" hidden="false" customHeight="false" outlineLevel="0" collapsed="false">
      <c r="A5" s="7" t="str">
        <f aca="false">outputs!A8</f>
        <v>AA+</v>
      </c>
      <c r="B5" s="7" t="n">
        <f aca="false">outputs!E8</f>
        <v>1</v>
      </c>
      <c r="C5" s="25" t="n">
        <f aca="false">outputs!C8</f>
        <v>0</v>
      </c>
      <c r="F5" s="27" t="n">
        <v>1</v>
      </c>
      <c r="G5" s="14" t="n">
        <v>3810239.3575125</v>
      </c>
      <c r="H5" s="15" t="n">
        <v>3890404.27145901</v>
      </c>
      <c r="I5" s="15" t="n">
        <v>2158769.04130136</v>
      </c>
      <c r="J5" s="15" t="n">
        <v>2136031.4375726</v>
      </c>
      <c r="K5" s="15" t="n">
        <v>2157648.75778186</v>
      </c>
      <c r="L5" s="15" t="n">
        <v>0</v>
      </c>
      <c r="M5" s="15" t="n">
        <v>0</v>
      </c>
      <c r="N5" s="15" t="n">
        <v>6719181.85513914</v>
      </c>
      <c r="O5" s="15" t="n">
        <v>6872703.10751264</v>
      </c>
      <c r="P5" s="15" t="n">
        <v>6739474.20327358</v>
      </c>
      <c r="Q5" s="15" t="n">
        <v>6290187.9077267</v>
      </c>
      <c r="R5" s="15" t="n">
        <v>6549645.86503259</v>
      </c>
      <c r="S5" s="15" t="n">
        <v>5665727.77071102</v>
      </c>
      <c r="T5" s="15" t="n">
        <v>4638240.3710827</v>
      </c>
      <c r="U5" s="15" t="n">
        <v>5044850.32976242</v>
      </c>
      <c r="V5" s="15" t="n">
        <v>4612208.59791555</v>
      </c>
      <c r="W5" s="15" t="n">
        <v>6231257.61376347</v>
      </c>
      <c r="X5" s="15" t="n">
        <v>6615918.63287543</v>
      </c>
      <c r="Y5" s="15" t="n">
        <v>5511077.1166543</v>
      </c>
      <c r="Z5" s="16" t="n">
        <v>85643566.2370769</v>
      </c>
    </row>
    <row r="6" customFormat="false" ht="12.75" hidden="false" customHeight="false" outlineLevel="0" collapsed="false">
      <c r="A6" s="7" t="str">
        <f aca="false">outputs!A9</f>
        <v>AA+</v>
      </c>
      <c r="B6" s="7" t="n">
        <f aca="false">outputs!E9</f>
        <v>2</v>
      </c>
      <c r="C6" s="25" t="n">
        <f aca="false">outputs!C9</f>
        <v>0</v>
      </c>
      <c r="F6" s="28" t="n">
        <v>2</v>
      </c>
      <c r="G6" s="18" t="n">
        <v>7645912.58409301</v>
      </c>
      <c r="H6" s="19" t="n">
        <v>7651358.93309133</v>
      </c>
      <c r="I6" s="19" t="n">
        <v>4326797.33210903</v>
      </c>
      <c r="J6" s="19" t="n">
        <v>4342519.19747664</v>
      </c>
      <c r="K6" s="19" t="n">
        <v>4422440.25714865</v>
      </c>
      <c r="L6" s="19" t="n">
        <v>0</v>
      </c>
      <c r="M6" s="19" t="n">
        <v>0</v>
      </c>
      <c r="N6" s="19" t="n">
        <v>13691239.8173135</v>
      </c>
      <c r="O6" s="19" t="n">
        <v>14282527.5886259</v>
      </c>
      <c r="P6" s="19" t="n">
        <v>13440939.2806564</v>
      </c>
      <c r="Q6" s="19" t="n">
        <v>12549472.1857123</v>
      </c>
      <c r="R6" s="19" t="n">
        <v>13262712.7016812</v>
      </c>
      <c r="S6" s="19" t="n">
        <v>11047561.6746784</v>
      </c>
      <c r="T6" s="19" t="n">
        <v>9257457.6952045</v>
      </c>
      <c r="U6" s="19" t="n">
        <v>10099761.0627382</v>
      </c>
      <c r="V6" s="19" t="n">
        <v>9260603.20567304</v>
      </c>
      <c r="W6" s="19" t="n">
        <v>11646762.5066668</v>
      </c>
      <c r="X6" s="19" t="n">
        <v>13427246.1504955</v>
      </c>
      <c r="Y6" s="19" t="n">
        <v>10932909.784452</v>
      </c>
      <c r="Z6" s="20" t="n">
        <v>171288221.957816</v>
      </c>
    </row>
    <row r="7" customFormat="false" ht="12.75" hidden="false" customHeight="false" outlineLevel="0" collapsed="false">
      <c r="A7" s="7" t="str">
        <f aca="false">outputs!A10</f>
        <v>AA+</v>
      </c>
      <c r="B7" s="7" t="n">
        <f aca="false">outputs!E10</f>
        <v>3</v>
      </c>
      <c r="C7" s="25" t="n">
        <f aca="false">outputs!C10</f>
        <v>0</v>
      </c>
      <c r="F7" s="28" t="n">
        <v>3</v>
      </c>
      <c r="G7" s="18" t="n">
        <v>11626791.0519643</v>
      </c>
      <c r="H7" s="19" t="n">
        <v>11743976.793511</v>
      </c>
      <c r="I7" s="19" t="n">
        <v>6590645.93327353</v>
      </c>
      <c r="J7" s="19" t="n">
        <v>6614377.60588313</v>
      </c>
      <c r="K7" s="19" t="n">
        <v>6527973.34713371</v>
      </c>
      <c r="L7" s="19" t="n">
        <v>0</v>
      </c>
      <c r="M7" s="19" t="n">
        <v>0</v>
      </c>
      <c r="N7" s="19" t="n">
        <v>20184737.0943847</v>
      </c>
      <c r="O7" s="19" t="n">
        <v>20760700.7048332</v>
      </c>
      <c r="P7" s="19" t="n">
        <v>20147572.896087</v>
      </c>
      <c r="Q7" s="19" t="n">
        <v>18877250.6427088</v>
      </c>
      <c r="R7" s="19" t="n">
        <v>19792521.8806352</v>
      </c>
      <c r="S7" s="19" t="n">
        <v>16800491.4196742</v>
      </c>
      <c r="T7" s="19" t="n">
        <v>13902304.1804823</v>
      </c>
      <c r="U7" s="19" t="n">
        <v>15091156.1336108</v>
      </c>
      <c r="V7" s="19" t="n">
        <v>13285969.2195454</v>
      </c>
      <c r="W7" s="19" t="n">
        <v>18191260.9894446</v>
      </c>
      <c r="X7" s="19" t="n">
        <v>20046805.2252925</v>
      </c>
      <c r="Y7" s="19" t="n">
        <v>16565822.2639639</v>
      </c>
      <c r="Z7" s="20" t="n">
        <v>256750357.382428</v>
      </c>
    </row>
    <row r="8" customFormat="false" ht="12.75" hidden="false" customHeight="false" outlineLevel="0" collapsed="false">
      <c r="A8" s="7" t="str">
        <f aca="false">outputs!A11</f>
        <v>AA</v>
      </c>
      <c r="B8" s="7" t="n">
        <f aca="false">outputs!E11</f>
        <v>1</v>
      </c>
      <c r="C8" s="25" t="n">
        <f aca="false">outputs!C11</f>
        <v>2136031.4375726</v>
      </c>
      <c r="F8" s="29" t="s">
        <v>16</v>
      </c>
      <c r="G8" s="22" t="n">
        <v>23082942.9935698</v>
      </c>
      <c r="H8" s="23" t="n">
        <v>23285739.9980614</v>
      </c>
      <c r="I8" s="23" t="n">
        <v>13076212.3066839</v>
      </c>
      <c r="J8" s="23" t="n">
        <v>13092928.2409324</v>
      </c>
      <c r="K8" s="23" t="n">
        <v>13108062.3620642</v>
      </c>
      <c r="L8" s="23" t="n">
        <v>0</v>
      </c>
      <c r="M8" s="23" t="n">
        <v>0</v>
      </c>
      <c r="N8" s="23" t="n">
        <v>40595158.7668374</v>
      </c>
      <c r="O8" s="23" t="n">
        <v>41915931.4009718</v>
      </c>
      <c r="P8" s="23" t="n">
        <v>40327986.380017</v>
      </c>
      <c r="Q8" s="23" t="n">
        <v>37716910.7361479</v>
      </c>
      <c r="R8" s="23" t="n">
        <v>39604880.447349</v>
      </c>
      <c r="S8" s="23" t="n">
        <v>33513780.8650637</v>
      </c>
      <c r="T8" s="23" t="n">
        <v>27798002.2467695</v>
      </c>
      <c r="U8" s="23" t="n">
        <v>30235767.5261114</v>
      </c>
      <c r="V8" s="23" t="n">
        <v>27158781.023134</v>
      </c>
      <c r="W8" s="23" t="n">
        <v>36069281.1098748</v>
      </c>
      <c r="X8" s="23" t="n">
        <v>40089970.0086634</v>
      </c>
      <c r="Y8" s="23" t="n">
        <v>33009809.1650702</v>
      </c>
      <c r="Z8" s="24" t="n">
        <v>513682145.577322</v>
      </c>
    </row>
    <row r="9" customFormat="false" ht="12.75" hidden="false" customHeight="false" outlineLevel="0" collapsed="false">
      <c r="A9" s="7" t="str">
        <f aca="false">outputs!A12</f>
        <v>AA</v>
      </c>
      <c r="B9" s="7" t="n">
        <f aca="false">outputs!E12</f>
        <v>2</v>
      </c>
      <c r="C9" s="25" t="n">
        <f aca="false">outputs!C12</f>
        <v>4342519.19747664</v>
      </c>
    </row>
    <row r="10" customFormat="false" ht="12.75" hidden="false" customHeight="false" outlineLevel="0" collapsed="false">
      <c r="A10" s="7" t="str">
        <f aca="false">outputs!A13</f>
        <v>AA</v>
      </c>
      <c r="B10" s="7" t="n">
        <f aca="false">outputs!E13</f>
        <v>3</v>
      </c>
      <c r="C10" s="25" t="n">
        <f aca="false">outputs!C13</f>
        <v>6614377.60588313</v>
      </c>
    </row>
    <row r="11" customFormat="false" ht="12.75" hidden="false" customHeight="false" outlineLevel="0" collapsed="false">
      <c r="A11" s="7" t="str">
        <f aca="false">outputs!A14</f>
        <v>AA-</v>
      </c>
      <c r="B11" s="7" t="n">
        <f aca="false">outputs!E14</f>
        <v>1</v>
      </c>
      <c r="C11" s="25" t="n">
        <f aca="false">outputs!C14</f>
        <v>2157648.75778186</v>
      </c>
    </row>
    <row r="12" customFormat="false" ht="12.75" hidden="false" customHeight="false" outlineLevel="0" collapsed="false">
      <c r="A12" s="7" t="str">
        <f aca="false">outputs!A15</f>
        <v>AA-</v>
      </c>
      <c r="B12" s="7" t="n">
        <f aca="false">outputs!E15</f>
        <v>2</v>
      </c>
      <c r="C12" s="25" t="n">
        <f aca="false">outputs!C15</f>
        <v>4422440.25714865</v>
      </c>
    </row>
    <row r="13" customFormat="false" ht="12.75" hidden="false" customHeight="false" outlineLevel="0" collapsed="false">
      <c r="A13" s="7" t="str">
        <f aca="false">outputs!A16</f>
        <v>AA-</v>
      </c>
      <c r="B13" s="7" t="n">
        <f aca="false">outputs!E16</f>
        <v>3</v>
      </c>
      <c r="C13" s="25" t="n">
        <f aca="false">outputs!C16</f>
        <v>6527973.34713371</v>
      </c>
    </row>
    <row r="14" customFormat="false" ht="12.75" hidden="false" customHeight="false" outlineLevel="0" collapsed="false">
      <c r="A14" s="7" t="str">
        <f aca="false">outputs!A17</f>
        <v>A+</v>
      </c>
      <c r="B14" s="7" t="n">
        <f aca="false">outputs!E17</f>
        <v>1</v>
      </c>
      <c r="C14" s="25" t="n">
        <f aca="false">outputs!C17</f>
        <v>2158769.04130136</v>
      </c>
    </row>
    <row r="15" customFormat="false" ht="12.75" hidden="false" customHeight="false" outlineLevel="0" collapsed="false">
      <c r="A15" s="7" t="str">
        <f aca="false">outputs!A18</f>
        <v>A+</v>
      </c>
      <c r="B15" s="7" t="n">
        <f aca="false">outputs!E18</f>
        <v>2</v>
      </c>
      <c r="C15" s="25" t="n">
        <f aca="false">outputs!C18</f>
        <v>4326797.33210903</v>
      </c>
    </row>
    <row r="16" customFormat="false" ht="12.75" hidden="false" customHeight="false" outlineLevel="0" collapsed="false">
      <c r="A16" s="7" t="str">
        <f aca="false">outputs!A19</f>
        <v>A+</v>
      </c>
      <c r="B16" s="7" t="n">
        <f aca="false">outputs!E19</f>
        <v>3</v>
      </c>
      <c r="C16" s="25" t="n">
        <f aca="false">outputs!C19</f>
        <v>6590645.93327353</v>
      </c>
    </row>
    <row r="17" customFormat="false" ht="12.75" hidden="false" customHeight="false" outlineLevel="0" collapsed="false">
      <c r="A17" s="7" t="str">
        <f aca="false">outputs!A20</f>
        <v>A</v>
      </c>
      <c r="B17" s="7" t="n">
        <f aca="false">outputs!E20</f>
        <v>1</v>
      </c>
      <c r="C17" s="25" t="n">
        <f aca="false">outputs!C20</f>
        <v>3810239.3575125</v>
      </c>
    </row>
    <row r="18" customFormat="false" ht="12.75" hidden="false" customHeight="false" outlineLevel="0" collapsed="false">
      <c r="A18" s="7" t="str">
        <f aca="false">outputs!A21</f>
        <v>A</v>
      </c>
      <c r="B18" s="7" t="n">
        <f aca="false">outputs!E21</f>
        <v>2</v>
      </c>
      <c r="C18" s="25" t="n">
        <f aca="false">outputs!C21</f>
        <v>7645912.58409301</v>
      </c>
    </row>
    <row r="19" customFormat="false" ht="12.75" hidden="false" customHeight="false" outlineLevel="0" collapsed="false">
      <c r="A19" s="7" t="str">
        <f aca="false">outputs!A22</f>
        <v>A</v>
      </c>
      <c r="B19" s="7" t="n">
        <f aca="false">outputs!E22</f>
        <v>3</v>
      </c>
      <c r="C19" s="25" t="n">
        <f aca="false">outputs!C22</f>
        <v>11626791.0519643</v>
      </c>
    </row>
    <row r="20" customFormat="false" ht="12.75" hidden="false" customHeight="false" outlineLevel="0" collapsed="false">
      <c r="A20" s="7" t="str">
        <f aca="false">outputs!A23</f>
        <v>A-</v>
      </c>
      <c r="B20" s="7" t="n">
        <f aca="false">outputs!E23</f>
        <v>1</v>
      </c>
      <c r="C20" s="25" t="n">
        <f aca="false">outputs!C23</f>
        <v>3890404.27145901</v>
      </c>
    </row>
    <row r="21" customFormat="false" ht="12.75" hidden="false" customHeight="false" outlineLevel="0" collapsed="false">
      <c r="A21" s="7" t="str">
        <f aca="false">outputs!A24</f>
        <v>A-</v>
      </c>
      <c r="B21" s="7" t="n">
        <f aca="false">outputs!E24</f>
        <v>2</v>
      </c>
      <c r="C21" s="25" t="n">
        <f aca="false">outputs!C24</f>
        <v>7651358.93309133</v>
      </c>
    </row>
    <row r="22" customFormat="false" ht="12.75" hidden="false" customHeight="false" outlineLevel="0" collapsed="false">
      <c r="A22" s="7" t="str">
        <f aca="false">outputs!A25</f>
        <v>A-</v>
      </c>
      <c r="B22" s="7" t="n">
        <f aca="false">outputs!E25</f>
        <v>3</v>
      </c>
      <c r="C22" s="25" t="n">
        <f aca="false">outputs!C25</f>
        <v>11743976.793511</v>
      </c>
    </row>
    <row r="23" customFormat="false" ht="12.75" hidden="false" customHeight="false" outlineLevel="0" collapsed="false">
      <c r="A23" s="7" t="str">
        <f aca="false">outputs!A26</f>
        <v>BBB+</v>
      </c>
      <c r="B23" s="7" t="n">
        <f aca="false">outputs!E26</f>
        <v>1</v>
      </c>
      <c r="C23" s="25" t="n">
        <f aca="false">outputs!C26</f>
        <v>4612208.59791555</v>
      </c>
    </row>
    <row r="24" customFormat="false" ht="12.75" hidden="false" customHeight="false" outlineLevel="0" collapsed="false">
      <c r="A24" s="7" t="str">
        <f aca="false">outputs!A27</f>
        <v>BBB+</v>
      </c>
      <c r="B24" s="7" t="n">
        <f aca="false">outputs!E27</f>
        <v>2</v>
      </c>
      <c r="C24" s="25" t="n">
        <f aca="false">outputs!C27</f>
        <v>9260603.20567304</v>
      </c>
    </row>
    <row r="25" customFormat="false" ht="12.75" hidden="false" customHeight="false" outlineLevel="0" collapsed="false">
      <c r="A25" s="7" t="str">
        <f aca="false">outputs!A28</f>
        <v>BBB+</v>
      </c>
      <c r="B25" s="7" t="n">
        <f aca="false">outputs!E28</f>
        <v>3</v>
      </c>
      <c r="C25" s="25" t="n">
        <f aca="false">outputs!C28</f>
        <v>13285969.2195454</v>
      </c>
    </row>
    <row r="26" customFormat="false" ht="12.75" hidden="false" customHeight="false" outlineLevel="0" collapsed="false">
      <c r="A26" s="7" t="str">
        <f aca="false">outputs!A29</f>
        <v>BBB</v>
      </c>
      <c r="B26" s="7" t="n">
        <f aca="false">outputs!E29</f>
        <v>1</v>
      </c>
      <c r="C26" s="25" t="n">
        <f aca="false">outputs!C29</f>
        <v>4638240.3710827</v>
      </c>
    </row>
    <row r="27" customFormat="false" ht="12.75" hidden="false" customHeight="false" outlineLevel="0" collapsed="false">
      <c r="A27" s="7" t="str">
        <f aca="false">outputs!A30</f>
        <v>BBB</v>
      </c>
      <c r="B27" s="7" t="n">
        <f aca="false">outputs!E30</f>
        <v>2</v>
      </c>
      <c r="C27" s="25" t="n">
        <f aca="false">outputs!C30</f>
        <v>9257457.6952045</v>
      </c>
    </row>
    <row r="28" customFormat="false" ht="12.75" hidden="false" customHeight="false" outlineLevel="0" collapsed="false">
      <c r="A28" s="7" t="str">
        <f aca="false">outputs!A31</f>
        <v>BBB</v>
      </c>
      <c r="B28" s="7" t="n">
        <f aca="false">outputs!E31</f>
        <v>3</v>
      </c>
      <c r="C28" s="25" t="n">
        <f aca="false">outputs!C31</f>
        <v>13902304.1804823</v>
      </c>
    </row>
    <row r="29" customFormat="false" ht="12.75" hidden="false" customHeight="false" outlineLevel="0" collapsed="false">
      <c r="A29" s="7" t="str">
        <f aca="false">outputs!A32</f>
        <v>BBB-</v>
      </c>
      <c r="B29" s="7" t="n">
        <f aca="false">outputs!E32</f>
        <v>1</v>
      </c>
      <c r="C29" s="25" t="n">
        <f aca="false">outputs!C32</f>
        <v>5044850.32976242</v>
      </c>
    </row>
    <row r="30" customFormat="false" ht="12.75" hidden="false" customHeight="false" outlineLevel="0" collapsed="false">
      <c r="A30" s="7" t="str">
        <f aca="false">outputs!A33</f>
        <v>BBB-</v>
      </c>
      <c r="B30" s="7" t="n">
        <f aca="false">outputs!E33</f>
        <v>2</v>
      </c>
      <c r="C30" s="25" t="n">
        <f aca="false">outputs!C33</f>
        <v>10099761.0627382</v>
      </c>
    </row>
    <row r="31" customFormat="false" ht="12.75" hidden="false" customHeight="false" outlineLevel="0" collapsed="false">
      <c r="A31" s="7" t="str">
        <f aca="false">outputs!A34</f>
        <v>BBB-</v>
      </c>
      <c r="B31" s="7" t="n">
        <f aca="false">outputs!E34</f>
        <v>3</v>
      </c>
      <c r="C31" s="25" t="n">
        <f aca="false">outputs!C34</f>
        <v>15091156.1336108</v>
      </c>
    </row>
    <row r="32" customFormat="false" ht="12.75" hidden="false" customHeight="false" outlineLevel="0" collapsed="false">
      <c r="A32" s="7" t="str">
        <f aca="false">outputs!A35</f>
        <v>BB+</v>
      </c>
      <c r="B32" s="7" t="n">
        <f aca="false">outputs!E35</f>
        <v>1</v>
      </c>
      <c r="C32" s="25" t="n">
        <f aca="false">outputs!C35</f>
        <v>5665727.77071102</v>
      </c>
    </row>
    <row r="33" customFormat="false" ht="12.75" hidden="false" customHeight="false" outlineLevel="0" collapsed="false">
      <c r="A33" s="7" t="str">
        <f aca="false">outputs!A36</f>
        <v>BB+</v>
      </c>
      <c r="B33" s="7" t="n">
        <f aca="false">outputs!E36</f>
        <v>2</v>
      </c>
      <c r="C33" s="25" t="n">
        <f aca="false">outputs!C36</f>
        <v>11047561.6746784</v>
      </c>
    </row>
    <row r="34" customFormat="false" ht="12.75" hidden="false" customHeight="false" outlineLevel="0" collapsed="false">
      <c r="A34" s="7" t="str">
        <f aca="false">outputs!A37</f>
        <v>BB+</v>
      </c>
      <c r="B34" s="7" t="n">
        <f aca="false">outputs!E37</f>
        <v>3</v>
      </c>
      <c r="C34" s="25" t="n">
        <f aca="false">outputs!C37</f>
        <v>16800491.4196742</v>
      </c>
    </row>
    <row r="35" customFormat="false" ht="12.75" hidden="false" customHeight="false" outlineLevel="0" collapsed="false">
      <c r="A35" s="7" t="str">
        <f aca="false">outputs!A38</f>
        <v>BB</v>
      </c>
      <c r="B35" s="7" t="n">
        <f aca="false">outputs!E38</f>
        <v>1</v>
      </c>
      <c r="C35" s="25" t="n">
        <f aca="false">outputs!C38</f>
        <v>6290187.9077267</v>
      </c>
    </row>
    <row r="36" customFormat="false" ht="12.75" hidden="false" customHeight="false" outlineLevel="0" collapsed="false">
      <c r="A36" s="7" t="str">
        <f aca="false">outputs!A39</f>
        <v>BB</v>
      </c>
      <c r="B36" s="7" t="n">
        <f aca="false">outputs!E39</f>
        <v>2</v>
      </c>
      <c r="C36" s="25" t="n">
        <f aca="false">outputs!C39</f>
        <v>12549472.1857123</v>
      </c>
    </row>
    <row r="37" customFormat="false" ht="12.75" hidden="false" customHeight="false" outlineLevel="0" collapsed="false">
      <c r="A37" s="7" t="str">
        <f aca="false">outputs!A40</f>
        <v>BB</v>
      </c>
      <c r="B37" s="7" t="n">
        <f aca="false">outputs!E40</f>
        <v>3</v>
      </c>
      <c r="C37" s="25" t="n">
        <f aca="false">outputs!C40</f>
        <v>18877250.6427088</v>
      </c>
    </row>
    <row r="38" customFormat="false" ht="12.75" hidden="false" customHeight="false" outlineLevel="0" collapsed="false">
      <c r="A38" s="7" t="str">
        <f aca="false">outputs!A41</f>
        <v>BB-</v>
      </c>
      <c r="B38" s="7" t="n">
        <f aca="false">outputs!E41</f>
        <v>1</v>
      </c>
      <c r="C38" s="25" t="n">
        <f aca="false">outputs!C41</f>
        <v>6549645.86503259</v>
      </c>
    </row>
    <row r="39" customFormat="false" ht="12.75" hidden="false" customHeight="false" outlineLevel="0" collapsed="false">
      <c r="A39" s="7" t="str">
        <f aca="false">outputs!A42</f>
        <v>BB-</v>
      </c>
      <c r="B39" s="7" t="n">
        <f aca="false">outputs!E42</f>
        <v>2</v>
      </c>
      <c r="C39" s="25" t="n">
        <f aca="false">outputs!C42</f>
        <v>13262712.7016812</v>
      </c>
    </row>
    <row r="40" customFormat="false" ht="12.75" hidden="false" customHeight="false" outlineLevel="0" collapsed="false">
      <c r="A40" s="7" t="str">
        <f aca="false">outputs!A43</f>
        <v>BB-</v>
      </c>
      <c r="B40" s="7" t="n">
        <f aca="false">outputs!E43</f>
        <v>3</v>
      </c>
      <c r="C40" s="25" t="n">
        <f aca="false">outputs!C43</f>
        <v>19792521.8806352</v>
      </c>
    </row>
    <row r="41" customFormat="false" ht="12.75" hidden="false" customHeight="false" outlineLevel="0" collapsed="false">
      <c r="A41" s="7" t="str">
        <f aca="false">outputs!A44</f>
        <v>B+</v>
      </c>
      <c r="B41" s="7" t="n">
        <f aca="false">outputs!E44</f>
        <v>1</v>
      </c>
      <c r="C41" s="25" t="n">
        <f aca="false">outputs!C44</f>
        <v>6739474.20327358</v>
      </c>
    </row>
    <row r="42" customFormat="false" ht="12.75" hidden="false" customHeight="false" outlineLevel="0" collapsed="false">
      <c r="A42" s="7" t="str">
        <f aca="false">outputs!A45</f>
        <v>B+</v>
      </c>
      <c r="B42" s="7" t="n">
        <f aca="false">outputs!E45</f>
        <v>2</v>
      </c>
      <c r="C42" s="25" t="n">
        <f aca="false">outputs!C45</f>
        <v>13440939.2806564</v>
      </c>
    </row>
    <row r="43" customFormat="false" ht="12.75" hidden="false" customHeight="false" outlineLevel="0" collapsed="false">
      <c r="A43" s="7" t="str">
        <f aca="false">outputs!A46</f>
        <v>B+</v>
      </c>
      <c r="B43" s="7" t="n">
        <f aca="false">outputs!E46</f>
        <v>3</v>
      </c>
      <c r="C43" s="25" t="n">
        <f aca="false">outputs!C46</f>
        <v>20147572.896087</v>
      </c>
    </row>
    <row r="44" customFormat="false" ht="12.75" hidden="false" customHeight="false" outlineLevel="0" collapsed="false">
      <c r="A44" s="7" t="str">
        <f aca="false">outputs!A47</f>
        <v>B</v>
      </c>
      <c r="B44" s="7" t="n">
        <f aca="false">outputs!E47</f>
        <v>1</v>
      </c>
      <c r="C44" s="25" t="n">
        <f aca="false">outputs!C47</f>
        <v>6719181.85513914</v>
      </c>
    </row>
    <row r="45" customFormat="false" ht="12.75" hidden="false" customHeight="false" outlineLevel="0" collapsed="false">
      <c r="A45" s="7" t="str">
        <f aca="false">outputs!A48</f>
        <v>B</v>
      </c>
      <c r="B45" s="7" t="n">
        <f aca="false">outputs!E48</f>
        <v>2</v>
      </c>
      <c r="C45" s="25" t="n">
        <f aca="false">outputs!C48</f>
        <v>13691239.8173135</v>
      </c>
    </row>
    <row r="46" customFormat="false" ht="12.75" hidden="false" customHeight="false" outlineLevel="0" collapsed="false">
      <c r="A46" s="7" t="str">
        <f aca="false">outputs!A49</f>
        <v>B</v>
      </c>
      <c r="B46" s="7" t="n">
        <f aca="false">outputs!E49</f>
        <v>3</v>
      </c>
      <c r="C46" s="25" t="n">
        <f aca="false">outputs!C49</f>
        <v>20184737.0943847</v>
      </c>
    </row>
    <row r="47" customFormat="false" ht="12.75" hidden="false" customHeight="false" outlineLevel="0" collapsed="false">
      <c r="A47" s="7" t="str">
        <f aca="false">outputs!A50</f>
        <v>B-</v>
      </c>
      <c r="B47" s="7" t="n">
        <f aca="false">outputs!E50</f>
        <v>1</v>
      </c>
      <c r="C47" s="25" t="n">
        <f aca="false">outputs!C50</f>
        <v>6872703.10751264</v>
      </c>
    </row>
    <row r="48" customFormat="false" ht="12.75" hidden="false" customHeight="false" outlineLevel="0" collapsed="false">
      <c r="A48" s="7" t="str">
        <f aca="false">outputs!A51</f>
        <v>B-</v>
      </c>
      <c r="B48" s="7" t="n">
        <f aca="false">outputs!E51</f>
        <v>2</v>
      </c>
      <c r="C48" s="25" t="n">
        <f aca="false">outputs!C51</f>
        <v>14282527.5886259</v>
      </c>
    </row>
    <row r="49" customFormat="false" ht="12.75" hidden="false" customHeight="false" outlineLevel="0" collapsed="false">
      <c r="A49" s="7" t="str">
        <f aca="false">outputs!A52</f>
        <v>B-</v>
      </c>
      <c r="B49" s="7" t="n">
        <f aca="false">outputs!E52</f>
        <v>3</v>
      </c>
      <c r="C49" s="25" t="n">
        <f aca="false">outputs!C52</f>
        <v>20760700.7048332</v>
      </c>
    </row>
    <row r="50" customFormat="false" ht="12.75" hidden="false" customHeight="false" outlineLevel="0" collapsed="false">
      <c r="A50" s="7" t="str">
        <f aca="false">outputs!A53</f>
        <v>CCC</v>
      </c>
      <c r="B50" s="7" t="n">
        <f aca="false">outputs!E53</f>
        <v>1</v>
      </c>
      <c r="C50" s="25" t="n">
        <f aca="false">outputs!C53</f>
        <v>6615918.63287543</v>
      </c>
    </row>
    <row r="51" customFormat="false" ht="12.75" hidden="false" customHeight="false" outlineLevel="0" collapsed="false">
      <c r="A51" s="7" t="str">
        <f aca="false">outputs!A54</f>
        <v>CCC</v>
      </c>
      <c r="B51" s="7" t="n">
        <f aca="false">outputs!E54</f>
        <v>2</v>
      </c>
      <c r="C51" s="25" t="n">
        <f aca="false">outputs!C54</f>
        <v>13427246.1504955</v>
      </c>
    </row>
    <row r="52" customFormat="false" ht="12.75" hidden="false" customHeight="false" outlineLevel="0" collapsed="false">
      <c r="A52" s="7" t="str">
        <f aca="false">outputs!A55</f>
        <v>CCC</v>
      </c>
      <c r="B52" s="7" t="n">
        <f aca="false">outputs!E55</f>
        <v>3</v>
      </c>
      <c r="C52" s="25" t="n">
        <f aca="false">outputs!C55</f>
        <v>20046805.2252925</v>
      </c>
    </row>
    <row r="53" customFormat="false" ht="12.75" hidden="false" customHeight="false" outlineLevel="0" collapsed="false">
      <c r="A53" s="7" t="str">
        <f aca="false">outputs!A56</f>
        <v>CC</v>
      </c>
      <c r="B53" s="7" t="n">
        <f aca="false">outputs!E56</f>
        <v>1</v>
      </c>
      <c r="C53" s="25" t="n">
        <f aca="false">outputs!C56</f>
        <v>6231257.61376347</v>
      </c>
    </row>
    <row r="54" customFormat="false" ht="12.75" hidden="false" customHeight="false" outlineLevel="0" collapsed="false">
      <c r="A54" s="7" t="str">
        <f aca="false">outputs!A57</f>
        <v>CC</v>
      </c>
      <c r="B54" s="7" t="n">
        <f aca="false">outputs!E57</f>
        <v>2</v>
      </c>
      <c r="C54" s="25" t="n">
        <f aca="false">outputs!C57</f>
        <v>11646762.5066668</v>
      </c>
    </row>
    <row r="55" customFormat="false" ht="12.75" hidden="false" customHeight="false" outlineLevel="0" collapsed="false">
      <c r="A55" s="7" t="str">
        <f aca="false">outputs!A58</f>
        <v>CC</v>
      </c>
      <c r="B55" s="7" t="n">
        <f aca="false">outputs!E58</f>
        <v>3</v>
      </c>
      <c r="C55" s="25" t="n">
        <f aca="false">outputs!C58</f>
        <v>18191260.9894446</v>
      </c>
    </row>
    <row r="56" customFormat="false" ht="12.75" hidden="false" customHeight="false" outlineLevel="0" collapsed="false">
      <c r="A56" s="7" t="str">
        <f aca="false">outputs!A59</f>
        <v>D</v>
      </c>
      <c r="B56" s="7" t="n">
        <f aca="false">outputs!E59</f>
        <v>1</v>
      </c>
      <c r="C56" s="25" t="n">
        <f aca="false">outputs!C59</f>
        <v>5511077.1166543</v>
      </c>
    </row>
    <row r="57" customFormat="false" ht="12.75" hidden="false" customHeight="false" outlineLevel="0" collapsed="false">
      <c r="A57" s="7" t="str">
        <f aca="false">outputs!A60</f>
        <v>D</v>
      </c>
      <c r="B57" s="7" t="n">
        <f aca="false">outputs!E60</f>
        <v>2</v>
      </c>
      <c r="C57" s="25" t="n">
        <f aca="false">outputs!C60</f>
        <v>10932909.784452</v>
      </c>
    </row>
    <row r="58" customFormat="false" ht="12.75" hidden="false" customHeight="false" outlineLevel="0" collapsed="false">
      <c r="A58" s="7" t="str">
        <f aca="false">outputs!A61</f>
        <v>D</v>
      </c>
      <c r="B58" s="7" t="n">
        <f aca="false">outputs!E61</f>
        <v>3</v>
      </c>
      <c r="C58" s="25" t="n">
        <f aca="false">outputs!C61</f>
        <v>16565822.2639639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:C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9.14"/>
    <col collapsed="false" customWidth="true" hidden="false" outlineLevel="0" max="2" min="2" style="30" width="14.28"/>
    <col collapsed="false" customWidth="true" hidden="false" outlineLevel="0" max="3" min="3" style="30" width="14.7"/>
    <col collapsed="false" customWidth="true" hidden="false" outlineLevel="0" max="4" min="4" style="25" width="14.41"/>
    <col collapsed="false" customWidth="true" hidden="false" outlineLevel="0" max="5" min="5" style="7" width="13.28"/>
    <col collapsed="false" customWidth="true" hidden="false" outlineLevel="0" max="6" min="6" style="31" width="19.85"/>
  </cols>
  <sheetData>
    <row r="1" customFormat="false" ht="12.75" hidden="false" customHeight="false" outlineLevel="0" collapsed="false">
      <c r="A1" s="32" t="s">
        <v>26</v>
      </c>
      <c r="C1" s="33" t="n">
        <v>3</v>
      </c>
      <c r="F1" s="34"/>
    </row>
    <row r="2" customFormat="false" ht="12.75" hidden="false" customHeight="false" outlineLevel="0" collapsed="false">
      <c r="A2" s="7" t="s">
        <v>27</v>
      </c>
      <c r="C2" s="35" t="n">
        <v>10000</v>
      </c>
      <c r="F2" s="34"/>
    </row>
    <row r="3" customFormat="false" ht="12.75" hidden="false" customHeight="true" outlineLevel="0" collapsed="false">
      <c r="A3" s="1"/>
      <c r="B3" s="36" t="s">
        <v>28</v>
      </c>
      <c r="C3" s="37"/>
      <c r="D3" s="38"/>
      <c r="E3" s="2"/>
      <c r="F3" s="3"/>
      <c r="G3" s="39"/>
    </row>
    <row r="4" customFormat="false" ht="12.75" hidden="false" customHeight="false" outlineLevel="0" collapsed="false">
      <c r="A4" s="4" t="s">
        <v>0</v>
      </c>
      <c r="B4" s="36"/>
      <c r="C4" s="40" t="s">
        <v>29</v>
      </c>
      <c r="D4" s="26" t="s">
        <v>30</v>
      </c>
      <c r="E4" s="5" t="s">
        <v>1</v>
      </c>
      <c r="F4" s="6" t="s">
        <v>2</v>
      </c>
      <c r="G4" s="39"/>
    </row>
    <row r="5" customFormat="false" ht="12.75" hidden="false" customHeight="false" outlineLevel="0" collapsed="false">
      <c r="A5" s="7" t="s">
        <v>6</v>
      </c>
      <c r="B5" s="30" t="n">
        <v>0.99</v>
      </c>
      <c r="C5" s="25" t="n">
        <v>0</v>
      </c>
      <c r="D5" s="25" t="n">
        <v>11570105.0239345</v>
      </c>
      <c r="E5" s="7" t="n">
        <v>1</v>
      </c>
      <c r="F5" s="31" t="n">
        <v>0</v>
      </c>
    </row>
    <row r="6" customFormat="false" ht="12.75" hidden="false" customHeight="false" outlineLevel="0" collapsed="false">
      <c r="A6" s="7" t="s">
        <v>6</v>
      </c>
      <c r="B6" s="30" t="n">
        <v>0.99</v>
      </c>
      <c r="C6" s="25" t="n">
        <v>0</v>
      </c>
      <c r="D6" s="25" t="n">
        <v>22965873.7132763</v>
      </c>
      <c r="E6" s="7" t="n">
        <v>2</v>
      </c>
      <c r="F6" s="31" t="n">
        <v>0</v>
      </c>
    </row>
    <row r="7" customFormat="false" ht="12.75" hidden="false" customHeight="false" outlineLevel="0" collapsed="false">
      <c r="A7" s="7" t="s">
        <v>6</v>
      </c>
      <c r="B7" s="30" t="n">
        <v>0.99</v>
      </c>
      <c r="C7" s="25" t="n">
        <v>0</v>
      </c>
      <c r="D7" s="25" t="n">
        <v>33752772.7526427</v>
      </c>
      <c r="E7" s="7" t="n">
        <v>3</v>
      </c>
      <c r="F7" s="31" t="n">
        <v>0</v>
      </c>
    </row>
    <row r="8" customFormat="false" ht="12.75" hidden="false" customHeight="false" outlineLevel="0" collapsed="false">
      <c r="A8" s="7" t="s">
        <v>22</v>
      </c>
      <c r="B8" s="30" t="n">
        <v>0.99</v>
      </c>
      <c r="C8" s="25" t="n">
        <v>0</v>
      </c>
      <c r="D8" s="25" t="n">
        <v>11460462.8771896</v>
      </c>
      <c r="E8" s="7" t="n">
        <v>1</v>
      </c>
      <c r="F8" s="31" t="n">
        <v>0</v>
      </c>
    </row>
    <row r="9" customFormat="false" ht="12.75" hidden="false" customHeight="false" outlineLevel="0" collapsed="false">
      <c r="A9" s="7" t="s">
        <v>22</v>
      </c>
      <c r="B9" s="30" t="n">
        <v>0.99</v>
      </c>
      <c r="C9" s="25" t="n">
        <v>0</v>
      </c>
      <c r="D9" s="25" t="n">
        <v>23038879.8079124</v>
      </c>
      <c r="E9" s="7" t="n">
        <v>2</v>
      </c>
      <c r="F9" s="31" t="n">
        <v>0</v>
      </c>
    </row>
    <row r="10" customFormat="false" ht="12.75" hidden="false" customHeight="false" outlineLevel="0" collapsed="false">
      <c r="A10" s="7" t="s">
        <v>22</v>
      </c>
      <c r="B10" s="30" t="n">
        <v>0.99</v>
      </c>
      <c r="C10" s="25" t="n">
        <v>0</v>
      </c>
      <c r="D10" s="25" t="n">
        <v>34701280.2685138</v>
      </c>
      <c r="E10" s="7" t="n">
        <v>3</v>
      </c>
      <c r="F10" s="31" t="n">
        <v>0</v>
      </c>
    </row>
    <row r="11" customFormat="false" ht="12.75" hidden="false" customHeight="false" outlineLevel="0" collapsed="false">
      <c r="A11" s="7" t="s">
        <v>5</v>
      </c>
      <c r="B11" s="30" t="n">
        <v>0.97</v>
      </c>
      <c r="C11" s="25" t="n">
        <v>2136031.4375726</v>
      </c>
      <c r="D11" s="25" t="n">
        <v>11366812.1026193</v>
      </c>
      <c r="E11" s="7" t="n">
        <v>1</v>
      </c>
      <c r="F11" s="31" t="n">
        <v>0.187918249925289</v>
      </c>
    </row>
    <row r="12" customFormat="false" ht="12.75" hidden="false" customHeight="false" outlineLevel="0" collapsed="false">
      <c r="A12" s="7" t="s">
        <v>5</v>
      </c>
      <c r="B12" s="30" t="n">
        <v>0.97</v>
      </c>
      <c r="C12" s="25" t="n">
        <v>4342519.19747664</v>
      </c>
      <c r="D12" s="25" t="n">
        <v>23182441.602148</v>
      </c>
      <c r="E12" s="7" t="n">
        <v>2</v>
      </c>
      <c r="F12" s="31" t="n">
        <v>0.187319320026047</v>
      </c>
    </row>
    <row r="13" customFormat="false" ht="12.75" hidden="false" customHeight="false" outlineLevel="0" collapsed="false">
      <c r="A13" s="7" t="s">
        <v>5</v>
      </c>
      <c r="B13" s="30" t="n">
        <v>0.97</v>
      </c>
      <c r="C13" s="25" t="n">
        <v>6614377.60588313</v>
      </c>
      <c r="D13" s="25" t="n">
        <v>34717312.9161552</v>
      </c>
      <c r="E13" s="7" t="n">
        <v>3</v>
      </c>
      <c r="F13" s="31" t="n">
        <v>0.190521012436598</v>
      </c>
    </row>
    <row r="14" customFormat="false" ht="12.75" hidden="false" customHeight="false" outlineLevel="0" collapsed="false">
      <c r="A14" s="7" t="s">
        <v>21</v>
      </c>
      <c r="B14" s="30" t="n">
        <v>0.97</v>
      </c>
      <c r="C14" s="25" t="n">
        <v>2157648.75778186</v>
      </c>
      <c r="D14" s="25" t="n">
        <v>11431861.041496</v>
      </c>
      <c r="E14" s="7" t="n">
        <v>1</v>
      </c>
      <c r="F14" s="31" t="n">
        <v>0.18873993918672</v>
      </c>
    </row>
    <row r="15" customFormat="false" ht="12.75" hidden="false" customHeight="false" outlineLevel="0" collapsed="false">
      <c r="A15" s="7" t="s">
        <v>21</v>
      </c>
      <c r="B15" s="30" t="n">
        <v>0.97</v>
      </c>
      <c r="C15" s="25" t="n">
        <v>4422440.25714865</v>
      </c>
      <c r="D15" s="25" t="n">
        <v>23084542.9007643</v>
      </c>
      <c r="E15" s="7" t="n">
        <v>2</v>
      </c>
      <c r="F15" s="31" t="n">
        <v>0.191575820935274</v>
      </c>
    </row>
    <row r="16" customFormat="false" ht="12.75" hidden="false" customHeight="false" outlineLevel="0" collapsed="false">
      <c r="A16" s="7" t="s">
        <v>21</v>
      </c>
      <c r="B16" s="30" t="n">
        <v>0.97</v>
      </c>
      <c r="C16" s="25" t="n">
        <v>6527973.34713371</v>
      </c>
      <c r="D16" s="25" t="n">
        <v>34062931.6436196</v>
      </c>
      <c r="E16" s="7" t="n">
        <v>3</v>
      </c>
      <c r="F16" s="31" t="n">
        <v>0.191644495412576</v>
      </c>
    </row>
    <row r="17" customFormat="false" ht="12.75" hidden="false" customHeight="false" outlineLevel="0" collapsed="false">
      <c r="A17" s="7" t="s">
        <v>20</v>
      </c>
      <c r="B17" s="30" t="n">
        <v>0.97</v>
      </c>
      <c r="C17" s="25" t="n">
        <v>2158769.04130136</v>
      </c>
      <c r="D17" s="25" t="n">
        <v>11397084.6349311</v>
      </c>
      <c r="E17" s="7" t="n">
        <v>1</v>
      </c>
      <c r="F17" s="31" t="n">
        <v>0.189414144970546</v>
      </c>
    </row>
    <row r="18" customFormat="false" ht="12.75" hidden="false" customHeight="false" outlineLevel="0" collapsed="false">
      <c r="A18" s="7" t="s">
        <v>20</v>
      </c>
      <c r="B18" s="30" t="n">
        <v>0.97</v>
      </c>
      <c r="C18" s="25" t="n">
        <v>4326797.33210903</v>
      </c>
      <c r="D18" s="25" t="n">
        <v>22881192.4913651</v>
      </c>
      <c r="E18" s="7" t="n">
        <v>2</v>
      </c>
      <c r="F18" s="31" t="n">
        <v>0.189098419311973</v>
      </c>
    </row>
    <row r="19" customFormat="false" ht="12.75" hidden="false" customHeight="false" outlineLevel="0" collapsed="false">
      <c r="A19" s="7" t="s">
        <v>20</v>
      </c>
      <c r="B19" s="30" t="n">
        <v>0.97</v>
      </c>
      <c r="C19" s="25" t="n">
        <v>6590645.93327353</v>
      </c>
      <c r="D19" s="25" t="n">
        <v>34060274.1610208</v>
      </c>
      <c r="E19" s="7" t="n">
        <v>3</v>
      </c>
      <c r="F19" s="31" t="n">
        <v>0.193499497452567</v>
      </c>
    </row>
    <row r="20" customFormat="false" ht="12.75" hidden="false" customHeight="false" outlineLevel="0" collapsed="false">
      <c r="A20" s="7" t="s">
        <v>4</v>
      </c>
      <c r="B20" s="30" t="n">
        <v>0.95</v>
      </c>
      <c r="C20" s="25" t="n">
        <v>3810239.3575125</v>
      </c>
      <c r="D20" s="25" t="n">
        <v>11429225.273261</v>
      </c>
      <c r="E20" s="7" t="n">
        <v>1</v>
      </c>
      <c r="F20" s="31" t="n">
        <v>0.333376870818473</v>
      </c>
    </row>
    <row r="21" customFormat="false" ht="12.75" hidden="false" customHeight="false" outlineLevel="0" collapsed="false">
      <c r="A21" s="7" t="s">
        <v>4</v>
      </c>
      <c r="B21" s="30" t="n">
        <v>0.95</v>
      </c>
      <c r="C21" s="25" t="n">
        <v>7645912.58409301</v>
      </c>
      <c r="D21" s="25" t="n">
        <v>23305505.1724946</v>
      </c>
      <c r="E21" s="7" t="n">
        <v>2</v>
      </c>
      <c r="F21" s="31" t="n">
        <v>0.328073239668882</v>
      </c>
    </row>
    <row r="22" customFormat="false" ht="12.75" hidden="false" customHeight="false" outlineLevel="0" collapsed="false">
      <c r="A22" s="7" t="s">
        <v>4</v>
      </c>
      <c r="B22" s="30" t="n">
        <v>0.95</v>
      </c>
      <c r="C22" s="25" t="n">
        <v>11626791.0519643</v>
      </c>
      <c r="D22" s="25" t="n">
        <v>34423703.0550378</v>
      </c>
      <c r="E22" s="7" t="n">
        <v>3</v>
      </c>
      <c r="F22" s="31" t="n">
        <v>0.337755384228746</v>
      </c>
    </row>
    <row r="23" customFormat="false" ht="12.75" hidden="false" customHeight="false" outlineLevel="0" collapsed="false">
      <c r="A23" s="7" t="s">
        <v>19</v>
      </c>
      <c r="B23" s="30" t="n">
        <v>0.95</v>
      </c>
      <c r="C23" s="25" t="n">
        <v>3890404.27145901</v>
      </c>
      <c r="D23" s="25" t="n">
        <v>11179006.4781102</v>
      </c>
      <c r="E23" s="7" t="n">
        <v>1</v>
      </c>
      <c r="F23" s="31" t="n">
        <v>0.348009841397095</v>
      </c>
    </row>
    <row r="24" customFormat="false" ht="12.75" hidden="false" customHeight="false" outlineLevel="0" collapsed="false">
      <c r="A24" s="7" t="s">
        <v>19</v>
      </c>
      <c r="B24" s="30" t="n">
        <v>0.95</v>
      </c>
      <c r="C24" s="25" t="n">
        <v>7651358.93309133</v>
      </c>
      <c r="D24" s="25" t="n">
        <v>23249373.7095868</v>
      </c>
      <c r="E24" s="7" t="n">
        <v>2</v>
      </c>
      <c r="F24" s="31" t="n">
        <v>0.329099571826462</v>
      </c>
    </row>
    <row r="25" customFormat="false" ht="12.75" hidden="false" customHeight="false" outlineLevel="0" collapsed="false">
      <c r="A25" s="7" t="s">
        <v>19</v>
      </c>
      <c r="B25" s="30" t="n">
        <v>0.95</v>
      </c>
      <c r="C25" s="25" t="n">
        <v>11743976.793511</v>
      </c>
      <c r="D25" s="25" t="n">
        <v>34438010.3088006</v>
      </c>
      <c r="E25" s="7" t="n">
        <v>3</v>
      </c>
      <c r="F25" s="31" t="n">
        <v>0.341017866252156</v>
      </c>
    </row>
    <row r="26" customFormat="false" ht="12.75" hidden="false" customHeight="false" outlineLevel="0" collapsed="false">
      <c r="A26" s="7" t="s">
        <v>13</v>
      </c>
      <c r="B26" s="30" t="n">
        <v>0.9</v>
      </c>
      <c r="C26" s="25" t="n">
        <v>4612208.59791555</v>
      </c>
      <c r="D26" s="25" t="n">
        <v>11597341.4396253</v>
      </c>
      <c r="E26" s="7" t="n">
        <v>1</v>
      </c>
      <c r="F26" s="31" t="n">
        <v>0.397695335770401</v>
      </c>
    </row>
    <row r="27" customFormat="false" ht="12.75" hidden="false" customHeight="false" outlineLevel="0" collapsed="false">
      <c r="A27" s="7" t="s">
        <v>13</v>
      </c>
      <c r="B27" s="30" t="n">
        <v>0.9</v>
      </c>
      <c r="C27" s="25" t="n">
        <v>9260603.20567304</v>
      </c>
      <c r="D27" s="25" t="n">
        <v>22833913.6418946</v>
      </c>
      <c r="E27" s="7" t="n">
        <v>2</v>
      </c>
      <c r="F27" s="31" t="n">
        <v>0.405563555633387</v>
      </c>
    </row>
    <row r="28" customFormat="false" ht="12.75" hidden="false" customHeight="false" outlineLevel="0" collapsed="false">
      <c r="A28" s="7" t="s">
        <v>13</v>
      </c>
      <c r="B28" s="30" t="n">
        <v>0.9</v>
      </c>
      <c r="C28" s="25" t="n">
        <v>13285969.2195454</v>
      </c>
      <c r="D28" s="25" t="n">
        <v>34537632.63699</v>
      </c>
      <c r="E28" s="7" t="n">
        <v>3</v>
      </c>
      <c r="F28" s="31" t="n">
        <v>0.384680946698055</v>
      </c>
    </row>
    <row r="29" customFormat="false" ht="12.75" hidden="false" customHeight="false" outlineLevel="0" collapsed="false">
      <c r="A29" s="7" t="s">
        <v>24</v>
      </c>
      <c r="B29" s="30" t="n">
        <v>0.9</v>
      </c>
      <c r="C29" s="25" t="n">
        <v>4638240.3710827</v>
      </c>
      <c r="D29" s="25" t="n">
        <v>11684433.9570681</v>
      </c>
      <c r="E29" s="7" t="n">
        <v>1</v>
      </c>
      <c r="F29" s="31" t="n">
        <v>0.396958927414475</v>
      </c>
    </row>
    <row r="30" customFormat="false" ht="12.75" hidden="false" customHeight="false" outlineLevel="0" collapsed="false">
      <c r="A30" s="7" t="s">
        <v>24</v>
      </c>
      <c r="B30" s="30" t="n">
        <v>0.9</v>
      </c>
      <c r="C30" s="25" t="n">
        <v>9257457.6952045</v>
      </c>
      <c r="D30" s="25" t="n">
        <v>22639221.8499512</v>
      </c>
      <c r="E30" s="7" t="n">
        <v>2</v>
      </c>
      <c r="F30" s="31" t="n">
        <v>0.408912362647463</v>
      </c>
    </row>
    <row r="31" customFormat="false" ht="12.75" hidden="false" customHeight="false" outlineLevel="0" collapsed="false">
      <c r="A31" s="7" t="s">
        <v>24</v>
      </c>
      <c r="B31" s="30" t="n">
        <v>0.9</v>
      </c>
      <c r="C31" s="25" t="n">
        <v>13902304.1804823</v>
      </c>
      <c r="D31" s="25" t="n">
        <v>33882067.8157178</v>
      </c>
      <c r="E31" s="7" t="n">
        <v>3</v>
      </c>
      <c r="F31" s="31" t="n">
        <v>0.410314513743817</v>
      </c>
    </row>
    <row r="32" customFormat="false" ht="12.75" hidden="false" customHeight="false" outlineLevel="0" collapsed="false">
      <c r="A32" s="7" t="s">
        <v>12</v>
      </c>
      <c r="B32" s="30" t="n">
        <v>0.85</v>
      </c>
      <c r="C32" s="25" t="n">
        <v>5044850.32976242</v>
      </c>
      <c r="D32" s="25" t="n">
        <v>11646551.5754146</v>
      </c>
      <c r="E32" s="7" t="n">
        <v>1</v>
      </c>
      <c r="F32" s="31" t="n">
        <v>0.433162580103847</v>
      </c>
    </row>
    <row r="33" customFormat="false" ht="12.75" hidden="false" customHeight="false" outlineLevel="0" collapsed="false">
      <c r="A33" s="7" t="s">
        <v>12</v>
      </c>
      <c r="B33" s="30" t="n">
        <v>0.85</v>
      </c>
      <c r="C33" s="25" t="n">
        <v>10099761.0627382</v>
      </c>
      <c r="D33" s="25" t="n">
        <v>22905936.6313473</v>
      </c>
      <c r="E33" s="7" t="n">
        <v>2</v>
      </c>
      <c r="F33" s="31" t="n">
        <v>0.440923295355333</v>
      </c>
    </row>
    <row r="34" customFormat="false" ht="12.75" hidden="false" customHeight="false" outlineLevel="0" collapsed="false">
      <c r="A34" s="7" t="s">
        <v>12</v>
      </c>
      <c r="B34" s="30" t="n">
        <v>0.85</v>
      </c>
      <c r="C34" s="25" t="n">
        <v>15091156.1336108</v>
      </c>
      <c r="D34" s="25" t="n">
        <v>34356699.2866141</v>
      </c>
      <c r="E34" s="7" t="n">
        <v>3</v>
      </c>
      <c r="F34" s="31" t="n">
        <v>0.439249300629022</v>
      </c>
    </row>
    <row r="35" customFormat="false" ht="12.75" hidden="false" customHeight="false" outlineLevel="0" collapsed="false">
      <c r="A35" s="7" t="s">
        <v>11</v>
      </c>
      <c r="B35" s="30" t="n">
        <v>0.82</v>
      </c>
      <c r="C35" s="25" t="n">
        <v>5665727.77071102</v>
      </c>
      <c r="D35" s="25" t="n">
        <v>11332995.0462644</v>
      </c>
      <c r="E35" s="7" t="n">
        <v>1</v>
      </c>
      <c r="F35" s="31" t="n">
        <v>0.499932078636934</v>
      </c>
    </row>
    <row r="36" customFormat="false" ht="12.75" hidden="false" customHeight="false" outlineLevel="0" collapsed="false">
      <c r="A36" s="7" t="s">
        <v>11</v>
      </c>
      <c r="B36" s="30" t="n">
        <v>0.82</v>
      </c>
      <c r="C36" s="25" t="n">
        <v>11047561.6746784</v>
      </c>
      <c r="D36" s="25" t="n">
        <v>23049004.3059038</v>
      </c>
      <c r="E36" s="7" t="n">
        <v>2</v>
      </c>
      <c r="F36" s="31" t="n">
        <v>0.479307545263497</v>
      </c>
    </row>
    <row r="37" customFormat="false" ht="12.75" hidden="false" customHeight="false" outlineLevel="0" collapsed="false">
      <c r="A37" s="7" t="s">
        <v>11</v>
      </c>
      <c r="B37" s="30" t="n">
        <v>0.82</v>
      </c>
      <c r="C37" s="25" t="n">
        <v>16800491.4196742</v>
      </c>
      <c r="D37" s="25" t="n">
        <v>34215697.4635047</v>
      </c>
      <c r="E37" s="7" t="n">
        <v>3</v>
      </c>
      <c r="F37" s="31" t="n">
        <v>0.491017067167634</v>
      </c>
    </row>
    <row r="38" customFormat="false" ht="12.75" hidden="false" customHeight="false" outlineLevel="0" collapsed="false">
      <c r="A38" s="7" t="s">
        <v>9</v>
      </c>
      <c r="B38" s="30" t="n">
        <v>0.8</v>
      </c>
      <c r="C38" s="25" t="n">
        <v>6290187.9077267</v>
      </c>
      <c r="D38" s="25" t="n">
        <v>11522892.0374286</v>
      </c>
      <c r="E38" s="7" t="n">
        <v>1</v>
      </c>
      <c r="F38" s="31" t="n">
        <v>0.545886213915772</v>
      </c>
    </row>
    <row r="39" customFormat="false" ht="12.75" hidden="false" customHeight="false" outlineLevel="0" collapsed="false">
      <c r="A39" s="7" t="s">
        <v>9</v>
      </c>
      <c r="B39" s="30" t="n">
        <v>0.8</v>
      </c>
      <c r="C39" s="25" t="n">
        <v>12549472.1857123</v>
      </c>
      <c r="D39" s="25" t="n">
        <v>23214022.1842121</v>
      </c>
      <c r="E39" s="7" t="n">
        <v>2</v>
      </c>
      <c r="F39" s="31" t="n">
        <v>0.540598784909976</v>
      </c>
    </row>
    <row r="40" customFormat="false" ht="12.75" hidden="false" customHeight="false" outlineLevel="0" collapsed="false">
      <c r="A40" s="7" t="s">
        <v>9</v>
      </c>
      <c r="B40" s="30" t="n">
        <v>0.8</v>
      </c>
      <c r="C40" s="25" t="n">
        <v>18877250.6427088</v>
      </c>
      <c r="D40" s="25" t="n">
        <v>34133466.5363314</v>
      </c>
      <c r="E40" s="7" t="n">
        <v>3</v>
      </c>
      <c r="F40" s="31" t="n">
        <v>0.553042294211774</v>
      </c>
    </row>
    <row r="41" customFormat="false" ht="12.75" hidden="false" customHeight="false" outlineLevel="0" collapsed="false">
      <c r="A41" s="7" t="s">
        <v>10</v>
      </c>
      <c r="B41" s="30" t="n">
        <v>0.78</v>
      </c>
      <c r="C41" s="25" t="n">
        <v>6549645.86503259</v>
      </c>
      <c r="D41" s="25" t="n">
        <v>11634128.500401</v>
      </c>
      <c r="E41" s="7" t="n">
        <v>1</v>
      </c>
      <c r="F41" s="31" t="n">
        <v>0.562968327601893</v>
      </c>
    </row>
    <row r="42" customFormat="false" ht="12.75" hidden="false" customHeight="false" outlineLevel="0" collapsed="false">
      <c r="A42" s="7" t="s">
        <v>10</v>
      </c>
      <c r="B42" s="30" t="n">
        <v>0.78</v>
      </c>
      <c r="C42" s="25" t="n">
        <v>13262712.7016812</v>
      </c>
      <c r="D42" s="25" t="n">
        <v>23086462.8532934</v>
      </c>
      <c r="E42" s="7" t="n">
        <v>2</v>
      </c>
      <c r="F42" s="31" t="n">
        <v>0.574480065911513</v>
      </c>
    </row>
    <row r="43" customFormat="false" ht="12.75" hidden="false" customHeight="false" outlineLevel="0" collapsed="false">
      <c r="A43" s="7" t="s">
        <v>10</v>
      </c>
      <c r="B43" s="30" t="n">
        <v>0.78</v>
      </c>
      <c r="C43" s="25" t="n">
        <v>19792521.8806352</v>
      </c>
      <c r="D43" s="25" t="n">
        <v>34246772.5704749</v>
      </c>
      <c r="E43" s="7" t="n">
        <v>3</v>
      </c>
      <c r="F43" s="31" t="n">
        <v>0.577938310532687</v>
      </c>
    </row>
    <row r="44" customFormat="false" ht="12.75" hidden="false" customHeight="false" outlineLevel="0" collapsed="false">
      <c r="A44" s="7" t="s">
        <v>8</v>
      </c>
      <c r="B44" s="30" t="n">
        <v>0.75</v>
      </c>
      <c r="C44" s="25" t="n">
        <v>6739474.20327358</v>
      </c>
      <c r="D44" s="25" t="n">
        <v>11067895.5050728</v>
      </c>
      <c r="E44" s="7" t="n">
        <v>1</v>
      </c>
      <c r="F44" s="31" t="n">
        <v>0.60892101846496</v>
      </c>
    </row>
    <row r="45" customFormat="false" ht="12.75" hidden="false" customHeight="false" outlineLevel="0" collapsed="false">
      <c r="A45" s="7" t="s">
        <v>8</v>
      </c>
      <c r="B45" s="30" t="n">
        <v>0.75</v>
      </c>
      <c r="C45" s="25" t="n">
        <v>13440939.2806564</v>
      </c>
      <c r="D45" s="25" t="n">
        <v>23382933.2560543</v>
      </c>
      <c r="E45" s="7" t="n">
        <v>2</v>
      </c>
      <c r="F45" s="31" t="n">
        <v>0.57481835719301</v>
      </c>
    </row>
    <row r="46" customFormat="false" ht="12.75" hidden="false" customHeight="false" outlineLevel="0" collapsed="false">
      <c r="A46" s="7" t="s">
        <v>8</v>
      </c>
      <c r="B46" s="30" t="n">
        <v>0.75</v>
      </c>
      <c r="C46" s="25" t="n">
        <v>20147572.896087</v>
      </c>
      <c r="D46" s="25" t="n">
        <v>33831300.1455515</v>
      </c>
      <c r="E46" s="7" t="n">
        <v>3</v>
      </c>
      <c r="F46" s="31" t="n">
        <v>0.595530553344007</v>
      </c>
    </row>
    <row r="47" customFormat="false" ht="12.75" hidden="false" customHeight="false" outlineLevel="0" collapsed="false">
      <c r="A47" s="7" t="s">
        <v>23</v>
      </c>
      <c r="B47" s="30" t="n">
        <v>0.75</v>
      </c>
      <c r="C47" s="25" t="n">
        <v>6719181.85513914</v>
      </c>
      <c r="D47" s="25" t="n">
        <v>11368885.7384023</v>
      </c>
      <c r="E47" s="7" t="n">
        <v>1</v>
      </c>
      <c r="F47" s="31" t="n">
        <v>0.591014986841122</v>
      </c>
    </row>
    <row r="48" customFormat="false" ht="12.75" hidden="false" customHeight="false" outlineLevel="0" collapsed="false">
      <c r="A48" s="7" t="s">
        <v>23</v>
      </c>
      <c r="B48" s="30" t="n">
        <v>0.75</v>
      </c>
      <c r="C48" s="25" t="n">
        <v>13691239.8173135</v>
      </c>
      <c r="D48" s="25" t="n">
        <v>22601186.9961631</v>
      </c>
      <c r="E48" s="7" t="n">
        <v>2</v>
      </c>
      <c r="F48" s="31" t="n">
        <v>0.605775255059712</v>
      </c>
    </row>
    <row r="49" customFormat="false" ht="12.75" hidden="false" customHeight="false" outlineLevel="0" collapsed="false">
      <c r="A49" s="7" t="s">
        <v>23</v>
      </c>
      <c r="B49" s="30" t="n">
        <v>0.75</v>
      </c>
      <c r="C49" s="25" t="n">
        <v>20184737.0943847</v>
      </c>
      <c r="D49" s="25" t="n">
        <v>34017832.3352985</v>
      </c>
      <c r="E49" s="7" t="n">
        <v>3</v>
      </c>
      <c r="F49" s="31" t="n">
        <v>0.593357533642164</v>
      </c>
    </row>
    <row r="50" customFormat="false" ht="12.75" hidden="false" customHeight="false" outlineLevel="0" collapsed="false">
      <c r="A50" s="7" t="s">
        <v>7</v>
      </c>
      <c r="B50" s="30" t="n">
        <v>0.73</v>
      </c>
      <c r="C50" s="25" t="n">
        <v>6872703.10751264</v>
      </c>
      <c r="D50" s="25" t="n">
        <v>11432128.1710708</v>
      </c>
      <c r="E50" s="7" t="n">
        <v>1</v>
      </c>
      <c r="F50" s="31" t="n">
        <v>0.601174427421484</v>
      </c>
    </row>
    <row r="51" customFormat="false" ht="12.75" hidden="false" customHeight="false" outlineLevel="0" collapsed="false">
      <c r="A51" s="7" t="s">
        <v>7</v>
      </c>
      <c r="B51" s="30" t="n">
        <v>0.73</v>
      </c>
      <c r="C51" s="25" t="n">
        <v>14282527.5886259</v>
      </c>
      <c r="D51" s="25" t="n">
        <v>22758026.514366</v>
      </c>
      <c r="E51" s="7" t="n">
        <v>2</v>
      </c>
      <c r="F51" s="31" t="n">
        <v>0.627581990887801</v>
      </c>
    </row>
    <row r="52" customFormat="false" ht="12.75" hidden="false" customHeight="false" outlineLevel="0" collapsed="false">
      <c r="A52" s="7" t="s">
        <v>7</v>
      </c>
      <c r="B52" s="30" t="n">
        <v>0.73</v>
      </c>
      <c r="C52" s="25" t="n">
        <v>20760700.7048332</v>
      </c>
      <c r="D52" s="25" t="n">
        <v>34710309.5767777</v>
      </c>
      <c r="E52" s="7" t="n">
        <v>3</v>
      </c>
      <c r="F52" s="31" t="n">
        <v>0.598113383542477</v>
      </c>
    </row>
    <row r="53" customFormat="false" ht="12.75" hidden="false" customHeight="false" outlineLevel="0" collapsed="false">
      <c r="A53" s="7" t="s">
        <v>14</v>
      </c>
      <c r="B53" s="30" t="n">
        <v>0.7</v>
      </c>
      <c r="C53" s="25" t="n">
        <v>6615918.63287543</v>
      </c>
      <c r="D53" s="25" t="n">
        <v>11489356.6871931</v>
      </c>
      <c r="E53" s="7" t="n">
        <v>1</v>
      </c>
      <c r="F53" s="31" t="n">
        <v>0.575830206419865</v>
      </c>
    </row>
    <row r="54" customFormat="false" ht="12.75" hidden="false" customHeight="false" outlineLevel="0" collapsed="false">
      <c r="A54" s="7" t="s">
        <v>14</v>
      </c>
      <c r="B54" s="30" t="n">
        <v>0.7</v>
      </c>
      <c r="C54" s="25" t="n">
        <v>13427246.1504955</v>
      </c>
      <c r="D54" s="25" t="n">
        <v>22974077.7597011</v>
      </c>
      <c r="E54" s="7" t="n">
        <v>2</v>
      </c>
      <c r="F54" s="31" t="n">
        <v>0.5844520198321</v>
      </c>
    </row>
    <row r="55" customFormat="false" ht="12.75" hidden="false" customHeight="false" outlineLevel="0" collapsed="false">
      <c r="A55" s="7" t="s">
        <v>14</v>
      </c>
      <c r="B55" s="30" t="n">
        <v>0.7</v>
      </c>
      <c r="C55" s="25" t="n">
        <v>20046805.2252925</v>
      </c>
      <c r="D55" s="25" t="n">
        <v>34638900.5155393</v>
      </c>
      <c r="E55" s="7" t="n">
        <v>3</v>
      </c>
      <c r="F55" s="31" t="n">
        <v>0.578736764934021</v>
      </c>
    </row>
    <row r="56" customFormat="false" ht="12.75" hidden="false" customHeight="false" outlineLevel="0" collapsed="false">
      <c r="A56" s="7" t="s">
        <v>25</v>
      </c>
      <c r="B56" s="30" t="n">
        <v>0.68</v>
      </c>
      <c r="C56" s="25" t="n">
        <v>6231257.61376347</v>
      </c>
      <c r="D56" s="25" t="n">
        <v>11383109.9060181</v>
      </c>
      <c r="E56" s="7" t="n">
        <v>1</v>
      </c>
      <c r="F56" s="31" t="n">
        <v>0.547412584535827</v>
      </c>
    </row>
    <row r="57" customFormat="false" ht="12.75" hidden="false" customHeight="false" outlineLevel="0" collapsed="false">
      <c r="A57" s="7" t="s">
        <v>25</v>
      </c>
      <c r="B57" s="30" t="n">
        <v>0.68</v>
      </c>
      <c r="C57" s="25" t="n">
        <v>11646762.5066668</v>
      </c>
      <c r="D57" s="25" t="n">
        <v>22646954.2081893</v>
      </c>
      <c r="E57" s="7" t="n">
        <v>2</v>
      </c>
      <c r="F57" s="31" t="n">
        <v>0.51427500579322</v>
      </c>
    </row>
    <row r="58" customFormat="false" ht="12.75" hidden="false" customHeight="false" outlineLevel="0" collapsed="false">
      <c r="A58" s="7" t="s">
        <v>25</v>
      </c>
      <c r="B58" s="30" t="n">
        <v>0.68</v>
      </c>
      <c r="C58" s="25" t="n">
        <v>18191260.9894446</v>
      </c>
      <c r="D58" s="25" t="n">
        <v>34786603.0093327</v>
      </c>
      <c r="E58" s="7" t="n">
        <v>3</v>
      </c>
      <c r="F58" s="31" t="n">
        <v>0.522938700985315</v>
      </c>
    </row>
    <row r="59" customFormat="false" ht="12.75" hidden="false" customHeight="false" outlineLevel="0" collapsed="false">
      <c r="A59" s="7" t="s">
        <v>15</v>
      </c>
      <c r="B59" s="30" t="n">
        <v>0.65</v>
      </c>
      <c r="C59" s="25" t="n">
        <v>5511077.1166543</v>
      </c>
      <c r="D59" s="25" t="n">
        <v>11286260.6300436</v>
      </c>
      <c r="E59" s="7" t="n">
        <v>1</v>
      </c>
      <c r="F59" s="31" t="n">
        <v>0.488299650101574</v>
      </c>
    </row>
    <row r="60" customFormat="false" ht="12.75" hidden="false" customHeight="false" outlineLevel="0" collapsed="false">
      <c r="A60" s="7" t="s">
        <v>15</v>
      </c>
      <c r="B60" s="30" t="n">
        <v>0.65</v>
      </c>
      <c r="C60" s="25" t="n">
        <v>10932909.784452</v>
      </c>
      <c r="D60" s="25" t="n">
        <v>23095249.4901667</v>
      </c>
      <c r="E60" s="7" t="n">
        <v>2</v>
      </c>
      <c r="F60" s="31" t="n">
        <v>0.473383489061663</v>
      </c>
    </row>
    <row r="61" customFormat="false" ht="12.75" hidden="false" customHeight="false" outlineLevel="0" collapsed="false">
      <c r="A61" s="7" t="s">
        <v>15</v>
      </c>
      <c r="B61" s="30" t="n">
        <v>0.65</v>
      </c>
      <c r="C61" s="25" t="n">
        <v>16565822.2639639</v>
      </c>
      <c r="D61" s="25" t="n">
        <v>34699895.042456</v>
      </c>
      <c r="E61" s="7" t="n">
        <v>3</v>
      </c>
      <c r="F61" s="31" t="n">
        <v>0.477402661986371</v>
      </c>
    </row>
  </sheetData>
  <mergeCells count="1">
    <mergeCell ref="B3:B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5.13"/>
    <col collapsed="false" customWidth="true" hidden="false" outlineLevel="0" max="3" min="3" style="0" width="19.85"/>
  </cols>
  <sheetData>
    <row r="1" customFormat="false" ht="12.75" hidden="false" customHeight="false" outlineLevel="0" collapsed="false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customFormat="false" ht="13.5" hidden="false" customHeight="false" outlineLevel="0" collapsed="false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4" customFormat="false" ht="12.75" hidden="false" customHeight="false" outlineLevel="0" collapsed="false">
      <c r="B4" s="42" t="s">
        <v>32</v>
      </c>
    </row>
    <row r="5" customFormat="false" ht="12.75" hidden="false" customHeight="false" outlineLevel="0" collapsed="false">
      <c r="B5" s="0" t="s">
        <v>33</v>
      </c>
    </row>
    <row r="6" customFormat="false" ht="12.75" hidden="false" customHeight="false" outlineLevel="0" collapsed="false">
      <c r="B6" s="0" t="s">
        <v>34</v>
      </c>
    </row>
    <row r="7" customFormat="false" ht="12.75" hidden="false" customHeight="false" outlineLevel="0" collapsed="false">
      <c r="B7" s="0" t="s">
        <v>35</v>
      </c>
    </row>
    <row r="9" customFormat="false" ht="12.75" hidden="false" customHeight="false" outlineLevel="0" collapsed="false">
      <c r="D9" s="43"/>
    </row>
    <row r="10" customFormat="false" ht="12.75" hidden="false" customHeight="false" outlineLevel="0" collapsed="false">
      <c r="B10" s="44" t="s">
        <v>36</v>
      </c>
      <c r="C10" s="45" t="n">
        <v>-2</v>
      </c>
    </row>
    <row r="11" customFormat="false" ht="12.75" hidden="false" customHeight="false" outlineLevel="0" collapsed="false">
      <c r="B11" s="44" t="s">
        <v>37</v>
      </c>
      <c r="C11" s="46" t="n">
        <v>1</v>
      </c>
      <c r="D11" s="47" t="s">
        <v>38</v>
      </c>
    </row>
    <row r="12" customFormat="false" ht="12.75" hidden="false" customHeight="false" outlineLevel="0" collapsed="false">
      <c r="B12" s="44" t="s">
        <v>1</v>
      </c>
      <c r="C12" s="46" t="n">
        <v>3</v>
      </c>
      <c r="D12" s="47"/>
    </row>
    <row r="13" customFormat="false" ht="13.5" hidden="false" customHeight="false" outlineLevel="0" collapsed="false"/>
    <row r="14" customFormat="false" ht="13.5" hidden="false" customHeight="false" outlineLevel="0" collapsed="false">
      <c r="B14" s="44" t="s">
        <v>39</v>
      </c>
      <c r="C14" s="48" t="n">
        <f aca="false">Summary!J2</f>
        <v>76005526.1683138</v>
      </c>
    </row>
    <row r="15" customFormat="false" ht="13.5" hidden="false" customHeight="false" outlineLevel="0" collapsed="false">
      <c r="B15" s="44" t="s">
        <v>40</v>
      </c>
      <c r="C15" s="49" t="n">
        <f aca="false">C14+Collateral!F2</f>
        <v>76005526.1683138</v>
      </c>
      <c r="D15" s="0" t="s">
        <v>41</v>
      </c>
      <c r="E15" s="50" t="n">
        <f aca="false">cappercentile</f>
        <v>0.65</v>
      </c>
    </row>
    <row r="16" customFormat="false" ht="13.5" hidden="false" customHeight="false" outlineLevel="0" collapsed="false">
      <c r="B16" s="44" t="s">
        <v>42</v>
      </c>
      <c r="C16" s="49" t="n">
        <f aca="false">Summary!K2</f>
        <v>-38002763.0841569</v>
      </c>
      <c r="D16" s="0" t="s">
        <v>41</v>
      </c>
      <c r="E16" s="50" t="n">
        <f aca="false">5%</f>
        <v>0.05</v>
      </c>
    </row>
    <row r="17" customFormat="false" ht="13.5" hidden="false" customHeight="false" outlineLevel="0" collapsed="false">
      <c r="B17" s="44"/>
      <c r="C17" s="48"/>
    </row>
    <row r="18" customFormat="false" ht="13.5" hidden="false" customHeight="false" outlineLevel="0" collapsed="false">
      <c r="B18" s="44"/>
      <c r="C18" s="48"/>
    </row>
    <row r="21" customFormat="false" ht="12.75" hidden="false" customHeight="false" outlineLevel="0" collapsed="false">
      <c r="E21" s="51"/>
    </row>
  </sheetData>
  <mergeCells count="1">
    <mergeCell ref="A1:IV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5"/>
  <sheetViews>
    <sheetView showFormulas="false" showGridLines="fals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52" width="13.7"/>
    <col collapsed="false" customWidth="true" hidden="false" outlineLevel="0" max="3" min="3" style="0" width="15.56"/>
    <col collapsed="false" customWidth="true" hidden="false" outlineLevel="0" max="4" min="4" style="0" width="13.85"/>
    <col collapsed="false" customWidth="true" hidden="false" outlineLevel="0" max="5" min="5" style="0" width="10.99"/>
    <col collapsed="false" customWidth="true" hidden="false" outlineLevel="0" max="6" min="6" style="0" width="12.28"/>
    <col collapsed="false" customWidth="true" hidden="false" outlineLevel="0" max="11" min="11" style="0" width="12.85"/>
    <col collapsed="false" customWidth="true" hidden="false" outlineLevel="0" max="12" min="12" style="0" width="12.7"/>
  </cols>
  <sheetData>
    <row r="3" customFormat="false" ht="12.75" hidden="false" customHeight="false" outlineLevel="0" collapsed="false">
      <c r="D3" s="53"/>
      <c r="J3" s="0" t="s">
        <v>43</v>
      </c>
    </row>
    <row r="4" customFormat="false" ht="9.75" hidden="false" customHeight="true" outlineLevel="0" collapsed="false">
      <c r="D4" s="53"/>
      <c r="K4" s="0" t="s">
        <v>44</v>
      </c>
    </row>
    <row r="5" customFormat="false" ht="39.75" hidden="false" customHeight="true" outlineLevel="0" collapsed="false">
      <c r="A5" s="54"/>
      <c r="B5" s="54"/>
      <c r="C5" s="55"/>
      <c r="D5" s="55"/>
      <c r="E5" s="55"/>
      <c r="F5" s="55"/>
      <c r="G5" s="56"/>
      <c r="H5" s="56"/>
      <c r="I5" s="57" t="s">
        <v>45</v>
      </c>
      <c r="J5" s="57" t="s">
        <v>46</v>
      </c>
      <c r="K5" s="57" t="s">
        <v>47</v>
      </c>
      <c r="L5" s="57" t="s">
        <v>48</v>
      </c>
    </row>
    <row r="6" customFormat="false" ht="12.75" hidden="false" customHeight="true" outlineLevel="0" collapsed="false">
      <c r="A6" s="58"/>
      <c r="B6" s="0"/>
      <c r="C6" s="52"/>
      <c r="F6" s="59" t="s">
        <v>49</v>
      </c>
      <c r="G6" s="60" t="n">
        <f aca="false">VLOOKUP(D7,ourating,3,FALSE())</f>
        <v>1</v>
      </c>
      <c r="I6" s="61" t="s">
        <v>6</v>
      </c>
      <c r="J6" s="61" t="n">
        <v>1</v>
      </c>
      <c r="K6" s="62" t="n">
        <f aca="false">1*(J6-1)/11</f>
        <v>0</v>
      </c>
      <c r="L6" s="62" t="n">
        <v>0.99</v>
      </c>
    </row>
    <row r="7" customFormat="false" ht="12.75" hidden="false" customHeight="false" outlineLevel="0" collapsed="false">
      <c r="A7" s="58"/>
      <c r="B7" s="0"/>
      <c r="C7" s="44" t="s">
        <v>50</v>
      </c>
      <c r="D7" s="63" t="s">
        <v>15</v>
      </c>
      <c r="F7" s="59"/>
      <c r="G7" s="60"/>
      <c r="I7" s="61" t="s">
        <v>22</v>
      </c>
      <c r="J7" s="61" t="n">
        <v>1</v>
      </c>
      <c r="K7" s="62" t="n">
        <f aca="false">1*(J7-1)/11</f>
        <v>0</v>
      </c>
      <c r="L7" s="62" t="n">
        <v>0.99</v>
      </c>
    </row>
    <row r="8" customFormat="false" ht="12.75" hidden="false" customHeight="false" outlineLevel="0" collapsed="false">
      <c r="A8" s="58"/>
      <c r="B8" s="64"/>
      <c r="C8" s="58"/>
      <c r="D8" s="58"/>
      <c r="E8" s="65"/>
      <c r="F8" s="65"/>
      <c r="I8" s="61" t="s">
        <v>5</v>
      </c>
      <c r="J8" s="61" t="n">
        <v>2</v>
      </c>
      <c r="K8" s="62" t="n">
        <f aca="false">1*(J8-1)/11</f>
        <v>0.0909090909090909</v>
      </c>
      <c r="L8" s="62" t="n">
        <v>0.97</v>
      </c>
    </row>
    <row r="9" customFormat="false" ht="12.75" hidden="false" customHeight="false" outlineLevel="0" collapsed="false">
      <c r="A9" s="58"/>
      <c r="B9" s="64"/>
      <c r="C9" s="58"/>
      <c r="D9" s="58"/>
      <c r="E9" s="65"/>
      <c r="F9" s="65"/>
      <c r="I9" s="61" t="s">
        <v>21</v>
      </c>
      <c r="J9" s="61" t="n">
        <v>2</v>
      </c>
      <c r="K9" s="62" t="n">
        <f aca="false">1*(J9-1)/11</f>
        <v>0.0909090909090909</v>
      </c>
      <c r="L9" s="62" t="n">
        <v>0.97</v>
      </c>
    </row>
    <row r="10" customFormat="false" ht="12.75" hidden="false" customHeight="true" outlineLevel="0" collapsed="false">
      <c r="A10" s="58"/>
      <c r="B10" s="64"/>
      <c r="C10" s="58"/>
      <c r="D10" s="58"/>
      <c r="E10" s="65"/>
      <c r="F10" s="59" t="s">
        <v>48</v>
      </c>
      <c r="G10" s="60" t="n">
        <f aca="false">VLOOKUP(D7,ourating,4,FALSE())</f>
        <v>0.65</v>
      </c>
      <c r="I10" s="61" t="s">
        <v>20</v>
      </c>
      <c r="J10" s="61" t="n">
        <v>2</v>
      </c>
      <c r="K10" s="62" t="n">
        <f aca="false">1*(J10-1)/11</f>
        <v>0.0909090909090909</v>
      </c>
      <c r="L10" s="62" t="n">
        <v>0.97</v>
      </c>
    </row>
    <row r="11" customFormat="false" ht="12.75" hidden="false" customHeight="false" outlineLevel="0" collapsed="false">
      <c r="A11" s="58"/>
      <c r="B11" s="64"/>
      <c r="C11" s="58"/>
      <c r="D11" s="58"/>
      <c r="E11" s="65"/>
      <c r="F11" s="59"/>
      <c r="G11" s="60"/>
      <c r="I11" s="61" t="s">
        <v>4</v>
      </c>
      <c r="J11" s="61" t="n">
        <v>3</v>
      </c>
      <c r="K11" s="62" t="n">
        <f aca="false">1*(J11-1)/11</f>
        <v>0.181818181818182</v>
      </c>
      <c r="L11" s="62" t="n">
        <v>0.95</v>
      </c>
    </row>
    <row r="12" customFormat="false" ht="12.75" hidden="false" customHeight="true" outlineLevel="0" collapsed="false">
      <c r="A12" s="58"/>
      <c r="B12" s="64"/>
      <c r="C12" s="58"/>
      <c r="D12" s="58"/>
      <c r="E12" s="65"/>
      <c r="F12" s="59"/>
      <c r="G12" s="59"/>
      <c r="I12" s="61" t="s">
        <v>19</v>
      </c>
      <c r="J12" s="61" t="n">
        <v>3</v>
      </c>
      <c r="K12" s="62" t="n">
        <f aca="false">1*(J12-1)/11</f>
        <v>0.181818181818182</v>
      </c>
      <c r="L12" s="62" t="n">
        <v>0.95</v>
      </c>
    </row>
    <row r="13" customFormat="false" ht="12.75" hidden="false" customHeight="false" outlineLevel="0" collapsed="false">
      <c r="A13" s="58"/>
      <c r="B13" s="64"/>
      <c r="C13" s="58"/>
      <c r="D13" s="58"/>
      <c r="E13" s="65"/>
      <c r="F13" s="65"/>
      <c r="I13" s="61" t="s">
        <v>13</v>
      </c>
      <c r="J13" s="61" t="n">
        <v>4</v>
      </c>
      <c r="K13" s="62" t="n">
        <f aca="false">1*(J13-1)/11</f>
        <v>0.272727272727273</v>
      </c>
      <c r="L13" s="62" t="n">
        <v>0.9</v>
      </c>
    </row>
    <row r="14" customFormat="false" ht="12.75" hidden="false" customHeight="false" outlineLevel="0" collapsed="false">
      <c r="A14" s="58"/>
      <c r="B14" s="64"/>
      <c r="C14" s="58"/>
      <c r="D14" s="58"/>
      <c r="E14" s="65"/>
      <c r="F14" s="65"/>
      <c r="I14" s="61" t="s">
        <v>24</v>
      </c>
      <c r="J14" s="61" t="n">
        <v>4</v>
      </c>
      <c r="K14" s="62" t="n">
        <f aca="false">1*(J14-1)/11</f>
        <v>0.272727272727273</v>
      </c>
      <c r="L14" s="62" t="n">
        <v>0.9</v>
      </c>
    </row>
    <row r="15" customFormat="false" ht="12.75" hidden="false" customHeight="false" outlineLevel="0" collapsed="false">
      <c r="A15" s="58"/>
      <c r="B15" s="64"/>
      <c r="C15" s="58"/>
      <c r="D15" s="58"/>
      <c r="E15" s="65"/>
      <c r="F15" s="65"/>
      <c r="I15" s="61" t="s">
        <v>12</v>
      </c>
      <c r="J15" s="61" t="n">
        <v>5</v>
      </c>
      <c r="K15" s="62" t="n">
        <f aca="false">1*(J15-1)/11</f>
        <v>0.363636363636364</v>
      </c>
      <c r="L15" s="62" t="n">
        <v>0.85</v>
      </c>
    </row>
    <row r="16" customFormat="false" ht="12.75" hidden="false" customHeight="false" outlineLevel="0" collapsed="false">
      <c r="A16" s="58"/>
      <c r="B16" s="64"/>
      <c r="C16" s="58"/>
      <c r="D16" s="58"/>
      <c r="E16" s="65"/>
      <c r="F16" s="65"/>
      <c r="I16" s="61" t="s">
        <v>11</v>
      </c>
      <c r="J16" s="61" t="n">
        <v>6</v>
      </c>
      <c r="K16" s="62" t="n">
        <f aca="false">1*(J16-1)/11</f>
        <v>0.454545454545455</v>
      </c>
      <c r="L16" s="62" t="n">
        <v>0.82</v>
      </c>
    </row>
    <row r="17" customFormat="false" ht="12.75" hidden="false" customHeight="false" outlineLevel="0" collapsed="false">
      <c r="A17" s="58"/>
      <c r="B17" s="64"/>
      <c r="C17" s="58"/>
      <c r="D17" s="58"/>
      <c r="E17" s="65"/>
      <c r="F17" s="65"/>
      <c r="I17" s="61" t="s">
        <v>9</v>
      </c>
      <c r="J17" s="61" t="n">
        <v>7</v>
      </c>
      <c r="K17" s="62" t="n">
        <f aca="false">1*(J17-1)/11</f>
        <v>0.545454545454545</v>
      </c>
      <c r="L17" s="62" t="n">
        <v>0.8</v>
      </c>
    </row>
    <row r="18" customFormat="false" ht="12.75" hidden="false" customHeight="false" outlineLevel="0" collapsed="false">
      <c r="A18" s="58"/>
      <c r="B18" s="64"/>
      <c r="C18" s="58"/>
      <c r="D18" s="58"/>
      <c r="E18" s="65"/>
      <c r="F18" s="65"/>
      <c r="I18" s="61" t="s">
        <v>10</v>
      </c>
      <c r="J18" s="61" t="n">
        <v>8</v>
      </c>
      <c r="K18" s="62" t="n">
        <f aca="false">1*(J18-1)/11</f>
        <v>0.636363636363636</v>
      </c>
      <c r="L18" s="62" t="n">
        <v>0.78</v>
      </c>
    </row>
    <row r="19" customFormat="false" ht="12.75" hidden="false" customHeight="false" outlineLevel="0" collapsed="false">
      <c r="A19" s="58"/>
      <c r="B19" s="64"/>
      <c r="C19" s="58"/>
      <c r="D19" s="58"/>
      <c r="E19" s="65" t="s">
        <v>51</v>
      </c>
      <c r="F19" s="65"/>
      <c r="I19" s="61" t="s">
        <v>8</v>
      </c>
      <c r="J19" s="61" t="n">
        <v>9</v>
      </c>
      <c r="K19" s="62" t="n">
        <f aca="false">1*(J19-1)/11</f>
        <v>0.727272727272727</v>
      </c>
      <c r="L19" s="62" t="n">
        <v>0.75</v>
      </c>
    </row>
    <row r="20" customFormat="false" ht="12.75" hidden="false" customHeight="false" outlineLevel="0" collapsed="false">
      <c r="A20" s="58"/>
      <c r="B20" s="64"/>
      <c r="C20" s="58"/>
      <c r="D20" s="58"/>
      <c r="E20" s="65"/>
      <c r="F20" s="65"/>
      <c r="I20" s="61" t="s">
        <v>23</v>
      </c>
      <c r="J20" s="61" t="n">
        <v>9</v>
      </c>
      <c r="K20" s="62" t="n">
        <f aca="false">1*(J20-1)/11</f>
        <v>0.727272727272727</v>
      </c>
      <c r="L20" s="62" t="n">
        <v>0.75</v>
      </c>
    </row>
    <row r="21" customFormat="false" ht="12.75" hidden="false" customHeight="false" outlineLevel="0" collapsed="false">
      <c r="A21" s="58"/>
      <c r="B21" s="64"/>
      <c r="C21" s="58"/>
      <c r="D21" s="58"/>
      <c r="E21" s="65"/>
      <c r="F21" s="65"/>
      <c r="I21" s="61" t="s">
        <v>7</v>
      </c>
      <c r="J21" s="61" t="n">
        <v>10</v>
      </c>
      <c r="K21" s="62" t="n">
        <f aca="false">1*(J21-1)/11</f>
        <v>0.818181818181818</v>
      </c>
      <c r="L21" s="62" t="n">
        <v>0.73</v>
      </c>
    </row>
    <row r="22" customFormat="false" ht="12.75" hidden="false" customHeight="false" outlineLevel="0" collapsed="false">
      <c r="A22" s="58"/>
      <c r="B22" s="64"/>
      <c r="C22" s="58"/>
      <c r="D22" s="58"/>
      <c r="E22" s="65"/>
      <c r="F22" s="65"/>
      <c r="I22" s="61" t="s">
        <v>14</v>
      </c>
      <c r="J22" s="61" t="n">
        <v>11</v>
      </c>
      <c r="K22" s="62" t="n">
        <f aca="false">1*(J22-1)/11</f>
        <v>0.909090909090909</v>
      </c>
      <c r="L22" s="62" t="n">
        <v>0.7</v>
      </c>
    </row>
    <row r="23" customFormat="false" ht="12.75" hidden="false" customHeight="false" outlineLevel="0" collapsed="false">
      <c r="A23" s="58"/>
      <c r="B23" s="64"/>
      <c r="C23" s="58"/>
      <c r="D23" s="58"/>
      <c r="E23" s="65"/>
      <c r="F23" s="65"/>
      <c r="I23" s="61" t="s">
        <v>25</v>
      </c>
      <c r="J23" s="61" t="n">
        <v>11</v>
      </c>
      <c r="K23" s="62" t="n">
        <f aca="false">1*(J23-1)/11</f>
        <v>0.909090909090909</v>
      </c>
      <c r="L23" s="62" t="n">
        <v>0.68</v>
      </c>
    </row>
    <row r="24" customFormat="false" ht="12.75" hidden="false" customHeight="false" outlineLevel="0" collapsed="false">
      <c r="A24" s="58"/>
      <c r="B24" s="64"/>
      <c r="C24" s="58"/>
      <c r="D24" s="58"/>
      <c r="E24" s="65"/>
      <c r="F24" s="65"/>
      <c r="I24" s="61" t="s">
        <v>15</v>
      </c>
      <c r="J24" s="61" t="n">
        <v>12</v>
      </c>
      <c r="K24" s="62" t="n">
        <f aca="false">1*(J24-1)/11</f>
        <v>1</v>
      </c>
      <c r="L24" s="62" t="n">
        <v>0.65</v>
      </c>
    </row>
    <row r="25" customFormat="false" ht="12.75" hidden="false" customHeight="false" outlineLevel="0" collapsed="false">
      <c r="A25" s="58"/>
      <c r="B25" s="64"/>
      <c r="C25" s="58"/>
      <c r="D25" s="58"/>
      <c r="E25" s="65"/>
      <c r="F25" s="65"/>
    </row>
  </sheetData>
  <mergeCells count="5">
    <mergeCell ref="D3:D4"/>
    <mergeCell ref="F6:F7"/>
    <mergeCell ref="G6:G7"/>
    <mergeCell ref="F10:F12"/>
    <mergeCell ref="G10:G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52" width="13.7"/>
    <col collapsed="false" customWidth="true" hidden="false" outlineLevel="0" max="4" min="4" style="0" width="13.85"/>
    <col collapsed="false" customWidth="true" hidden="false" outlineLevel="0" max="5" min="5" style="0" width="10.99"/>
    <col collapsed="false" customWidth="true" hidden="false" outlineLevel="0" max="11" min="11" style="0" width="12.85"/>
  </cols>
  <sheetData>
    <row r="1" customFormat="false" ht="12.75" hidden="false" customHeight="false" outlineLevel="0" collapsed="false">
      <c r="B1" s="64"/>
      <c r="C1" s="58"/>
      <c r="D1" s="58"/>
      <c r="E1" s="66"/>
      <c r="F1" s="58"/>
    </row>
    <row r="2" customFormat="false" ht="12.75" hidden="false" customHeight="false" outlineLevel="0" collapsed="false">
      <c r="B2" s="67"/>
      <c r="C2" s="58"/>
      <c r="D2" s="58"/>
      <c r="E2" s="66"/>
      <c r="F2" s="65"/>
    </row>
    <row r="3" customFormat="false" ht="12.75" hidden="false" customHeight="true" outlineLevel="0" collapsed="false">
      <c r="D3" s="68" t="s">
        <v>52</v>
      </c>
    </row>
    <row r="4" customFormat="false" ht="12.75" hidden="false" customHeight="false" outlineLevel="0" collapsed="false">
      <c r="D4" s="68"/>
      <c r="K4" s="0" t="s">
        <v>44</v>
      </c>
    </row>
    <row r="5" customFormat="false" ht="30" hidden="false" customHeight="true" outlineLevel="0" collapsed="false">
      <c r="A5" s="69"/>
      <c r="B5" s="69" t="s">
        <v>53</v>
      </c>
      <c r="C5" s="57" t="s">
        <v>0</v>
      </c>
      <c r="D5" s="57" t="s">
        <v>54</v>
      </c>
      <c r="E5" s="57" t="s">
        <v>55</v>
      </c>
      <c r="F5" s="57" t="s">
        <v>56</v>
      </c>
      <c r="G5" s="56"/>
      <c r="H5" s="56"/>
      <c r="I5" s="57" t="s">
        <v>45</v>
      </c>
      <c r="J5" s="57" t="s">
        <v>46</v>
      </c>
      <c r="K5" s="57" t="s">
        <v>47</v>
      </c>
    </row>
    <row r="6" customFormat="false" ht="12.75" hidden="false" customHeight="false" outlineLevel="0" collapsed="false">
      <c r="A6" s="61" t="n">
        <v>1</v>
      </c>
      <c r="B6" s="70" t="s">
        <v>57</v>
      </c>
      <c r="C6" s="63" t="s">
        <v>22</v>
      </c>
      <c r="D6" s="63"/>
      <c r="E6" s="71" t="n">
        <f aca="false">VLOOKUP(C6,ratingmap,3,FALSE())</f>
        <v>0</v>
      </c>
      <c r="F6" s="71" t="n">
        <f aca="false">IF(D6="",E6,D6)</f>
        <v>0</v>
      </c>
      <c r="I6" s="61" t="s">
        <v>6</v>
      </c>
      <c r="J6" s="61" t="n">
        <v>1</v>
      </c>
      <c r="K6" s="62" t="n">
        <f aca="false">1*(J6-1)/11</f>
        <v>0</v>
      </c>
    </row>
    <row r="7" customFormat="false" ht="12.75" hidden="false" customHeight="false" outlineLevel="0" collapsed="false">
      <c r="A7" s="61" t="n">
        <v>2</v>
      </c>
      <c r="B7" s="70" t="s">
        <v>58</v>
      </c>
      <c r="C7" s="63" t="s">
        <v>21</v>
      </c>
      <c r="D7" s="63"/>
      <c r="E7" s="71" t="n">
        <f aca="false">VLOOKUP(C7,ratingmap,3,FALSE())</f>
        <v>0.0909090909090909</v>
      </c>
      <c r="F7" s="71" t="n">
        <f aca="false">IF(D7="",E7,D7)</f>
        <v>0.0909090909090909</v>
      </c>
      <c r="I7" s="61" t="s">
        <v>22</v>
      </c>
      <c r="J7" s="61" t="n">
        <v>1</v>
      </c>
      <c r="K7" s="62" t="n">
        <f aca="false">1*(J7-1)/11</f>
        <v>0</v>
      </c>
    </row>
    <row r="8" customFormat="false" ht="12.75" hidden="false" customHeight="false" outlineLevel="0" collapsed="false">
      <c r="A8" s="61" t="n">
        <v>3</v>
      </c>
      <c r="B8" s="70" t="s">
        <v>59</v>
      </c>
      <c r="C8" s="63" t="s">
        <v>24</v>
      </c>
      <c r="D8" s="63"/>
      <c r="E8" s="71" t="n">
        <f aca="false">VLOOKUP(C8,ratingmap,3,FALSE())</f>
        <v>0.272727272727273</v>
      </c>
      <c r="F8" s="71" t="n">
        <f aca="false">IF(D8="",E8,D8)</f>
        <v>0.272727272727273</v>
      </c>
      <c r="I8" s="61" t="s">
        <v>5</v>
      </c>
      <c r="J8" s="61" t="n">
        <v>2</v>
      </c>
      <c r="K8" s="62" t="n">
        <f aca="false">1*(J8-1)/11</f>
        <v>0.0909090909090909</v>
      </c>
    </row>
    <row r="9" customFormat="false" ht="12.75" hidden="false" customHeight="false" outlineLevel="0" collapsed="false">
      <c r="A9" s="61" t="n">
        <v>4</v>
      </c>
      <c r="B9" s="70" t="s">
        <v>60</v>
      </c>
      <c r="C9" s="63" t="s">
        <v>12</v>
      </c>
      <c r="D9" s="63"/>
      <c r="E9" s="71" t="n">
        <f aca="false">VLOOKUP(C9,ratingmap,3,FALSE())</f>
        <v>0.363636363636364</v>
      </c>
      <c r="F9" s="71" t="n">
        <f aca="false">IF(D9="",E9,D9)</f>
        <v>0.363636363636364</v>
      </c>
      <c r="I9" s="61" t="s">
        <v>21</v>
      </c>
      <c r="J9" s="61" t="n">
        <v>2</v>
      </c>
      <c r="K9" s="62" t="n">
        <f aca="false">1*(J9-1)/11</f>
        <v>0.0909090909090909</v>
      </c>
    </row>
    <row r="10" customFormat="false" ht="12.75" hidden="false" customHeight="false" outlineLevel="0" collapsed="false">
      <c r="A10" s="61" t="n">
        <v>5</v>
      </c>
      <c r="B10" s="70" t="s">
        <v>61</v>
      </c>
      <c r="C10" s="63" t="s">
        <v>11</v>
      </c>
      <c r="D10" s="63"/>
      <c r="E10" s="71" t="n">
        <f aca="false">VLOOKUP(C10,ratingmap,3,FALSE())</f>
        <v>0.454545454545455</v>
      </c>
      <c r="F10" s="71" t="n">
        <f aca="false">IF(D10="",E10,D10)</f>
        <v>0.454545454545455</v>
      </c>
      <c r="I10" s="61" t="s">
        <v>20</v>
      </c>
      <c r="J10" s="61" t="n">
        <v>2</v>
      </c>
      <c r="K10" s="62" t="n">
        <f aca="false">1*(J10-1)/11</f>
        <v>0.0909090909090909</v>
      </c>
    </row>
    <row r="11" customFormat="false" ht="12.75" hidden="false" customHeight="false" outlineLevel="0" collapsed="false">
      <c r="A11" s="61" t="n">
        <v>6</v>
      </c>
      <c r="B11" s="70" t="s">
        <v>62</v>
      </c>
      <c r="C11" s="63" t="s">
        <v>8</v>
      </c>
      <c r="D11" s="63"/>
      <c r="E11" s="71" t="n">
        <f aca="false">VLOOKUP(C11,ratingmap,3,FALSE())</f>
        <v>0.727272727272727</v>
      </c>
      <c r="F11" s="71" t="n">
        <f aca="false">IF(D11="",E11,D11)</f>
        <v>0.727272727272727</v>
      </c>
      <c r="I11" s="61" t="s">
        <v>4</v>
      </c>
      <c r="J11" s="61" t="n">
        <v>3</v>
      </c>
      <c r="K11" s="62" t="n">
        <f aca="false">1*(J11-1)/11</f>
        <v>0.181818181818182</v>
      </c>
    </row>
    <row r="12" customFormat="false" ht="12.75" hidden="false" customHeight="false" outlineLevel="0" collapsed="false">
      <c r="A12" s="61" t="n">
        <v>7</v>
      </c>
      <c r="B12" s="70" t="s">
        <v>63</v>
      </c>
      <c r="C12" s="63" t="s">
        <v>7</v>
      </c>
      <c r="D12" s="63"/>
      <c r="E12" s="71" t="n">
        <f aca="false">VLOOKUP(C12,ratingmap,3,FALSE())</f>
        <v>0.818181818181818</v>
      </c>
      <c r="F12" s="71" t="n">
        <f aca="false">IF(D12="",E12,D12)</f>
        <v>0.818181818181818</v>
      </c>
      <c r="I12" s="61" t="s">
        <v>19</v>
      </c>
      <c r="J12" s="61" t="n">
        <v>3</v>
      </c>
      <c r="K12" s="62" t="n">
        <f aca="false">1*(J12-1)/11</f>
        <v>0.181818181818182</v>
      </c>
    </row>
    <row r="13" customFormat="false" ht="12.75" hidden="false" customHeight="false" outlineLevel="0" collapsed="false">
      <c r="A13" s="61" t="n">
        <v>8</v>
      </c>
      <c r="B13" s="70" t="s">
        <v>64</v>
      </c>
      <c r="C13" s="63" t="s">
        <v>22</v>
      </c>
      <c r="D13" s="63"/>
      <c r="E13" s="71" t="n">
        <f aca="false">VLOOKUP(C13,ratingmap,3,FALSE())</f>
        <v>0</v>
      </c>
      <c r="F13" s="71" t="n">
        <f aca="false">IF(D13="",E13,D13)</f>
        <v>0</v>
      </c>
      <c r="I13" s="61" t="s">
        <v>13</v>
      </c>
      <c r="J13" s="61" t="n">
        <v>4</v>
      </c>
      <c r="K13" s="62" t="n">
        <f aca="false">1*(J13-1)/11</f>
        <v>0.272727272727273</v>
      </c>
    </row>
    <row r="14" customFormat="false" ht="12.75" hidden="false" customHeight="false" outlineLevel="0" collapsed="false">
      <c r="A14" s="61" t="n">
        <v>9</v>
      </c>
      <c r="B14" s="70" t="s">
        <v>65</v>
      </c>
      <c r="C14" s="63" t="s">
        <v>5</v>
      </c>
      <c r="D14" s="63"/>
      <c r="E14" s="71" t="n">
        <f aca="false">VLOOKUP(C14,ratingmap,3,FALSE())</f>
        <v>0.0909090909090909</v>
      </c>
      <c r="F14" s="71" t="n">
        <f aca="false">IF(D14="",E14,D14)</f>
        <v>0.0909090909090909</v>
      </c>
      <c r="I14" s="61" t="s">
        <v>24</v>
      </c>
      <c r="J14" s="61" t="n">
        <v>4</v>
      </c>
      <c r="K14" s="62" t="n">
        <f aca="false">1*(J14-1)/11</f>
        <v>0.272727272727273</v>
      </c>
    </row>
    <row r="15" customFormat="false" ht="12.75" hidden="false" customHeight="false" outlineLevel="0" collapsed="false">
      <c r="A15" s="61" t="n">
        <v>10</v>
      </c>
      <c r="B15" s="70" t="s">
        <v>66</v>
      </c>
      <c r="C15" s="63" t="s">
        <v>5</v>
      </c>
      <c r="D15" s="63"/>
      <c r="E15" s="71" t="n">
        <f aca="false">VLOOKUP(C15,ratingmap,3,FALSE())</f>
        <v>0.0909090909090909</v>
      </c>
      <c r="F15" s="71" t="n">
        <f aca="false">IF(D15="",E15,D15)</f>
        <v>0.0909090909090909</v>
      </c>
      <c r="I15" s="61" t="s">
        <v>12</v>
      </c>
      <c r="J15" s="61" t="n">
        <v>5</v>
      </c>
      <c r="K15" s="62" t="n">
        <f aca="false">1*(J15-1)/11</f>
        <v>0.363636363636364</v>
      </c>
    </row>
    <row r="16" customFormat="false" ht="12.75" hidden="false" customHeight="false" outlineLevel="0" collapsed="false">
      <c r="A16" s="61" t="n">
        <v>11</v>
      </c>
      <c r="B16" s="70" t="s">
        <v>67</v>
      </c>
      <c r="C16" s="63" t="s">
        <v>4</v>
      </c>
      <c r="D16" s="63"/>
      <c r="E16" s="71" t="n">
        <f aca="false">VLOOKUP(C16,ratingmap,3,FALSE())</f>
        <v>0.181818181818182</v>
      </c>
      <c r="F16" s="71" t="n">
        <f aca="false">IF(D16="",E16,D16)</f>
        <v>0.181818181818182</v>
      </c>
      <c r="I16" s="61" t="s">
        <v>11</v>
      </c>
      <c r="J16" s="61" t="n">
        <v>6</v>
      </c>
      <c r="K16" s="62" t="n">
        <f aca="false">1*(J16-1)/11</f>
        <v>0.454545454545455</v>
      </c>
    </row>
    <row r="17" customFormat="false" ht="12.75" hidden="false" customHeight="false" outlineLevel="0" collapsed="false">
      <c r="A17" s="61" t="n">
        <v>12</v>
      </c>
      <c r="B17" s="70" t="s">
        <v>68</v>
      </c>
      <c r="C17" s="63" t="s">
        <v>24</v>
      </c>
      <c r="D17" s="63"/>
      <c r="E17" s="71" t="n">
        <f aca="false">VLOOKUP(C17,ratingmap,3,FALSE())</f>
        <v>0.272727272727273</v>
      </c>
      <c r="F17" s="71" t="n">
        <f aca="false">IF(D17="",E17,D17)</f>
        <v>0.272727272727273</v>
      </c>
      <c r="I17" s="61" t="s">
        <v>9</v>
      </c>
      <c r="J17" s="61" t="n">
        <v>7</v>
      </c>
      <c r="K17" s="62" t="n">
        <f aca="false">1*(J17-1)/11</f>
        <v>0.545454545454545</v>
      </c>
    </row>
    <row r="18" customFormat="false" ht="12.75" hidden="false" customHeight="false" outlineLevel="0" collapsed="false">
      <c r="A18" s="61" t="n">
        <v>13</v>
      </c>
      <c r="B18" s="70" t="s">
        <v>69</v>
      </c>
      <c r="C18" s="63" t="s">
        <v>8</v>
      </c>
      <c r="D18" s="63"/>
      <c r="E18" s="71" t="n">
        <f aca="false">VLOOKUP(C18,ratingmap,3,FALSE())</f>
        <v>0.727272727272727</v>
      </c>
      <c r="F18" s="71" t="n">
        <f aca="false">IF(D18="",E18,D18)</f>
        <v>0.727272727272727</v>
      </c>
      <c r="I18" s="61" t="s">
        <v>10</v>
      </c>
      <c r="J18" s="61" t="n">
        <v>8</v>
      </c>
      <c r="K18" s="62" t="n">
        <f aca="false">1*(J18-1)/11</f>
        <v>0.636363636363636</v>
      </c>
    </row>
    <row r="19" customFormat="false" ht="12.75" hidden="false" customHeight="false" outlineLevel="0" collapsed="false">
      <c r="A19" s="61" t="n">
        <v>14</v>
      </c>
      <c r="B19" s="70" t="s">
        <v>70</v>
      </c>
      <c r="C19" s="63" t="s">
        <v>15</v>
      </c>
      <c r="D19" s="63"/>
      <c r="E19" s="71" t="n">
        <f aca="false">VLOOKUP(C19,ratingmap,3,FALSE())</f>
        <v>1</v>
      </c>
      <c r="F19" s="71" t="n">
        <f aca="false">IF(D19="",E19,D19)</f>
        <v>1</v>
      </c>
      <c r="I19" s="61" t="s">
        <v>8</v>
      </c>
      <c r="J19" s="61" t="n">
        <v>9</v>
      </c>
      <c r="K19" s="62" t="n">
        <f aca="false">1*(J19-1)/11</f>
        <v>0.727272727272727</v>
      </c>
    </row>
    <row r="20" customFormat="false" ht="12.75" hidden="false" customHeight="false" outlineLevel="0" collapsed="false">
      <c r="A20" s="61" t="n">
        <v>15</v>
      </c>
      <c r="B20" s="70" t="s">
        <v>71</v>
      </c>
      <c r="C20" s="63" t="s">
        <v>5</v>
      </c>
      <c r="D20" s="63"/>
      <c r="E20" s="71" t="n">
        <f aca="false">VLOOKUP(C20,ratingmap,3,FALSE())</f>
        <v>0.0909090909090909</v>
      </c>
      <c r="F20" s="71" t="n">
        <f aca="false">IF(D20="",E20,D20)</f>
        <v>0.0909090909090909</v>
      </c>
      <c r="I20" s="61" t="s">
        <v>23</v>
      </c>
      <c r="J20" s="61" t="n">
        <v>9</v>
      </c>
      <c r="K20" s="62" t="n">
        <f aca="false">1*(J20-1)/11</f>
        <v>0.727272727272727</v>
      </c>
    </row>
    <row r="21" customFormat="false" ht="12.75" hidden="false" customHeight="false" outlineLevel="0" collapsed="false">
      <c r="A21" s="61" t="n">
        <v>16</v>
      </c>
      <c r="B21" s="70" t="s">
        <v>72</v>
      </c>
      <c r="C21" s="63" t="s">
        <v>23</v>
      </c>
      <c r="D21" s="63"/>
      <c r="E21" s="71" t="n">
        <f aca="false">VLOOKUP(C21,ratingmap,3,FALSE())</f>
        <v>0.727272727272727</v>
      </c>
      <c r="F21" s="71" t="n">
        <f aca="false">IF(D21="",E21,D21)</f>
        <v>0.727272727272727</v>
      </c>
      <c r="I21" s="61" t="s">
        <v>7</v>
      </c>
      <c r="J21" s="61" t="n">
        <v>10</v>
      </c>
      <c r="K21" s="62" t="n">
        <f aca="false">1*(J21-1)/11</f>
        <v>0.818181818181818</v>
      </c>
    </row>
    <row r="22" customFormat="false" ht="12.75" hidden="false" customHeight="false" outlineLevel="0" collapsed="false">
      <c r="A22" s="61" t="n">
        <v>17</v>
      </c>
      <c r="B22" s="70" t="s">
        <v>73</v>
      </c>
      <c r="C22" s="63" t="s">
        <v>7</v>
      </c>
      <c r="D22" s="63"/>
      <c r="E22" s="71" t="n">
        <f aca="false">VLOOKUP(C22,ratingmap,3,FALSE())</f>
        <v>0.818181818181818</v>
      </c>
      <c r="F22" s="71" t="n">
        <f aca="false">IF(D22="",E22,D22)</f>
        <v>0.818181818181818</v>
      </c>
      <c r="I22" s="61" t="s">
        <v>14</v>
      </c>
      <c r="J22" s="61" t="n">
        <v>11</v>
      </c>
      <c r="K22" s="62" t="n">
        <f aca="false">1*(J22-1)/11</f>
        <v>0.909090909090909</v>
      </c>
    </row>
    <row r="23" customFormat="false" ht="12.75" hidden="false" customHeight="false" outlineLevel="0" collapsed="false">
      <c r="A23" s="61" t="n">
        <v>18</v>
      </c>
      <c r="B23" s="70" t="s">
        <v>74</v>
      </c>
      <c r="C23" s="63" t="s">
        <v>24</v>
      </c>
      <c r="D23" s="63"/>
      <c r="E23" s="71" t="n">
        <f aca="false">VLOOKUP(C23,ratingmap,3,FALSE())</f>
        <v>0.272727272727273</v>
      </c>
      <c r="F23" s="71" t="n">
        <f aca="false">IF(D23="",E23,D23)</f>
        <v>0.272727272727273</v>
      </c>
      <c r="I23" s="61" t="s">
        <v>25</v>
      </c>
      <c r="J23" s="61" t="n">
        <v>11</v>
      </c>
      <c r="K23" s="62" t="n">
        <f aca="false">1*(J23-1)/11</f>
        <v>0.909090909090909</v>
      </c>
    </row>
    <row r="24" customFormat="false" ht="12.75" hidden="false" customHeight="false" outlineLevel="0" collapsed="false">
      <c r="A24" s="61" t="n">
        <v>19</v>
      </c>
      <c r="B24" s="70" t="s">
        <v>75</v>
      </c>
      <c r="C24" s="63" t="s">
        <v>23</v>
      </c>
      <c r="D24" s="63"/>
      <c r="E24" s="71" t="n">
        <f aca="false">VLOOKUP(C24,ratingmap,3,FALSE())</f>
        <v>0.727272727272727</v>
      </c>
      <c r="F24" s="71" t="n">
        <f aca="false">IF(D24="",E24,D24)</f>
        <v>0.727272727272727</v>
      </c>
      <c r="I24" s="61" t="s">
        <v>15</v>
      </c>
      <c r="J24" s="61" t="n">
        <v>12</v>
      </c>
      <c r="K24" s="62" t="n">
        <f aca="false">1*(J24-1)/11</f>
        <v>1</v>
      </c>
    </row>
    <row r="25" customFormat="false" ht="12.75" hidden="false" customHeight="false" outlineLevel="0" collapsed="false">
      <c r="A25" s="61" t="n">
        <v>20</v>
      </c>
      <c r="B25" s="70" t="s">
        <v>76</v>
      </c>
      <c r="C25" s="63" t="s">
        <v>7</v>
      </c>
      <c r="D25" s="63"/>
      <c r="E25" s="71" t="n">
        <f aca="false">VLOOKUP(C25,ratingmap,3,FALSE())</f>
        <v>0.818181818181818</v>
      </c>
      <c r="F25" s="71" t="n">
        <f aca="false">IF(D25="",E25,D25)</f>
        <v>0.818181818181818</v>
      </c>
    </row>
    <row r="27" customFormat="false" ht="12.75" hidden="false" customHeight="false" outlineLevel="0" collapsed="false">
      <c r="B27" s="0"/>
    </row>
    <row r="28" customFormat="false" ht="12.75" hidden="false" customHeight="false" outlineLevel="0" collapsed="false">
      <c r="B28" s="0"/>
    </row>
    <row r="29" customFormat="false" ht="12.75" hidden="false" customHeight="false" outlineLevel="0" collapsed="false">
      <c r="B29" s="0"/>
    </row>
    <row r="30" customFormat="false" ht="12.75" hidden="false" customHeight="false" outlineLevel="0" collapsed="false">
      <c r="B30" s="0"/>
    </row>
    <row r="31" customFormat="false" ht="12.75" hidden="false" customHeight="false" outlineLevel="0" collapsed="false">
      <c r="B31" s="0"/>
    </row>
    <row r="32" customFormat="false" ht="12.75" hidden="false" customHeight="false" outlineLevel="0" collapsed="false">
      <c r="B32" s="0"/>
    </row>
    <row r="33" customFormat="false" ht="12.75" hidden="false" customHeight="false" outlineLevel="0" collapsed="false">
      <c r="B33" s="0"/>
    </row>
    <row r="34" customFormat="false" ht="12.75" hidden="false" customHeight="false" outlineLevel="0" collapsed="false">
      <c r="B34" s="0"/>
    </row>
    <row r="35" customFormat="false" ht="12.75" hidden="false" customHeight="false" outlineLevel="0" collapsed="false">
      <c r="B35" s="0"/>
    </row>
    <row r="36" customFormat="false" ht="12.75" hidden="false" customHeight="false" outlineLevel="0" collapsed="false">
      <c r="B36" s="0"/>
    </row>
    <row r="37" customFormat="false" ht="12.75" hidden="false" customHeight="false" outlineLevel="0" collapsed="false">
      <c r="B37" s="0"/>
    </row>
    <row r="38" customFormat="false" ht="12.75" hidden="false" customHeight="false" outlineLevel="0" collapsed="false">
      <c r="B38" s="0"/>
    </row>
    <row r="39" customFormat="false" ht="12.75" hidden="false" customHeight="false" outlineLevel="0" collapsed="false">
      <c r="B39" s="0"/>
    </row>
    <row r="40" customFormat="false" ht="12.75" hidden="false" customHeight="false" outlineLevel="0" collapsed="false">
      <c r="B40" s="0"/>
    </row>
    <row r="41" customFormat="false" ht="12.75" hidden="false" customHeight="false" outlineLevel="0" collapsed="false">
      <c r="B41" s="0"/>
    </row>
    <row r="42" customFormat="false" ht="12.75" hidden="false" customHeight="false" outlineLevel="0" collapsed="false">
      <c r="B42" s="0"/>
    </row>
    <row r="43" customFormat="false" ht="12.75" hidden="false" customHeight="false" outlineLevel="0" collapsed="false">
      <c r="B43" s="0"/>
    </row>
    <row r="44" customFormat="false" ht="12.75" hidden="false" customHeight="false" outlineLevel="0" collapsed="false">
      <c r="B44" s="0"/>
    </row>
    <row r="45" customFormat="false" ht="12.75" hidden="false" customHeight="false" outlineLevel="0" collapsed="false">
      <c r="B45" s="0"/>
    </row>
    <row r="46" customFormat="false" ht="12.75" hidden="false" customHeight="false" outlineLevel="0" collapsed="false">
      <c r="B46" s="0"/>
    </row>
  </sheetData>
  <mergeCells count="2">
    <mergeCell ref="E1:E2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BJ15"/>
  <sheetViews>
    <sheetView showFormulas="false" showGridLines="false" showRowColHeaders="true" showZeros="true" rightToLeft="false" tabSelected="false" showOutlineSymbols="true" defaultGridColor="true" view="normal" topLeftCell="AM1" colorId="64" zoomScale="100" zoomScaleNormal="100" zoomScalePageLayoutView="100" workbookViewId="0">
      <selection pane="topLeft" activeCell="AN14" activeCellId="0" sqref="AN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2" width="34.71"/>
  </cols>
  <sheetData>
    <row r="5" customFormat="false" ht="12.75" hidden="false" customHeight="false" outlineLevel="0" collapsed="false">
      <c r="B5" s="44" t="s">
        <v>77</v>
      </c>
      <c r="C5" s="72" t="n">
        <v>1</v>
      </c>
      <c r="D5" s="72" t="n">
        <v>2</v>
      </c>
      <c r="E5" s="72" t="n">
        <v>3</v>
      </c>
      <c r="F5" s="72" t="n">
        <v>4</v>
      </c>
      <c r="G5" s="72" t="n">
        <v>5</v>
      </c>
      <c r="H5" s="72" t="n">
        <v>6</v>
      </c>
      <c r="I5" s="72" t="n">
        <v>7</v>
      </c>
      <c r="J5" s="72" t="n">
        <v>8</v>
      </c>
      <c r="K5" s="72" t="n">
        <v>9</v>
      </c>
      <c r="L5" s="72" t="n">
        <v>10</v>
      </c>
      <c r="M5" s="72" t="n">
        <v>11</v>
      </c>
      <c r="N5" s="72" t="n">
        <v>12</v>
      </c>
      <c r="O5" s="72" t="n">
        <v>13</v>
      </c>
      <c r="P5" s="72" t="n">
        <v>14</v>
      </c>
      <c r="Q5" s="72" t="n">
        <v>15</v>
      </c>
      <c r="R5" s="72" t="n">
        <v>16</v>
      </c>
      <c r="S5" s="72" t="n">
        <v>17</v>
      </c>
      <c r="T5" s="72" t="n">
        <v>18</v>
      </c>
      <c r="U5" s="72" t="n">
        <v>19</v>
      </c>
      <c r="V5" s="72" t="n">
        <v>20</v>
      </c>
      <c r="W5" s="72" t="n">
        <v>21</v>
      </c>
      <c r="X5" s="72" t="n">
        <v>22</v>
      </c>
      <c r="Y5" s="72" t="n">
        <v>23</v>
      </c>
      <c r="Z5" s="72" t="n">
        <v>24</v>
      </c>
      <c r="AA5" s="72" t="n">
        <v>25</v>
      </c>
      <c r="AB5" s="72" t="n">
        <v>26</v>
      </c>
      <c r="AC5" s="72" t="n">
        <v>27</v>
      </c>
      <c r="AD5" s="72" t="n">
        <v>28</v>
      </c>
      <c r="AE5" s="72" t="n">
        <v>29</v>
      </c>
      <c r="AF5" s="72" t="n">
        <v>30</v>
      </c>
      <c r="AG5" s="72" t="n">
        <v>31</v>
      </c>
      <c r="AH5" s="72" t="n">
        <v>32</v>
      </c>
      <c r="AI5" s="72" t="n">
        <v>33</v>
      </c>
      <c r="AJ5" s="72" t="n">
        <v>34</v>
      </c>
      <c r="AK5" s="72" t="n">
        <v>35</v>
      </c>
      <c r="AL5" s="72" t="n">
        <v>36</v>
      </c>
      <c r="AM5" s="72" t="n">
        <v>37</v>
      </c>
      <c r="AN5" s="72" t="n">
        <v>38</v>
      </c>
      <c r="AO5" s="72" t="n">
        <v>39</v>
      </c>
      <c r="AP5" s="72" t="n">
        <v>40</v>
      </c>
      <c r="AQ5" s="72" t="n">
        <v>41</v>
      </c>
      <c r="AR5" s="72" t="n">
        <v>42</v>
      </c>
      <c r="AS5" s="72" t="n">
        <v>43</v>
      </c>
      <c r="AT5" s="72" t="n">
        <v>44</v>
      </c>
      <c r="AU5" s="72" t="n">
        <v>45</v>
      </c>
      <c r="AV5" s="72" t="n">
        <v>46</v>
      </c>
      <c r="AW5" s="72" t="n">
        <v>47</v>
      </c>
      <c r="AX5" s="72" t="n">
        <v>48</v>
      </c>
      <c r="AY5" s="72" t="n">
        <v>49</v>
      </c>
      <c r="AZ5" s="72" t="n">
        <v>50</v>
      </c>
      <c r="BA5" s="72" t="n">
        <v>51</v>
      </c>
      <c r="BB5" s="72" t="n">
        <v>52</v>
      </c>
      <c r="BC5" s="72" t="n">
        <v>53</v>
      </c>
      <c r="BD5" s="72" t="n">
        <v>54</v>
      </c>
      <c r="BE5" s="72" t="n">
        <v>55</v>
      </c>
      <c r="BF5" s="72" t="n">
        <v>56</v>
      </c>
      <c r="BG5" s="72" t="n">
        <v>57</v>
      </c>
      <c r="BH5" s="72" t="n">
        <v>58</v>
      </c>
      <c r="BI5" s="72" t="n">
        <v>59</v>
      </c>
      <c r="BJ5" s="72" t="n">
        <v>60</v>
      </c>
    </row>
    <row r="6" customFormat="false" ht="12.75" hidden="false" customHeight="false" outlineLevel="0" collapsed="false">
      <c r="A6" s="73"/>
      <c r="B6" s="74" t="s">
        <v>78</v>
      </c>
      <c r="C6" s="75" t="n">
        <v>3</v>
      </c>
      <c r="D6" s="75" t="n">
        <v>3</v>
      </c>
      <c r="E6" s="75" t="n">
        <v>3</v>
      </c>
      <c r="F6" s="75" t="n">
        <v>3</v>
      </c>
      <c r="G6" s="75" t="n">
        <v>3</v>
      </c>
      <c r="H6" s="75" t="n">
        <v>3</v>
      </c>
      <c r="I6" s="75" t="n">
        <v>3</v>
      </c>
      <c r="J6" s="75" t="n">
        <v>3</v>
      </c>
      <c r="K6" s="75" t="n">
        <v>3</v>
      </c>
      <c r="L6" s="75" t="n">
        <v>3</v>
      </c>
      <c r="M6" s="75" t="n">
        <v>3</v>
      </c>
      <c r="N6" s="75" t="n">
        <v>3</v>
      </c>
      <c r="O6" s="75" t="n">
        <v>3</v>
      </c>
      <c r="P6" s="75" t="n">
        <v>3</v>
      </c>
      <c r="Q6" s="75" t="n">
        <v>3</v>
      </c>
      <c r="R6" s="75" t="n">
        <v>3</v>
      </c>
      <c r="S6" s="75" t="n">
        <v>3</v>
      </c>
      <c r="T6" s="75" t="n">
        <v>3</v>
      </c>
      <c r="U6" s="75" t="n">
        <v>3</v>
      </c>
      <c r="V6" s="75" t="n">
        <v>3</v>
      </c>
      <c r="W6" s="75" t="n">
        <v>3</v>
      </c>
      <c r="X6" s="75" t="n">
        <v>3</v>
      </c>
      <c r="Y6" s="75" t="n">
        <v>3</v>
      </c>
      <c r="Z6" s="75" t="n">
        <v>3</v>
      </c>
      <c r="AA6" s="75" t="n">
        <v>3</v>
      </c>
      <c r="AB6" s="75" t="n">
        <v>3</v>
      </c>
      <c r="AC6" s="75" t="n">
        <v>3</v>
      </c>
      <c r="AD6" s="75" t="n">
        <v>3</v>
      </c>
      <c r="AE6" s="75" t="n">
        <v>3</v>
      </c>
      <c r="AF6" s="75" t="n">
        <v>3</v>
      </c>
      <c r="AG6" s="75" t="n">
        <v>3</v>
      </c>
      <c r="AH6" s="75" t="n">
        <v>3</v>
      </c>
      <c r="AI6" s="75" t="n">
        <v>3</v>
      </c>
      <c r="AJ6" s="75" t="n">
        <v>3</v>
      </c>
      <c r="AK6" s="75" t="n">
        <v>3</v>
      </c>
      <c r="AL6" s="75" t="n">
        <v>3</v>
      </c>
      <c r="AM6" s="75" t="n">
        <v>3</v>
      </c>
      <c r="AN6" s="75" t="n">
        <v>3</v>
      </c>
      <c r="AO6" s="75" t="n">
        <v>3</v>
      </c>
      <c r="AP6" s="75" t="n">
        <v>3</v>
      </c>
      <c r="AQ6" s="75" t="n">
        <v>3</v>
      </c>
      <c r="AR6" s="75" t="n">
        <v>3</v>
      </c>
      <c r="AS6" s="75" t="n">
        <v>3</v>
      </c>
      <c r="AT6" s="75" t="n">
        <v>3</v>
      </c>
      <c r="AU6" s="75" t="n">
        <v>3</v>
      </c>
      <c r="AV6" s="75" t="n">
        <v>3</v>
      </c>
      <c r="AW6" s="75" t="n">
        <v>3</v>
      </c>
      <c r="AX6" s="75" t="n">
        <v>3</v>
      </c>
      <c r="AY6" s="75" t="n">
        <v>3</v>
      </c>
      <c r="AZ6" s="75" t="n">
        <v>3</v>
      </c>
      <c r="BA6" s="75" t="n">
        <v>3</v>
      </c>
      <c r="BB6" s="75" t="n">
        <v>3</v>
      </c>
      <c r="BC6" s="75" t="n">
        <v>3</v>
      </c>
      <c r="BD6" s="75" t="n">
        <v>3</v>
      </c>
      <c r="BE6" s="75" t="n">
        <v>3</v>
      </c>
      <c r="BF6" s="75" t="n">
        <v>3</v>
      </c>
      <c r="BG6" s="75" t="n">
        <v>3</v>
      </c>
      <c r="BH6" s="75" t="n">
        <v>3</v>
      </c>
      <c r="BI6" s="75" t="n">
        <v>3</v>
      </c>
      <c r="BJ6" s="75" t="n">
        <v>3</v>
      </c>
    </row>
    <row r="7" customFormat="false" ht="12.75" hidden="false" customHeight="false" outlineLevel="0" collapsed="false">
      <c r="A7" s="76"/>
      <c r="B7" s="77" t="s">
        <v>79</v>
      </c>
      <c r="C7" s="78" t="n">
        <v>0.6</v>
      </c>
      <c r="D7" s="78" t="n">
        <v>0.55</v>
      </c>
      <c r="E7" s="78" t="n">
        <v>0.5</v>
      </c>
      <c r="F7" s="78" t="n">
        <v>0.45</v>
      </c>
      <c r="G7" s="78" t="n">
        <v>0.4</v>
      </c>
      <c r="H7" s="78" t="n">
        <v>0.35</v>
      </c>
      <c r="I7" s="78" t="n">
        <v>0.3</v>
      </c>
      <c r="J7" s="78" t="n">
        <v>0.25</v>
      </c>
      <c r="K7" s="78" t="n">
        <v>0.2</v>
      </c>
      <c r="L7" s="78" t="n">
        <v>0.2</v>
      </c>
      <c r="M7" s="78" t="n">
        <v>0.2</v>
      </c>
      <c r="N7" s="78" t="n">
        <v>0.2</v>
      </c>
      <c r="O7" s="78" t="n">
        <v>0.2</v>
      </c>
      <c r="P7" s="78" t="n">
        <v>0.2</v>
      </c>
      <c r="Q7" s="78" t="n">
        <v>0.2</v>
      </c>
      <c r="R7" s="78" t="n">
        <v>0.2</v>
      </c>
      <c r="S7" s="78" t="n">
        <v>0.2</v>
      </c>
      <c r="T7" s="78" t="n">
        <v>0.2</v>
      </c>
      <c r="U7" s="78" t="n">
        <v>0.2</v>
      </c>
      <c r="V7" s="78" t="n">
        <v>0.2</v>
      </c>
      <c r="W7" s="78" t="n">
        <v>0.2</v>
      </c>
      <c r="X7" s="78" t="n">
        <v>0.2</v>
      </c>
      <c r="Y7" s="78" t="n">
        <v>0.2</v>
      </c>
      <c r="Z7" s="78" t="n">
        <v>0.2</v>
      </c>
      <c r="AA7" s="78" t="n">
        <v>0.2</v>
      </c>
      <c r="AB7" s="78" t="n">
        <v>0.2</v>
      </c>
      <c r="AC7" s="78" t="n">
        <v>0.2</v>
      </c>
      <c r="AD7" s="78" t="n">
        <v>0.2</v>
      </c>
      <c r="AE7" s="78" t="n">
        <v>0.2</v>
      </c>
      <c r="AF7" s="78" t="n">
        <v>0.2</v>
      </c>
      <c r="AG7" s="78" t="n">
        <v>0.2</v>
      </c>
      <c r="AH7" s="78" t="n">
        <v>0.2</v>
      </c>
      <c r="AI7" s="78" t="n">
        <v>0.2</v>
      </c>
      <c r="AJ7" s="78" t="n">
        <v>0.2</v>
      </c>
      <c r="AK7" s="78" t="n">
        <v>0.2</v>
      </c>
      <c r="AL7" s="78" t="n">
        <v>0.2</v>
      </c>
      <c r="AM7" s="78" t="n">
        <v>0.2</v>
      </c>
      <c r="AN7" s="78" t="n">
        <v>0.2</v>
      </c>
      <c r="AO7" s="78" t="n">
        <v>0.2</v>
      </c>
      <c r="AP7" s="78" t="n">
        <v>0.2</v>
      </c>
      <c r="AQ7" s="78" t="n">
        <v>0.2</v>
      </c>
      <c r="AR7" s="78" t="n">
        <v>0.2</v>
      </c>
      <c r="AS7" s="78" t="n">
        <v>0.2</v>
      </c>
      <c r="AT7" s="78" t="n">
        <v>0.2</v>
      </c>
      <c r="AU7" s="78" t="n">
        <v>0.2</v>
      </c>
      <c r="AV7" s="78" t="n">
        <v>0.2</v>
      </c>
      <c r="AW7" s="78" t="n">
        <v>0.2</v>
      </c>
      <c r="AX7" s="78" t="n">
        <v>0.2</v>
      </c>
      <c r="AY7" s="78" t="n">
        <v>0.2</v>
      </c>
      <c r="AZ7" s="78" t="n">
        <v>0.2</v>
      </c>
      <c r="BA7" s="78" t="n">
        <v>0.2</v>
      </c>
      <c r="BB7" s="78" t="n">
        <v>0.2</v>
      </c>
      <c r="BC7" s="78" t="n">
        <v>0.2</v>
      </c>
      <c r="BD7" s="78" t="n">
        <v>0.2</v>
      </c>
      <c r="BE7" s="78" t="n">
        <v>0.2</v>
      </c>
      <c r="BF7" s="78" t="n">
        <v>0.2</v>
      </c>
      <c r="BG7" s="78" t="n">
        <v>0.2</v>
      </c>
      <c r="BH7" s="78" t="n">
        <v>0.2</v>
      </c>
      <c r="BI7" s="78" t="n">
        <v>0.2</v>
      </c>
      <c r="BJ7" s="78" t="n">
        <v>0.2</v>
      </c>
    </row>
    <row r="8" customFormat="false" ht="12.75" hidden="false" customHeight="false" outlineLevel="0" collapsed="false">
      <c r="A8" s="76"/>
      <c r="B8" s="77" t="s">
        <v>80</v>
      </c>
      <c r="C8" s="78" t="n">
        <v>0.03</v>
      </c>
      <c r="D8" s="78" t="n">
        <v>0.03</v>
      </c>
      <c r="E8" s="78" t="n">
        <v>0.03</v>
      </c>
      <c r="F8" s="78" t="n">
        <v>0.03</v>
      </c>
      <c r="G8" s="78" t="n">
        <v>0.03</v>
      </c>
      <c r="H8" s="78" t="n">
        <v>0.03</v>
      </c>
      <c r="I8" s="78" t="n">
        <v>0.03</v>
      </c>
      <c r="J8" s="78" t="n">
        <v>0.03</v>
      </c>
      <c r="K8" s="78" t="n">
        <v>0.03</v>
      </c>
      <c r="L8" s="78" t="n">
        <v>0.03</v>
      </c>
      <c r="M8" s="78" t="n">
        <v>0.03</v>
      </c>
      <c r="N8" s="78" t="n">
        <v>0.03</v>
      </c>
      <c r="O8" s="78" t="n">
        <v>0.03</v>
      </c>
      <c r="P8" s="78" t="n">
        <v>0.03</v>
      </c>
      <c r="Q8" s="78" t="n">
        <v>0.03</v>
      </c>
      <c r="R8" s="78" t="n">
        <v>0.03</v>
      </c>
      <c r="S8" s="78" t="n">
        <v>0.03</v>
      </c>
      <c r="T8" s="78" t="n">
        <v>0.03</v>
      </c>
      <c r="U8" s="78" t="n">
        <v>0.03</v>
      </c>
      <c r="V8" s="78" t="n">
        <v>0.03</v>
      </c>
      <c r="W8" s="78" t="n">
        <v>0.03</v>
      </c>
      <c r="X8" s="78" t="n">
        <v>0.03</v>
      </c>
      <c r="Y8" s="78" t="n">
        <v>0.03</v>
      </c>
      <c r="Z8" s="78" t="n">
        <v>0.03</v>
      </c>
      <c r="AA8" s="78" t="n">
        <v>0.03</v>
      </c>
      <c r="AB8" s="78" t="n">
        <v>0.03</v>
      </c>
      <c r="AC8" s="78" t="n">
        <v>0.03</v>
      </c>
      <c r="AD8" s="78" t="n">
        <v>0.03</v>
      </c>
      <c r="AE8" s="78" t="n">
        <v>0.03</v>
      </c>
      <c r="AF8" s="78" t="n">
        <v>0.03</v>
      </c>
      <c r="AG8" s="78" t="n">
        <v>0.03</v>
      </c>
      <c r="AH8" s="78" t="n">
        <v>0.03</v>
      </c>
      <c r="AI8" s="78" t="n">
        <v>0.03</v>
      </c>
      <c r="AJ8" s="78" t="n">
        <v>0.03</v>
      </c>
      <c r="AK8" s="78" t="n">
        <v>0.03</v>
      </c>
      <c r="AL8" s="78" t="n">
        <v>0.03</v>
      </c>
      <c r="AM8" s="78" t="n">
        <v>0.03</v>
      </c>
      <c r="AN8" s="78" t="n">
        <v>0.03</v>
      </c>
      <c r="AO8" s="78" t="n">
        <v>0.03</v>
      </c>
      <c r="AP8" s="78" t="n">
        <v>0.03</v>
      </c>
      <c r="AQ8" s="78" t="n">
        <v>0.03</v>
      </c>
      <c r="AR8" s="78" t="n">
        <v>0.03</v>
      </c>
      <c r="AS8" s="78" t="n">
        <v>0.03</v>
      </c>
      <c r="AT8" s="78" t="n">
        <v>0.03</v>
      </c>
      <c r="AU8" s="78" t="n">
        <v>0.03</v>
      </c>
      <c r="AV8" s="78" t="n">
        <v>0.03</v>
      </c>
      <c r="AW8" s="78" t="n">
        <v>0.03</v>
      </c>
      <c r="AX8" s="78" t="n">
        <v>0.03</v>
      </c>
      <c r="AY8" s="78" t="n">
        <v>0.03</v>
      </c>
      <c r="AZ8" s="78" t="n">
        <v>0.03</v>
      </c>
      <c r="BA8" s="78" t="n">
        <v>0.03</v>
      </c>
      <c r="BB8" s="78" t="n">
        <v>0.03</v>
      </c>
      <c r="BC8" s="78" t="n">
        <v>0.03</v>
      </c>
      <c r="BD8" s="78" t="n">
        <v>0.03</v>
      </c>
      <c r="BE8" s="78" t="n">
        <v>0.03</v>
      </c>
      <c r="BF8" s="78" t="n">
        <v>0.03</v>
      </c>
      <c r="BG8" s="78" t="n">
        <v>0.03</v>
      </c>
      <c r="BH8" s="78" t="n">
        <v>0.03</v>
      </c>
      <c r="BI8" s="78" t="n">
        <v>0.03</v>
      </c>
      <c r="BJ8" s="78" t="n">
        <v>0.03</v>
      </c>
    </row>
    <row r="11" customFormat="false" ht="12.75" hidden="false" customHeight="false" outlineLevel="0" collapsed="false">
      <c r="B11" s="79" t="s">
        <v>81</v>
      </c>
      <c r="C11" s="61" t="n">
        <f aca="false">C6*EXP(-C7*C7/2*Main!$C$11/12+C7*SQRT(Main!$C$11/12)*Main!$C$10)</f>
        <v>2.09007954937508</v>
      </c>
      <c r="D11" s="61" t="n">
        <f aca="false">D6*EXP(-D7*D7/2*Main!$C$11/12+D7*SQRT(Main!$C$11/12)*Main!$C$10)</f>
        <v>2.15645457777682</v>
      </c>
      <c r="E11" s="61" t="n">
        <f aca="false">E6*EXP(-E7*E7/2*Main!$C$11/12+E7*SQRT(Main!$C$11/12)*Main!$C$10)</f>
        <v>2.22447400941121</v>
      </c>
      <c r="F11" s="61" t="n">
        <f aca="false">F6*EXP(-F7*F7/2*Main!$C$11/12+F7*SQRT(Main!$C$11/12)*Main!$C$10)</f>
        <v>2.29416092705028</v>
      </c>
      <c r="G11" s="61" t="n">
        <f aca="false">G6*EXP(-G7*G7/2*Main!$C$11/12+G7*SQRT(Main!$C$11/12)*Main!$C$10)</f>
        <v>2.36553808068502</v>
      </c>
      <c r="H11" s="61" t="n">
        <f aca="false">H6*EXP(-H7*H7/2*Main!$C$11/12+H7*SQRT(Main!$C$11/12)*Main!$C$10)</f>
        <v>2.43862785785018</v>
      </c>
      <c r="I11" s="61" t="n">
        <f aca="false">I6*EXP(-I7*I7/2*Main!$C$11/12+I7*SQRT(Main!$C$11/12)*Main!$C$10)</f>
        <v>2.5134522534061</v>
      </c>
      <c r="J11" s="61" t="n">
        <f aca="false">J6*EXP(-J7*J7/2*Main!$C$11/12+J7*SQRT(Main!$C$11/12)*Main!$C$10)</f>
        <v>2.59003283879899</v>
      </c>
      <c r="K11" s="61" t="n">
        <f aca="false">K6*EXP(-K7*K7/2*Main!$C$11/12+K7*SQRT(Main!$C$11/12)*Main!$C$10)</f>
        <v>2.66839073082249</v>
      </c>
      <c r="L11" s="61" t="n">
        <f aca="false">L6*EXP(-L7*L7/2*Main!$C$11/12+L7*SQRT(Main!$C$11/12)*Main!$C$10)</f>
        <v>2.66839073082249</v>
      </c>
      <c r="M11" s="61" t="n">
        <f aca="false">M6*EXP(-M7*M7/2*Main!$C$11/12+M7*SQRT(Main!$C$11/12)*Main!$C$10)</f>
        <v>2.66839073082249</v>
      </c>
      <c r="N11" s="61" t="n">
        <f aca="false">N6*EXP(-N7*N7/2*Main!$C$11/12+N7*SQRT(Main!$C$11/12)*Main!$C$10)</f>
        <v>2.66839073082249</v>
      </c>
      <c r="O11" s="61" t="n">
        <f aca="false">O6*EXP(-O7*O7/2*Main!$C$11/12+O7*SQRT(Main!$C$11/12)*Main!$C$10)</f>
        <v>2.66839073082249</v>
      </c>
      <c r="P11" s="61" t="n">
        <f aca="false">P6*EXP(-P7*P7/2*Main!$C$11/12+P7*SQRT(Main!$C$11/12)*Main!$C$10)</f>
        <v>2.66839073082249</v>
      </c>
      <c r="Q11" s="61" t="n">
        <f aca="false">Q6*EXP(-Q7*Q7/2*Main!$C$11/12+Q7*SQRT(Main!$C$11/12)*Main!$C$10)</f>
        <v>2.66839073082249</v>
      </c>
      <c r="R11" s="61" t="n">
        <f aca="false">R6*EXP(-R7*R7/2*Main!$C$11/12+R7*SQRT(Main!$C$11/12)*Main!$C$10)</f>
        <v>2.66839073082249</v>
      </c>
      <c r="S11" s="61" t="n">
        <f aca="false">S6*EXP(-S7*S7/2*Main!$C$11/12+S7*SQRT(Main!$C$11/12)*Main!$C$10)</f>
        <v>2.66839073082249</v>
      </c>
      <c r="T11" s="61" t="n">
        <f aca="false">T6*EXP(-T7*T7/2*Main!$C$11/12+T7*SQRT(Main!$C$11/12)*Main!$C$10)</f>
        <v>2.66839073082249</v>
      </c>
      <c r="U11" s="61" t="n">
        <f aca="false">U6*EXP(-U7*U7/2*Main!$C$11/12+U7*SQRT(Main!$C$11/12)*Main!$C$10)</f>
        <v>2.66839073082249</v>
      </c>
      <c r="V11" s="61" t="n">
        <f aca="false">V6*EXP(-V7*V7/2*Main!$C$11/12+V7*SQRT(Main!$C$11/12)*Main!$C$10)</f>
        <v>2.66839073082249</v>
      </c>
      <c r="W11" s="61" t="n">
        <f aca="false">W6*EXP(-W7*W7/2*Main!$C$11/12+W7*SQRT(Main!$C$11/12)*Main!$C$10)</f>
        <v>2.66839073082249</v>
      </c>
      <c r="X11" s="61" t="n">
        <f aca="false">X6*EXP(-X7*X7/2*Main!$C$11/12+X7*SQRT(Main!$C$11/12)*Main!$C$10)</f>
        <v>2.66839073082249</v>
      </c>
      <c r="Y11" s="61" t="n">
        <f aca="false">Y6*EXP(-Y7*Y7/2*Main!$C$11/12+Y7*SQRT(Main!$C$11/12)*Main!$C$10)</f>
        <v>2.66839073082249</v>
      </c>
      <c r="Z11" s="61" t="n">
        <f aca="false">Z6*EXP(-Z7*Z7/2*Main!$C$11/12+Z7*SQRT(Main!$C$11/12)*Main!$C$10)</f>
        <v>2.66839073082249</v>
      </c>
      <c r="AA11" s="61" t="n">
        <f aca="false">AA6*EXP(-AA7*AA7/2*Main!$C$11/12+AA7*SQRT(Main!$C$11/12)*Main!$C$10)</f>
        <v>2.66839073082249</v>
      </c>
      <c r="AB11" s="61" t="n">
        <f aca="false">AB6*EXP(-AB7*AB7/2*Main!$C$11/12+AB7*SQRT(Main!$C$11/12)*Main!$C$10)</f>
        <v>2.66839073082249</v>
      </c>
      <c r="AC11" s="61" t="n">
        <f aca="false">AC6*EXP(-AC7*AC7/2*Main!$C$11/12+AC7*SQRT(Main!$C$11/12)*Main!$C$10)</f>
        <v>2.66839073082249</v>
      </c>
      <c r="AD11" s="61" t="n">
        <f aca="false">AD6*EXP(-AD7*AD7/2*Main!$C$11/12+AD7*SQRT(Main!$C$11/12)*Main!$C$10)</f>
        <v>2.66839073082249</v>
      </c>
      <c r="AE11" s="61" t="n">
        <f aca="false">AE6*EXP(-AE7*AE7/2*Main!$C$11/12+AE7*SQRT(Main!$C$11/12)*Main!$C$10)</f>
        <v>2.66839073082249</v>
      </c>
      <c r="AF11" s="61" t="n">
        <f aca="false">AF6*EXP(-AF7*AF7/2*Main!$C$11/12+AF7*SQRT(Main!$C$11/12)*Main!$C$10)</f>
        <v>2.66839073082249</v>
      </c>
      <c r="AG11" s="61" t="n">
        <f aca="false">AG6*EXP(-AG7*AG7/2*Main!$C$11/12+AG7*SQRT(Main!$C$11/12)*Main!$C$10)</f>
        <v>2.66839073082249</v>
      </c>
      <c r="AH11" s="61" t="n">
        <f aca="false">AH6*EXP(-AH7*AH7/2*Main!$C$11/12+AH7*SQRT(Main!$C$11/12)*Main!$C$10)</f>
        <v>2.66839073082249</v>
      </c>
      <c r="AI11" s="61" t="n">
        <f aca="false">AI6*EXP(-AI7*AI7/2*Main!$C$11/12+AI7*SQRT(Main!$C$11/12)*Main!$C$10)</f>
        <v>2.66839073082249</v>
      </c>
      <c r="AJ11" s="61" t="n">
        <f aca="false">AJ6*EXP(-AJ7*AJ7/2*Main!$C$11/12+AJ7*SQRT(Main!$C$11/12)*Main!$C$10)</f>
        <v>2.66839073082249</v>
      </c>
      <c r="AK11" s="61" t="n">
        <f aca="false">AK6*EXP(-AK7*AK7/2*Main!$C$11/12+AK7*SQRT(Main!$C$11/12)*Main!$C$10)</f>
        <v>2.66839073082249</v>
      </c>
      <c r="AL11" s="61" t="n">
        <f aca="false">AL6*EXP(-AL7*AL7/2*Main!$C$11/12+AL7*SQRT(Main!$C$11/12)*Main!$C$10)</f>
        <v>2.66839073082249</v>
      </c>
      <c r="AM11" s="61" t="n">
        <f aca="false">AM6*EXP(-AM7*AM7/2*Main!$C$11/12+AM7*SQRT(Main!$C$11/12)*Main!$C$10)</f>
        <v>2.66839073082249</v>
      </c>
      <c r="AN11" s="61" t="n">
        <f aca="false">AN6*EXP(-AN7*AN7/2*Main!$C$11/12+AN7*SQRT(Main!$C$11/12)*Main!$C$10)</f>
        <v>2.66839073082249</v>
      </c>
      <c r="AO11" s="61" t="n">
        <f aca="false">AO6*EXP(-AO7*AO7/2*Main!$C$11/12+AO7*SQRT(Main!$C$11/12)*Main!$C$10)</f>
        <v>2.66839073082249</v>
      </c>
      <c r="AP11" s="61" t="n">
        <f aca="false">AP6*EXP(-AP7*AP7/2*Main!$C$11/12+AP7*SQRT(Main!$C$11/12)*Main!$C$10)</f>
        <v>2.66839073082249</v>
      </c>
      <c r="AQ11" s="61" t="n">
        <f aca="false">AQ6*EXP(-AQ7*AQ7/2*Main!$C$11/12+AQ7*SQRT(Main!$C$11/12)*Main!$C$10)</f>
        <v>2.66839073082249</v>
      </c>
      <c r="AR11" s="61" t="n">
        <f aca="false">AR6*EXP(-AR7*AR7/2*Main!$C$11/12+AR7*SQRT(Main!$C$11/12)*Main!$C$10)</f>
        <v>2.66839073082249</v>
      </c>
      <c r="AS11" s="61" t="n">
        <f aca="false">AS6*EXP(-AS7*AS7/2*Main!$C$11/12+AS7*SQRT(Main!$C$11/12)*Main!$C$10)</f>
        <v>2.66839073082249</v>
      </c>
      <c r="AT11" s="61" t="n">
        <f aca="false">AT6*EXP(-AT7*AT7/2*Main!$C$11/12+AT7*SQRT(Main!$C$11/12)*Main!$C$10)</f>
        <v>2.66839073082249</v>
      </c>
      <c r="AU11" s="61" t="n">
        <f aca="false">AU6*EXP(-AU7*AU7/2*Main!$C$11/12+AU7*SQRT(Main!$C$11/12)*Main!$C$10)</f>
        <v>2.66839073082249</v>
      </c>
      <c r="AV11" s="61" t="n">
        <f aca="false">AV6*EXP(-AV7*AV7/2*Main!$C$11/12+AV7*SQRT(Main!$C$11/12)*Main!$C$10)</f>
        <v>2.66839073082249</v>
      </c>
      <c r="AW11" s="61" t="n">
        <f aca="false">AW6*EXP(-AW7*AW7/2*Main!$C$11/12+AW7*SQRT(Main!$C$11/12)*Main!$C$10)</f>
        <v>2.66839073082249</v>
      </c>
      <c r="AX11" s="61" t="n">
        <f aca="false">AX6*EXP(-AX7*AX7/2*Main!$C$11/12+AX7*SQRT(Main!$C$11/12)*Main!$C$10)</f>
        <v>2.66839073082249</v>
      </c>
      <c r="AY11" s="61" t="n">
        <f aca="false">AY6*EXP(-AY7*AY7/2*Main!$C$11/12+AY7*SQRT(Main!$C$11/12)*Main!$C$10)</f>
        <v>2.66839073082249</v>
      </c>
      <c r="AZ11" s="61" t="n">
        <f aca="false">AZ6*EXP(-AZ7*AZ7/2*Main!$C$11/12+AZ7*SQRT(Main!$C$11/12)*Main!$C$10)</f>
        <v>2.66839073082249</v>
      </c>
      <c r="BA11" s="61" t="n">
        <f aca="false">BA6*EXP(-BA7*BA7/2*Main!$C$11/12+BA7*SQRT(Main!$C$11/12)*Main!$C$10)</f>
        <v>2.66839073082249</v>
      </c>
      <c r="BB11" s="61" t="n">
        <f aca="false">BB6*EXP(-BB7*BB7/2*Main!$C$11/12+BB7*SQRT(Main!$C$11/12)*Main!$C$10)</f>
        <v>2.66839073082249</v>
      </c>
      <c r="BC11" s="61" t="n">
        <f aca="false">BC6*EXP(-BC7*BC7/2*Main!$C$11/12+BC7*SQRT(Main!$C$11/12)*Main!$C$10)</f>
        <v>2.66839073082249</v>
      </c>
      <c r="BD11" s="61" t="n">
        <f aca="false">BD6*EXP(-BD7*BD7/2*Main!$C$11/12+BD7*SQRT(Main!$C$11/12)*Main!$C$10)</f>
        <v>2.66839073082249</v>
      </c>
      <c r="BE11" s="61" t="n">
        <f aca="false">BE6*EXP(-BE7*BE7/2*Main!$C$11/12+BE7*SQRT(Main!$C$11/12)*Main!$C$10)</f>
        <v>2.66839073082249</v>
      </c>
      <c r="BF11" s="61" t="n">
        <f aca="false">BF6*EXP(-BF7*BF7/2*Main!$C$11/12+BF7*SQRT(Main!$C$11/12)*Main!$C$10)</f>
        <v>2.66839073082249</v>
      </c>
      <c r="BG11" s="61" t="n">
        <f aca="false">BG6*EXP(-BG7*BG7/2*Main!$C$11/12+BG7*SQRT(Main!$C$11/12)*Main!$C$10)</f>
        <v>2.66839073082249</v>
      </c>
      <c r="BH11" s="61" t="n">
        <f aca="false">BH6*EXP(-BH7*BH7/2*Main!$C$11/12+BH7*SQRT(Main!$C$11/12)*Main!$C$10)</f>
        <v>2.66839073082249</v>
      </c>
      <c r="BI11" s="61" t="n">
        <f aca="false">BI6*EXP(-BI7*BI7/2*Main!$C$11/12+BI7*SQRT(Main!$C$11/12)*Main!$C$10)</f>
        <v>2.66839073082249</v>
      </c>
      <c r="BJ11" s="61" t="n">
        <f aca="false">BJ6*EXP(-BJ7*BJ7/2*Main!$C$11/12+BJ7*SQRT(Main!$C$11/12)*Main!$C$10)</f>
        <v>2.66839073082249</v>
      </c>
    </row>
    <row r="12" customFormat="false" ht="12.75" hidden="false" customHeight="false" outlineLevel="0" collapsed="false">
      <c r="B12" s="79" t="s">
        <v>82</v>
      </c>
      <c r="C12" s="80" t="n">
        <f aca="false">C11-C6</f>
        <v>-0.909920450624924</v>
      </c>
      <c r="D12" s="80" t="n">
        <f aca="false">D11-D6</f>
        <v>-0.843545422223177</v>
      </c>
      <c r="E12" s="80" t="n">
        <f aca="false">E11-E6</f>
        <v>-0.775525990588794</v>
      </c>
      <c r="F12" s="80" t="n">
        <f aca="false">F11-F6</f>
        <v>-0.70583907294972</v>
      </c>
      <c r="G12" s="80" t="n">
        <f aca="false">G11-G6</f>
        <v>-0.634461919314981</v>
      </c>
      <c r="H12" s="80" t="n">
        <f aca="false">H11-H6</f>
        <v>-0.561372142149825</v>
      </c>
      <c r="I12" s="80" t="n">
        <f aca="false">I11-I6</f>
        <v>-0.486547746593903</v>
      </c>
      <c r="J12" s="80" t="n">
        <f aca="false">J11-J6</f>
        <v>-0.40996716120101</v>
      </c>
      <c r="K12" s="80" t="n">
        <f aca="false">K11-K6</f>
        <v>-0.331609269177511</v>
      </c>
      <c r="L12" s="80" t="n">
        <f aca="false">L11-L6</f>
        <v>-0.331609269177511</v>
      </c>
      <c r="M12" s="80" t="n">
        <f aca="false">M11-M6</f>
        <v>-0.331609269177511</v>
      </c>
      <c r="N12" s="80" t="n">
        <f aca="false">N11-N6</f>
        <v>-0.331609269177511</v>
      </c>
      <c r="O12" s="80" t="n">
        <f aca="false">O11-O6</f>
        <v>-0.331609269177511</v>
      </c>
      <c r="P12" s="80" t="n">
        <f aca="false">P11-P6</f>
        <v>-0.331609269177511</v>
      </c>
      <c r="Q12" s="80" t="n">
        <f aca="false">Q11-Q6</f>
        <v>-0.331609269177511</v>
      </c>
      <c r="R12" s="80" t="n">
        <f aca="false">R11-R6</f>
        <v>-0.331609269177511</v>
      </c>
      <c r="S12" s="80" t="n">
        <f aca="false">S11-S6</f>
        <v>-0.331609269177511</v>
      </c>
      <c r="T12" s="80" t="n">
        <f aca="false">T11-T6</f>
        <v>-0.331609269177511</v>
      </c>
      <c r="U12" s="80" t="n">
        <f aca="false">U11-U6</f>
        <v>-0.331609269177511</v>
      </c>
      <c r="V12" s="80" t="n">
        <f aca="false">V11-V6</f>
        <v>-0.331609269177511</v>
      </c>
      <c r="W12" s="80" t="n">
        <f aca="false">W11-W6</f>
        <v>-0.331609269177511</v>
      </c>
      <c r="X12" s="80" t="n">
        <f aca="false">X11-X6</f>
        <v>-0.331609269177511</v>
      </c>
      <c r="Y12" s="80" t="n">
        <f aca="false">Y11-Y6</f>
        <v>-0.331609269177511</v>
      </c>
      <c r="Z12" s="80" t="n">
        <f aca="false">Z11-Z6</f>
        <v>-0.331609269177511</v>
      </c>
      <c r="AA12" s="80" t="n">
        <f aca="false">AA11-AA6</f>
        <v>-0.331609269177511</v>
      </c>
      <c r="AB12" s="80" t="n">
        <f aca="false">AB11-AB6</f>
        <v>-0.331609269177511</v>
      </c>
      <c r="AC12" s="80" t="n">
        <f aca="false">AC11-AC6</f>
        <v>-0.331609269177511</v>
      </c>
      <c r="AD12" s="80" t="n">
        <f aca="false">AD11-AD6</f>
        <v>-0.331609269177511</v>
      </c>
      <c r="AE12" s="80" t="n">
        <f aca="false">AE11-AE6</f>
        <v>-0.331609269177511</v>
      </c>
      <c r="AF12" s="80" t="n">
        <f aca="false">AF11-AF6</f>
        <v>-0.331609269177511</v>
      </c>
      <c r="AG12" s="80" t="n">
        <f aca="false">AG11-AG6</f>
        <v>-0.331609269177511</v>
      </c>
      <c r="AH12" s="80" t="n">
        <f aca="false">AH11-AH6</f>
        <v>-0.331609269177511</v>
      </c>
      <c r="AI12" s="80" t="n">
        <f aca="false">AI11-AI6</f>
        <v>-0.331609269177511</v>
      </c>
      <c r="AJ12" s="80" t="n">
        <f aca="false">AJ11-AJ6</f>
        <v>-0.331609269177511</v>
      </c>
      <c r="AK12" s="80" t="n">
        <f aca="false">AK11-AK6</f>
        <v>-0.331609269177511</v>
      </c>
      <c r="AL12" s="80" t="n">
        <f aca="false">AL11-AL6</f>
        <v>-0.331609269177511</v>
      </c>
      <c r="AM12" s="80" t="n">
        <f aca="false">AM11-AM6</f>
        <v>-0.331609269177511</v>
      </c>
      <c r="AN12" s="80" t="n">
        <f aca="false">AN11-AN6</f>
        <v>-0.331609269177511</v>
      </c>
      <c r="AO12" s="80" t="n">
        <f aca="false">AO11-AO6</f>
        <v>-0.331609269177511</v>
      </c>
      <c r="AP12" s="80" t="n">
        <f aca="false">AP11-AP6</f>
        <v>-0.331609269177511</v>
      </c>
      <c r="AQ12" s="80" t="n">
        <f aca="false">AQ11-AQ6</f>
        <v>-0.331609269177511</v>
      </c>
      <c r="AR12" s="80" t="n">
        <f aca="false">AR11-AR6</f>
        <v>-0.331609269177511</v>
      </c>
      <c r="AS12" s="80" t="n">
        <f aca="false">AS11-AS6</f>
        <v>-0.331609269177511</v>
      </c>
      <c r="AT12" s="80" t="n">
        <f aca="false">AT11-AT6</f>
        <v>-0.331609269177511</v>
      </c>
      <c r="AU12" s="80" t="n">
        <f aca="false">AU11-AU6</f>
        <v>-0.331609269177511</v>
      </c>
      <c r="AV12" s="80" t="n">
        <f aca="false">AV11-AV6</f>
        <v>-0.331609269177511</v>
      </c>
      <c r="AW12" s="80" t="n">
        <f aca="false">AW11-AW6</f>
        <v>-0.331609269177511</v>
      </c>
      <c r="AX12" s="80" t="n">
        <f aca="false">AX11-AX6</f>
        <v>-0.331609269177511</v>
      </c>
      <c r="AY12" s="80" t="n">
        <f aca="false">AY11-AY6</f>
        <v>-0.331609269177511</v>
      </c>
      <c r="AZ12" s="80" t="n">
        <f aca="false">AZ11-AZ6</f>
        <v>-0.331609269177511</v>
      </c>
      <c r="BA12" s="80" t="n">
        <f aca="false">BA11-BA6</f>
        <v>-0.331609269177511</v>
      </c>
      <c r="BB12" s="80" t="n">
        <f aca="false">BB11-BB6</f>
        <v>-0.331609269177511</v>
      </c>
      <c r="BC12" s="80" t="n">
        <f aca="false">BC11-BC6</f>
        <v>-0.331609269177511</v>
      </c>
      <c r="BD12" s="80" t="n">
        <f aca="false">BD11-BD6</f>
        <v>-0.331609269177511</v>
      </c>
      <c r="BE12" s="80" t="n">
        <f aca="false">BE11-BE6</f>
        <v>-0.331609269177511</v>
      </c>
      <c r="BF12" s="80" t="n">
        <f aca="false">BF11-BF6</f>
        <v>-0.331609269177511</v>
      </c>
      <c r="BG12" s="80" t="n">
        <f aca="false">BG11-BG6</f>
        <v>-0.331609269177511</v>
      </c>
      <c r="BH12" s="80" t="n">
        <f aca="false">BH11-BH6</f>
        <v>-0.331609269177511</v>
      </c>
      <c r="BI12" s="80" t="n">
        <f aca="false">BI11-BI6</f>
        <v>-0.331609269177511</v>
      </c>
      <c r="BJ12" s="80" t="n">
        <f aca="false">BJ11-BJ6</f>
        <v>-0.331609269177511</v>
      </c>
    </row>
    <row r="14" customFormat="false" ht="12.75" hidden="false" customHeight="false" outlineLevel="0" collapsed="false">
      <c r="A14" s="30"/>
      <c r="B14" s="81" t="s">
        <v>83</v>
      </c>
      <c r="C14" s="82" t="n">
        <f aca="false">(1+C8/2)^(-C5/6)</f>
        <v>0.997521640800233</v>
      </c>
      <c r="D14" s="82" t="n">
        <f aca="false">(1+D8/2)^(-D5/6)</f>
        <v>0.995049423864789</v>
      </c>
      <c r="E14" s="82" t="n">
        <f aca="false">(1+E8/2)^(-E5/6)</f>
        <v>0.99258333397093</v>
      </c>
      <c r="F14" s="82" t="n">
        <f aca="false">(1+F8/2)^(-F5/6)</f>
        <v>0.990123355933648</v>
      </c>
      <c r="G14" s="82" t="n">
        <f aca="false">(1+G8/2)^(-G5/6)</f>
        <v>0.987669474605565</v>
      </c>
      <c r="H14" s="82" t="n">
        <f aca="false">(1+H8/2)^(-H5/6)</f>
        <v>0.985221674876847</v>
      </c>
      <c r="I14" s="82" t="n">
        <f aca="false">(1+I8/2)^(-I5/6)</f>
        <v>0.982779941675106</v>
      </c>
      <c r="J14" s="82" t="n">
        <f aca="false">(1+J8/2)^(-J5/6)</f>
        <v>0.980344259965309</v>
      </c>
      <c r="K14" s="82" t="n">
        <f aca="false">(1+K8/2)^(-K5/6)</f>
        <v>0.977914614749685</v>
      </c>
      <c r="L14" s="82" t="n">
        <f aca="false">(1+L8/2)^(-L5/6)</f>
        <v>0.975490991067634</v>
      </c>
      <c r="M14" s="82" t="n">
        <f aca="false">(1+M8/2)^(-M5/6)</f>
        <v>0.973073373995631</v>
      </c>
      <c r="N14" s="82" t="n">
        <f aca="false">(1+N8/2)^(-N5/6)</f>
        <v>0.97066174864714</v>
      </c>
      <c r="O14" s="82" t="n">
        <f aca="false">(1+O8/2)^(-O5/6)</f>
        <v>0.968256100172519</v>
      </c>
      <c r="P14" s="82" t="n">
        <f aca="false">(1+P8/2)^(-P5/6)</f>
        <v>0.965856413758925</v>
      </c>
      <c r="Q14" s="82" t="n">
        <f aca="false">(1+Q8/2)^(-Q5/6)</f>
        <v>0.963462674630232</v>
      </c>
      <c r="R14" s="82" t="n">
        <f aca="false">(1+R8/2)^(-R5/6)</f>
        <v>0.96107486804693</v>
      </c>
      <c r="S14" s="82" t="n">
        <f aca="false">(1+S8/2)^(-S5/6)</f>
        <v>0.958692979306041</v>
      </c>
      <c r="T14" s="82" t="n">
        <f aca="false">(1+T8/2)^(-T5/6)</f>
        <v>0.956316993741025</v>
      </c>
      <c r="U14" s="82" t="n">
        <f aca="false">(1+U8/2)^(-U5/6)</f>
        <v>0.953946896721693</v>
      </c>
      <c r="V14" s="82" t="n">
        <f aca="false">(1+V8/2)^(-V5/6)</f>
        <v>0.951582673654114</v>
      </c>
      <c r="W14" s="82" t="n">
        <f aca="false">(1+W8/2)^(-W5/6)</f>
        <v>0.949224309980524</v>
      </c>
      <c r="X14" s="82" t="n">
        <f aca="false">(1+X8/2)^(-X5/6)</f>
        <v>0.946871791179241</v>
      </c>
      <c r="Y14" s="82" t="n">
        <f aca="false">(1+Y8/2)^(-Y5/6)</f>
        <v>0.944525102764572</v>
      </c>
      <c r="Z14" s="82" t="n">
        <f aca="false">(1+Z8/2)^(-Z5/6)</f>
        <v>0.942184230286724</v>
      </c>
      <c r="AA14" s="82" t="n">
        <f aca="false">(1+AA8/2)^(-AA5/6)</f>
        <v>0.939849159331718</v>
      </c>
      <c r="AB14" s="82" t="n">
        <f aca="false">(1+AB8/2)^(-AB5/6)</f>
        <v>0.937519875521295</v>
      </c>
      <c r="AC14" s="82" t="n">
        <f aca="false">(1+AC8/2)^(-AC5/6)</f>
        <v>0.935196364512832</v>
      </c>
      <c r="AD14" s="82" t="n">
        <f aca="false">(1+AD8/2)^(-AD5/6)</f>
        <v>0.932878611999252</v>
      </c>
      <c r="AE14" s="82" t="n">
        <f aca="false">(1+AE8/2)^(-AE5/6)</f>
        <v>0.930566603708938</v>
      </c>
      <c r="AF14" s="82" t="n">
        <f aca="false">(1+AF8/2)^(-AF5/6)</f>
        <v>0.92826032540564</v>
      </c>
      <c r="AG14" s="82" t="n">
        <f aca="false">(1+AG8/2)^(-AG5/6)</f>
        <v>0.925959762888392</v>
      </c>
      <c r="AH14" s="82" t="n">
        <f aca="false">(1+AH8/2)^(-AH5/6)</f>
        <v>0.923664901991423</v>
      </c>
      <c r="AI14" s="82" t="n">
        <f aca="false">(1+AI8/2)^(-AI5/6)</f>
        <v>0.921375728584071</v>
      </c>
      <c r="AJ14" s="82" t="n">
        <f aca="false">(1+AJ8/2)^(-AJ5/6)</f>
        <v>0.919092228570692</v>
      </c>
      <c r="AK14" s="82" t="n">
        <f aca="false">(1+AK8/2)^(-AK5/6)</f>
        <v>0.916814387890579</v>
      </c>
      <c r="AL14" s="82" t="n">
        <f aca="false">(1+AL8/2)^(-AL5/6)</f>
        <v>0.914542192517872</v>
      </c>
      <c r="AM14" s="82" t="n">
        <f aca="false">(1+AM8/2)^(-AM5/6)</f>
        <v>0.91227562846147</v>
      </c>
      <c r="AN14" s="82" t="n">
        <f aca="false">(1+AN8/2)^(-AN5/6)</f>
        <v>0.910014681764949</v>
      </c>
      <c r="AO14" s="82" t="n">
        <f aca="false">(1+AO8/2)^(-AO5/6)</f>
        <v>0.907759338506474</v>
      </c>
      <c r="AP14" s="82" t="n">
        <f aca="false">(1+AP8/2)^(-AP5/6)</f>
        <v>0.905509584798712</v>
      </c>
      <c r="AQ14" s="82" t="n">
        <f aca="false">(1+AQ8/2)^(-AQ5/6)</f>
        <v>0.903265406788748</v>
      </c>
      <c r="AR14" s="82" t="n">
        <f aca="false">(1+AR8/2)^(-AR5/6)</f>
        <v>0.901026790658002</v>
      </c>
      <c r="AS14" s="82" t="n">
        <f aca="false">(1+AS8/2)^(-AS5/6)</f>
        <v>0.898793722622138</v>
      </c>
      <c r="AT14" s="82" t="n">
        <f aca="false">(1+AT8/2)^(-AT5/6)</f>
        <v>0.896566188930984</v>
      </c>
      <c r="AU14" s="82" t="n">
        <f aca="false">(1+AU8/2)^(-AU5/6)</f>
        <v>0.894344175868447</v>
      </c>
      <c r="AV14" s="82" t="n">
        <f aca="false">(1+AV8/2)^(-AV5/6)</f>
        <v>0.892127669752425</v>
      </c>
      <c r="AW14" s="82" t="n">
        <f aca="false">(1+AW8/2)^(-AW5/6)</f>
        <v>0.889916656934727</v>
      </c>
      <c r="AX14" s="82" t="n">
        <f aca="false">(1+AX8/2)^(-AX5/6)</f>
        <v>0.887711123800987</v>
      </c>
      <c r="AY14" s="82" t="n">
        <f aca="false">(1+AY8/2)^(-AY5/6)</f>
        <v>0.885511056770579</v>
      </c>
      <c r="AZ14" s="82" t="n">
        <f aca="false">(1+AZ8/2)^(-AZ5/6)</f>
        <v>0.883316442296536</v>
      </c>
      <c r="BA14" s="82" t="n">
        <f aca="false">(1+BA8/2)^(-BA5/6)</f>
        <v>0.881127266865465</v>
      </c>
      <c r="BB14" s="82" t="n">
        <f aca="false">(1+BB8/2)^(-BB5/6)</f>
        <v>0.878943516997463</v>
      </c>
      <c r="BC14" s="82" t="n">
        <f aca="false">(1+BC8/2)^(-BC5/6)</f>
        <v>0.876765179246037</v>
      </c>
      <c r="BD14" s="82" t="n">
        <f aca="false">(1+BD8/2)^(-BD5/6)</f>
        <v>0.874592240198017</v>
      </c>
      <c r="BE14" s="82" t="n">
        <f aca="false">(1+BE8/2)^(-BE5/6)</f>
        <v>0.872424686473477</v>
      </c>
      <c r="BF14" s="82" t="n">
        <f aca="false">(1+BF8/2)^(-BF5/6)</f>
        <v>0.870262504725652</v>
      </c>
      <c r="BG14" s="82" t="n">
        <f aca="false">(1+BG8/2)^(-BG5/6)</f>
        <v>0.868105681640852</v>
      </c>
      <c r="BH14" s="82" t="n">
        <f aca="false">(1+BH8/2)^(-BH5/6)</f>
        <v>0.865954203938388</v>
      </c>
      <c r="BI14" s="82" t="n">
        <f aca="false">(1+BI8/2)^(-BI5/6)</f>
        <v>0.86380805837048</v>
      </c>
      <c r="BJ14" s="82" t="n">
        <f aca="false">(1+BJ8/2)^(-BJ5/6)</f>
        <v>0.861667231722184</v>
      </c>
    </row>
    <row r="15" customFormat="false" ht="12.75" hidden="false" customHeight="false" outlineLevel="0" collapsed="false">
      <c r="A15" s="30"/>
      <c r="B15" s="81" t="s">
        <v>84</v>
      </c>
      <c r="C15" s="82" t="n">
        <f aca="false">C14/$C$14</f>
        <v>1</v>
      </c>
      <c r="D15" s="82" t="n">
        <f aca="false">D14/$C$14</f>
        <v>0.997521640800233</v>
      </c>
      <c r="E15" s="82" t="n">
        <f aca="false">E14/$C$14</f>
        <v>0.995049423864789</v>
      </c>
      <c r="F15" s="82" t="n">
        <f aca="false">F14/$C$14</f>
        <v>0.99258333397093</v>
      </c>
      <c r="G15" s="82" t="n">
        <f aca="false">G14/$C$14</f>
        <v>0.990123355933648</v>
      </c>
      <c r="H15" s="82" t="n">
        <f aca="false">H14/$C$14</f>
        <v>0.987669474605565</v>
      </c>
      <c r="I15" s="82" t="n">
        <f aca="false">I14/$C$14</f>
        <v>0.985221674876847</v>
      </c>
      <c r="J15" s="82" t="n">
        <f aca="false">J14/$C$14</f>
        <v>0.982779941675106</v>
      </c>
      <c r="K15" s="82" t="n">
        <f aca="false">K14/$C$14</f>
        <v>0.980344259965309</v>
      </c>
      <c r="L15" s="82" t="n">
        <f aca="false">L14/$C$14</f>
        <v>0.977914614749685</v>
      </c>
      <c r="M15" s="82" t="n">
        <f aca="false">M14/$C$14</f>
        <v>0.975490991067634</v>
      </c>
      <c r="N15" s="82" t="n">
        <f aca="false">N14/$C$14</f>
        <v>0.973073373995631</v>
      </c>
      <c r="O15" s="82" t="n">
        <f aca="false">O14/$C$14</f>
        <v>0.97066174864714</v>
      </c>
      <c r="P15" s="82" t="n">
        <f aca="false">P14/$C$14</f>
        <v>0.968256100172519</v>
      </c>
      <c r="Q15" s="82" t="n">
        <f aca="false">Q14/$C$14</f>
        <v>0.965856413758925</v>
      </c>
      <c r="R15" s="82" t="n">
        <f aca="false">R14/$C$14</f>
        <v>0.963462674630232</v>
      </c>
      <c r="S15" s="82" t="n">
        <f aca="false">S14/$C$14</f>
        <v>0.96107486804693</v>
      </c>
      <c r="T15" s="82" t="n">
        <f aca="false">T14/$C$14</f>
        <v>0.958692979306041</v>
      </c>
      <c r="U15" s="82" t="n">
        <f aca="false">U14/$C$14</f>
        <v>0.956316993741025</v>
      </c>
      <c r="V15" s="82" t="n">
        <f aca="false">V14/$C$14</f>
        <v>0.953946896721693</v>
      </c>
      <c r="W15" s="82" t="n">
        <f aca="false">W14/$C$14</f>
        <v>0.951582673654114</v>
      </c>
      <c r="X15" s="82" t="n">
        <f aca="false">X14/$C$14</f>
        <v>0.949224309980524</v>
      </c>
      <c r="Y15" s="82" t="n">
        <f aca="false">Y14/$C$14</f>
        <v>0.946871791179241</v>
      </c>
      <c r="Z15" s="82" t="n">
        <f aca="false">Z14/$C$14</f>
        <v>0.944525102764572</v>
      </c>
      <c r="AA15" s="82" t="n">
        <f aca="false">AA14/$C$14</f>
        <v>0.942184230286724</v>
      </c>
      <c r="AB15" s="82" t="n">
        <f aca="false">AB14/$C$14</f>
        <v>0.939849159331718</v>
      </c>
      <c r="AC15" s="82" t="n">
        <f aca="false">AC14/$C$14</f>
        <v>0.937519875521295</v>
      </c>
      <c r="AD15" s="82" t="n">
        <f aca="false">AD14/$C$14</f>
        <v>0.935196364512832</v>
      </c>
      <c r="AE15" s="82" t="n">
        <f aca="false">AE14/$C$14</f>
        <v>0.932878611999252</v>
      </c>
      <c r="AF15" s="82" t="n">
        <f aca="false">AF14/$C$14</f>
        <v>0.930566603708938</v>
      </c>
      <c r="AG15" s="82" t="n">
        <f aca="false">AG14/$C$14</f>
        <v>0.92826032540564</v>
      </c>
      <c r="AH15" s="82" t="n">
        <f aca="false">AH14/$C$14</f>
        <v>0.925959762888392</v>
      </c>
      <c r="AI15" s="82" t="n">
        <f aca="false">AI14/$C$14</f>
        <v>0.923664901991423</v>
      </c>
      <c r="AJ15" s="82" t="n">
        <f aca="false">AJ14/$C$14</f>
        <v>0.921375728584071</v>
      </c>
      <c r="AK15" s="82" t="n">
        <f aca="false">AK14/$C$14</f>
        <v>0.919092228570692</v>
      </c>
      <c r="AL15" s="82" t="n">
        <f aca="false">AL14/$C$14</f>
        <v>0.91681438789058</v>
      </c>
      <c r="AM15" s="82" t="n">
        <f aca="false">AM14/$C$14</f>
        <v>0.914542192517872</v>
      </c>
      <c r="AN15" s="82" t="n">
        <f aca="false">AN14/$C$14</f>
        <v>0.91227562846147</v>
      </c>
      <c r="AO15" s="82" t="n">
        <f aca="false">AO14/$C$14</f>
        <v>0.910014681764949</v>
      </c>
      <c r="AP15" s="82" t="n">
        <f aca="false">AP14/$C$14</f>
        <v>0.907759338506474</v>
      </c>
      <c r="AQ15" s="82" t="n">
        <f aca="false">AQ14/$C$14</f>
        <v>0.905509584798712</v>
      </c>
      <c r="AR15" s="82" t="n">
        <f aca="false">AR14/$C$14</f>
        <v>0.903265406788748</v>
      </c>
      <c r="AS15" s="82" t="n">
        <f aca="false">AS14/$C$14</f>
        <v>0.901026790658002</v>
      </c>
      <c r="AT15" s="82" t="n">
        <f aca="false">AT14/$C$14</f>
        <v>0.898793722622138</v>
      </c>
      <c r="AU15" s="82" t="n">
        <f aca="false">AU14/$C$14</f>
        <v>0.896566188930984</v>
      </c>
      <c r="AV15" s="82" t="n">
        <f aca="false">AV14/$C$14</f>
        <v>0.894344175868447</v>
      </c>
      <c r="AW15" s="82" t="n">
        <f aca="false">AW14/$C$14</f>
        <v>0.892127669752425</v>
      </c>
      <c r="AX15" s="82" t="n">
        <f aca="false">AX14/$C$14</f>
        <v>0.889916656934727</v>
      </c>
      <c r="AY15" s="82" t="n">
        <f aca="false">AY14/$C$14</f>
        <v>0.887711123800987</v>
      </c>
      <c r="AZ15" s="82" t="n">
        <f aca="false">AZ14/$C$14</f>
        <v>0.885511056770579</v>
      </c>
      <c r="BA15" s="82" t="n">
        <f aca="false">BA14/$C$14</f>
        <v>0.883316442296537</v>
      </c>
      <c r="BB15" s="82" t="n">
        <f aca="false">BB14/$C$14</f>
        <v>0.881127266865465</v>
      </c>
      <c r="BC15" s="82" t="n">
        <f aca="false">BC14/$C$14</f>
        <v>0.878943516997463</v>
      </c>
      <c r="BD15" s="82" t="n">
        <f aca="false">BD14/$C$14</f>
        <v>0.876765179246037</v>
      </c>
      <c r="BE15" s="82" t="n">
        <f aca="false">BE14/$C$14</f>
        <v>0.874592240198017</v>
      </c>
      <c r="BF15" s="82" t="n">
        <f aca="false">BF14/$C$14</f>
        <v>0.872424686473477</v>
      </c>
      <c r="BG15" s="82" t="n">
        <f aca="false">BG14/$C$14</f>
        <v>0.870262504725652</v>
      </c>
      <c r="BH15" s="82" t="n">
        <f aca="false">BH14/$C$14</f>
        <v>0.868105681640852</v>
      </c>
      <c r="BI15" s="82" t="n">
        <f aca="false">BI14/$C$14</f>
        <v>0.865954203938388</v>
      </c>
      <c r="BJ15" s="82" t="n">
        <f aca="false">BJ14/$C$14</f>
        <v>0.86380805837048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2001-11-06T15:59:17Z</dcterms:created>
  <dc:creator>vshanbh</dc:creator>
  <dc:description/>
  <dc:language>en-US</dc:language>
  <cp:lastModifiedBy>rde</cp:lastModifiedBy>
  <dcterms:modified xsi:type="dcterms:W3CDTF">2001-12-06T16:51:10Z</dcterms:modified>
  <cp:revision>0</cp:revision>
  <dc:subject/>
  <dc:title/>
</cp:coreProperties>
</file>