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iable Rates - Sept" sheetId="1" state="visible" r:id="rId3"/>
    <sheet name="IT Rates - Sept" sheetId="2" state="visible" r:id="rId4"/>
    <sheet name="Capacity Basis-Sept" sheetId="3" state="visible" r:id="rId5"/>
    <sheet name="Capacity Basis - August-October" sheetId="4" state="visible" r:id="rId6"/>
    <sheet name="Pricing Sheet" sheetId="5" state="visible" r:id="rId7"/>
    <sheet name="Capacity Basis - One Year" sheetId="6" state="visible" r:id="rId8"/>
    <sheet name="Providence Capacity" sheetId="7" state="visible" r:id="rId9"/>
    <sheet name="VNG Open Bid" sheetId="8" state="visible" r:id="rId10"/>
    <sheet name="Tennessee Open Season - 6-25-97" sheetId="9" state="visible" r:id="rId11"/>
    <sheet name="Sheet13" sheetId="10" state="visible" r:id="rId12"/>
    <sheet name="Sheet14" sheetId="11" state="visible" r:id="rId13"/>
    <sheet name="Sheet15" sheetId="12" state="visible" r:id="rId14"/>
    <sheet name="Sheet16" sheetId="13" state="visible" r:id="rId15"/>
  </sheets>
  <definedNames>
    <definedName function="false" hidden="false" localSheetId="3" name="_xlnm.Print_Area" vbProcedure="false">'Capacity Basis - August-October'!$A$3:$I$118</definedName>
    <definedName function="false" hidden="false" localSheetId="3" name="_xlnm.Print_Titles" vbProcedure="false">'Capacity Basis - August-October'!$3:$8</definedName>
    <definedName function="false" hidden="false" localSheetId="2" name="_xlnm.Print_Area" vbProcedure="false">'Capacity Basis-Sept'!$A$3:$I$122</definedName>
    <definedName function="false" hidden="false" localSheetId="2" name="_xlnm.Print_Titles" vbProcedure="false">'Capacity Basis-Sept'!$3:$8</definedName>
    <definedName function="false" hidden="false" localSheetId="1" name="_xlnm.Print_Titles" vbProcedure="false">'IT Rates - Sept'!$1:$8</definedName>
    <definedName function="false" hidden="false" localSheetId="0" name="_xlnm.Print_Area" vbProcedure="false">'Variable Rates - Sept'!$A$1</definedName>
    <definedName function="false" hidden="false" localSheetId="0" name="_xlnm.Print_Titles" vbProcedure="false">'Variable Rates - Sept'!$1:$8</definedName>
    <definedName function="false" hidden="false" name="variable" vbProcedure="false">'Variable Rates - Sept'!$B$5:$EG$203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<sst xmlns="http://schemas.openxmlformats.org/spreadsheetml/2006/main" count="822" uniqueCount="256">
  <si>
    <t xml:space="preserve">NOV, 1999 Variable Cost Transportation Rates</t>
  </si>
  <si>
    <t xml:space="preserve">Rates do not include GRI unless noted</t>
  </si>
  <si>
    <t xml:space="preserve">Gas Cost</t>
  </si>
  <si>
    <t xml:space="preserve">Pipeline</t>
  </si>
  <si>
    <t xml:space="preserve">Demand $</t>
  </si>
  <si>
    <t xml:space="preserve">Comm $</t>
  </si>
  <si>
    <t xml:space="preserve">Fuel%</t>
  </si>
  <si>
    <t xml:space="preserve">Total $</t>
  </si>
  <si>
    <t xml:space="preserve">Algonquin w/ GRI</t>
  </si>
  <si>
    <t xml:space="preserve">ANR</t>
  </si>
  <si>
    <t xml:space="preserve">  SE to SE</t>
  </si>
  <si>
    <t xml:space="preserve">  SE to ML-3</t>
  </si>
  <si>
    <t xml:space="preserve">  SW to ML-3</t>
  </si>
  <si>
    <t xml:space="preserve">  SE to ML-7</t>
  </si>
  <si>
    <t xml:space="preserve">  SW to ML-7</t>
  </si>
  <si>
    <t xml:space="preserve">  ML-7 to ML-7</t>
  </si>
  <si>
    <t xml:space="preserve">  ML-7 to ML-3</t>
  </si>
  <si>
    <t xml:space="preserve">  ML-2 to ML-3</t>
  </si>
  <si>
    <t xml:space="preserve"> </t>
  </si>
  <si>
    <t xml:space="preserve">  ML-2 to ML-7</t>
  </si>
  <si>
    <t xml:space="preserve">  </t>
  </si>
  <si>
    <t xml:space="preserve">CNG</t>
  </si>
  <si>
    <t xml:space="preserve">CNG w/ GRI</t>
  </si>
  <si>
    <t xml:space="preserve">TCO</t>
  </si>
  <si>
    <t xml:space="preserve">TCO w/ GRI</t>
  </si>
  <si>
    <t xml:space="preserve">Col. Gulf</t>
  </si>
  <si>
    <t xml:space="preserve">  Rayne - Leach</t>
  </si>
  <si>
    <t xml:space="preserve">  Offshore</t>
  </si>
  <si>
    <t xml:space="preserve">  Onshore</t>
  </si>
  <si>
    <t xml:space="preserve">  Onshore w/ GRI</t>
  </si>
  <si>
    <t xml:space="preserve">East Tennessee w/ GRI</t>
  </si>
  <si>
    <t xml:space="preserve">Equitrans w/ GRI</t>
  </si>
  <si>
    <t xml:space="preserve">KO Transmission</t>
  </si>
  <si>
    <t xml:space="preserve">Midwestern w/ GRI</t>
  </si>
  <si>
    <t xml:space="preserve">MRT</t>
  </si>
  <si>
    <t xml:space="preserve">Field to Market</t>
  </si>
  <si>
    <t xml:space="preserve">Field Zone Only</t>
  </si>
  <si>
    <t xml:space="preserve">Market Zone Only</t>
  </si>
  <si>
    <t xml:space="preserve">NGPL</t>
  </si>
  <si>
    <t xml:space="preserve">UPDATED 11/8/99</t>
  </si>
  <si>
    <t xml:space="preserve">INCLUDES GRI TO MARKET AREA</t>
  </si>
  <si>
    <t xml:space="preserve">  Iowa - Illinois to Market</t>
  </si>
  <si>
    <t xml:space="preserve">  Amarillo to Market</t>
  </si>
  <si>
    <t xml:space="preserve">  Gulf Coast Mainline to Market</t>
  </si>
  <si>
    <t xml:space="preserve">  Midcontinent to Market</t>
  </si>
  <si>
    <t xml:space="preserve">  Texok to Market</t>
  </si>
  <si>
    <t xml:space="preserve">  Louisiana to Market</t>
  </si>
  <si>
    <t xml:space="preserve">  South Texas to Market</t>
  </si>
  <si>
    <t xml:space="preserve">  Permian to Market</t>
  </si>
  <si>
    <t xml:space="preserve">  Texok to Louisiana</t>
  </si>
  <si>
    <t xml:space="preserve">  South Texas to Louisiana</t>
  </si>
  <si>
    <t xml:space="preserve">  Louisiana to Louisiana</t>
  </si>
  <si>
    <t xml:space="preserve">Noram</t>
  </si>
  <si>
    <t xml:space="preserve">all pools     Negotiated Rates…this is fuel only</t>
  </si>
  <si>
    <t xml:space="preserve">Northern Natural</t>
  </si>
  <si>
    <t xml:space="preserve">UPDATED 10/29/99</t>
  </si>
  <si>
    <t xml:space="preserve">NOTE:  FIELD FUEL IS NOT INCLUDED</t>
  </si>
  <si>
    <t xml:space="preserve">Mid 3 to Demarc</t>
  </si>
  <si>
    <t xml:space="preserve">Mid 4 (perm. Pool) to Demarc</t>
  </si>
  <si>
    <t xml:space="preserve">Mid 9 to Mid 13 (ANR/PEPL)</t>
  </si>
  <si>
    <t xml:space="preserve">Mid 9 to Demarc</t>
  </si>
  <si>
    <t xml:space="preserve">Mid 10 to Mid 13 (ANR/PEPL)</t>
  </si>
  <si>
    <t xml:space="preserve">Mid 10 to 16A</t>
  </si>
  <si>
    <t xml:space="preserve">Mid 10 to Demarc</t>
  </si>
  <si>
    <t xml:space="preserve">Mid 11 to Mid 13 (ANR/PEPL)</t>
  </si>
  <si>
    <t xml:space="preserve">Mid 11 to 16A</t>
  </si>
  <si>
    <t xml:space="preserve">Mid 11 to Demarc</t>
  </si>
  <si>
    <t xml:space="preserve">Mid 13 to Mid 13 (ANR/PEPL)</t>
  </si>
  <si>
    <t xml:space="preserve">Mid 13 to 16A</t>
  </si>
  <si>
    <t xml:space="preserve">Mid 13 to Demarc</t>
  </si>
  <si>
    <t xml:space="preserve">Mid 14 to Mid 13 (ANR/PEPL)</t>
  </si>
  <si>
    <t xml:space="preserve">Mid 14 to 16A</t>
  </si>
  <si>
    <t xml:space="preserve">Mid 14 to Demarc</t>
  </si>
  <si>
    <t xml:space="preserve">Mid 15 to Mid 13 (ANR/PEPL)</t>
  </si>
  <si>
    <t xml:space="preserve">Mid 15 to 16A</t>
  </si>
  <si>
    <t xml:space="preserve">Mid 15 to Demarc</t>
  </si>
  <si>
    <t xml:space="preserve">Mid 16A to Mid 13 (ANR/PEPL)</t>
  </si>
  <si>
    <t xml:space="preserve">Mid 16A to Demarc</t>
  </si>
  <si>
    <t xml:space="preserve">note:  When going from Bushton to Demarc, fuel is -0-.</t>
  </si>
  <si>
    <t xml:space="preserve">Panhandle Eastern w/ GRI</t>
  </si>
  <si>
    <t xml:space="preserve"> Fld to 501-600 (IP/TRUNK)</t>
  </si>
  <si>
    <t xml:space="preserve"> Fld to 601-700 (CITGO/INDGAS)</t>
  </si>
  <si>
    <t xml:space="preserve"> Fld to 701-800 (Leb/DP&amp;L/ANR)</t>
  </si>
  <si>
    <t xml:space="preserve"> Fld to 801-900 (Maumee/MGU)</t>
  </si>
  <si>
    <t xml:space="preserve">Tennessee</t>
  </si>
  <si>
    <t xml:space="preserve">  Zone 0 - 0</t>
  </si>
  <si>
    <t xml:space="preserve">  Zone 0 - 1</t>
  </si>
  <si>
    <t xml:space="preserve">  Zone 0 - 2</t>
  </si>
  <si>
    <t xml:space="preserve">  Zone 0 - 3</t>
  </si>
  <si>
    <t xml:space="preserve">  Zone 0 - 4</t>
  </si>
  <si>
    <t xml:space="preserve">  Zone 0 - 5</t>
  </si>
  <si>
    <t xml:space="preserve">  Zone 0 - 6</t>
  </si>
  <si>
    <t xml:space="preserve">  Zone 1 - 1</t>
  </si>
  <si>
    <t xml:space="preserve">  Zone 1 - 2</t>
  </si>
  <si>
    <t xml:space="preserve">  Zone 1 - 3</t>
  </si>
  <si>
    <t xml:space="preserve">  Zone 1 - 4</t>
  </si>
  <si>
    <t xml:space="preserve">  Zone 1 - 5</t>
  </si>
  <si>
    <t xml:space="preserve">  Zone 1 - 6</t>
  </si>
  <si>
    <t xml:space="preserve">  Zone 3 - 4</t>
  </si>
  <si>
    <t xml:space="preserve">  Zone 3 - 5</t>
  </si>
  <si>
    <t xml:space="preserve">  Zone 3 - 6</t>
  </si>
  <si>
    <t xml:space="preserve">  Zone 4 - 4</t>
  </si>
  <si>
    <t xml:space="preserve">  Zone 4 - 5</t>
  </si>
  <si>
    <t xml:space="preserve">  Zone 4 - 6</t>
  </si>
  <si>
    <t xml:space="preserve">  Zone 5 - 5</t>
  </si>
  <si>
    <t xml:space="preserve">  Zone 5 - 6</t>
  </si>
  <si>
    <t xml:space="preserve">Texas Eastern</t>
  </si>
  <si>
    <t xml:space="preserve">  ELA - ELA</t>
  </si>
  <si>
    <t xml:space="preserve">  STX - ELA</t>
  </si>
  <si>
    <t xml:space="preserve">  WLA - ELA</t>
  </si>
  <si>
    <t xml:space="preserve">  ETX - ETX</t>
  </si>
  <si>
    <t xml:space="preserve">  STX - ETX</t>
  </si>
  <si>
    <t xml:space="preserve">  WLA - ETX</t>
  </si>
  <si>
    <t xml:space="preserve">  ELA - M1</t>
  </si>
  <si>
    <t xml:space="preserve">  ETX - M1</t>
  </si>
  <si>
    <t xml:space="preserve">  M1 - M1</t>
  </si>
  <si>
    <t xml:space="preserve">  STX - M1</t>
  </si>
  <si>
    <t xml:space="preserve">  WLA - M1</t>
  </si>
  <si>
    <t xml:space="preserve">  ELA - M2</t>
  </si>
  <si>
    <t xml:space="preserve">  ETX - M2</t>
  </si>
  <si>
    <t xml:space="preserve">  M1 - M2</t>
  </si>
  <si>
    <t xml:space="preserve">  M2 - M2</t>
  </si>
  <si>
    <t xml:space="preserve">  STX - M2</t>
  </si>
  <si>
    <t xml:space="preserve">  WLA - M2</t>
  </si>
  <si>
    <t xml:space="preserve">  ELA - M3</t>
  </si>
  <si>
    <t xml:space="preserve">  ETX - M3</t>
  </si>
  <si>
    <t xml:space="preserve">  M1 - M3</t>
  </si>
  <si>
    <t xml:space="preserve">  M2 - M3</t>
  </si>
  <si>
    <t xml:space="preserve">  M3 - M3</t>
  </si>
  <si>
    <t xml:space="preserve">  STX - M3</t>
  </si>
  <si>
    <t xml:space="preserve">  WLA - M3</t>
  </si>
  <si>
    <t xml:space="preserve">Texas Gas</t>
  </si>
  <si>
    <t xml:space="preserve">  SL - SL</t>
  </si>
  <si>
    <t xml:space="preserve">  SL - 1</t>
  </si>
  <si>
    <t xml:space="preserve">  SL - 3</t>
  </si>
  <si>
    <t xml:space="preserve">  SL - 3 w/ GRI</t>
  </si>
  <si>
    <t xml:space="preserve">  SL - 4</t>
  </si>
  <si>
    <t xml:space="preserve">  SL - 4 w/ GRI</t>
  </si>
  <si>
    <t xml:space="preserve">  1 - 1</t>
  </si>
  <si>
    <t xml:space="preserve">  1 - 3</t>
  </si>
  <si>
    <t xml:space="preserve">  1 - 3 w/ GRI</t>
  </si>
  <si>
    <t xml:space="preserve">  1 - 4</t>
  </si>
  <si>
    <t xml:space="preserve">  1 - 4 w/ GRI</t>
  </si>
  <si>
    <t xml:space="preserve">  3 - 4</t>
  </si>
  <si>
    <t xml:space="preserve">  3 - 4 w / GRI</t>
  </si>
  <si>
    <t xml:space="preserve">Transco</t>
  </si>
  <si>
    <t xml:space="preserve">  1 - 5</t>
  </si>
  <si>
    <t xml:space="preserve">  1 - 6</t>
  </si>
  <si>
    <t xml:space="preserve">  2 - 5</t>
  </si>
  <si>
    <t xml:space="preserve">  2 - 6</t>
  </si>
  <si>
    <t xml:space="preserve">  3 - 5</t>
  </si>
  <si>
    <t xml:space="preserve">  3 - 6</t>
  </si>
  <si>
    <t xml:space="preserve">  4 - 5</t>
  </si>
  <si>
    <t xml:space="preserve">  4 - 6</t>
  </si>
  <si>
    <t xml:space="preserve">  5 (Emporia) - 5 (WGL)</t>
  </si>
  <si>
    <t xml:space="preserve">  5 (Dranes/Emp) - 5 (PSNC/NCNG)</t>
  </si>
  <si>
    <t xml:space="preserve">  5 (Dranesville) - 5 (WGL)</t>
  </si>
  <si>
    <t xml:space="preserve">  5 - 6</t>
  </si>
  <si>
    <t xml:space="preserve">  6 (Martins Creek) - 5</t>
  </si>
  <si>
    <t xml:space="preserve">  6 (Rockville) - 5</t>
  </si>
  <si>
    <t xml:space="preserve">  6 - 6</t>
  </si>
  <si>
    <t xml:space="preserve">Trunkline</t>
  </si>
  <si>
    <t xml:space="preserve">  Field Zn - Field Zn</t>
  </si>
  <si>
    <t xml:space="preserve">  Field Zn - Zn 1a</t>
  </si>
  <si>
    <t xml:space="preserve">  Field Zn - Zn 2</t>
  </si>
  <si>
    <t xml:space="preserve">  Zn 1a - Zn 1a</t>
  </si>
  <si>
    <t xml:space="preserve">  Zn 1a - Zn 2</t>
  </si>
  <si>
    <t xml:space="preserve">SEPTEMBER 1997 Interruptible Transportation Rates</t>
  </si>
  <si>
    <t xml:space="preserve">  SE to ML-3 w/ GRI</t>
  </si>
  <si>
    <t xml:space="preserve">  SW to ML-3 w/ GRI</t>
  </si>
  <si>
    <t xml:space="preserve">  SE to ML-7 w/ GRI</t>
  </si>
  <si>
    <t xml:space="preserve">  SW to ML-7 w/ GRI</t>
  </si>
  <si>
    <t xml:space="preserve">`</t>
  </si>
  <si>
    <t xml:space="preserve">NGPL w/ GRI</t>
  </si>
  <si>
    <t xml:space="preserve">Panhandle Eastern</t>
  </si>
  <si>
    <t xml:space="preserve">  Field Zone - Lebanon Lateral</t>
  </si>
  <si>
    <t xml:space="preserve">  Field Zone - Maumee</t>
  </si>
  <si>
    <t xml:space="preserve">  5 (Dranesville) - 5</t>
  </si>
  <si>
    <t xml:space="preserve">  6 - 5</t>
  </si>
  <si>
    <t xml:space="preserve">September</t>
  </si>
  <si>
    <t xml:space="preserve">SEPTEMBER 1997 CAPACITY BASIS</t>
  </si>
  <si>
    <t xml:space="preserve">Receipt</t>
  </si>
  <si>
    <t xml:space="preserve">Delivery</t>
  </si>
  <si>
    <t xml:space="preserve">Basis</t>
  </si>
  <si>
    <t xml:space="preserve">Variable</t>
  </si>
  <si>
    <t xml:space="preserve">Max</t>
  </si>
  <si>
    <t xml:space="preserve">Demand</t>
  </si>
  <si>
    <t xml:space="preserve">NYMEX</t>
  </si>
  <si>
    <t xml:space="preserve">Spread</t>
  </si>
  <si>
    <t xml:space="preserve">Cost</t>
  </si>
  <si>
    <t xml:space="preserve">Offer</t>
  </si>
  <si>
    <t xml:space="preserve">Rate</t>
  </si>
  <si>
    <t xml:space="preserve">  All Zones</t>
  </si>
  <si>
    <t xml:space="preserve">Columbia Gulf</t>
  </si>
  <si>
    <t xml:space="preserve">  FTS-1</t>
  </si>
  <si>
    <t xml:space="preserve">  FTS-1 &amp; FTS-2</t>
  </si>
  <si>
    <t xml:space="preserve">  All Gates</t>
  </si>
  <si>
    <t xml:space="preserve">Equitrans</t>
  </si>
  <si>
    <t xml:space="preserve">  SE to TCO/Chicago</t>
  </si>
  <si>
    <t xml:space="preserve">  SW to TCO/Chicago</t>
  </si>
  <si>
    <t xml:space="preserve">East Tennessee</t>
  </si>
  <si>
    <t xml:space="preserve">City Gate</t>
  </si>
  <si>
    <t xml:space="preserve">Cincinnati Gas</t>
  </si>
  <si>
    <t xml:space="preserve">Midwestern</t>
  </si>
  <si>
    <t xml:space="preserve">Chicago/Texas Gas</t>
  </si>
  <si>
    <t xml:space="preserve">  0 - 2</t>
  </si>
  <si>
    <t xml:space="preserve">  0 - 2 w/ GRI</t>
  </si>
  <si>
    <t xml:space="preserve">  1 - 2</t>
  </si>
  <si>
    <t xml:space="preserve">  1 - 2 w GRI</t>
  </si>
  <si>
    <t xml:space="preserve">  0 - 3</t>
  </si>
  <si>
    <t xml:space="preserve">  0 - 4</t>
  </si>
  <si>
    <t xml:space="preserve">TETCO</t>
  </si>
  <si>
    <t xml:space="preserve">WGL TETCO Capacity</t>
  </si>
  <si>
    <t xml:space="preserve">STX</t>
  </si>
  <si>
    <t xml:space="preserve">ETX</t>
  </si>
  <si>
    <t xml:space="preserve">WLA</t>
  </si>
  <si>
    <t xml:space="preserve">ELA</t>
  </si>
  <si>
    <t xml:space="preserve">M1</t>
  </si>
  <si>
    <t xml:space="preserve">Weighted Average</t>
  </si>
  <si>
    <t xml:space="preserve">TENNESSEE CAPACITY</t>
  </si>
  <si>
    <t xml:space="preserve">August - October</t>
  </si>
  <si>
    <t xml:space="preserve">AUGUST - OCTOBER 1997 CAPACITY BASIS</t>
  </si>
  <si>
    <t xml:space="preserve">JULY 1996 PRICING SHEET</t>
  </si>
  <si>
    <t xml:space="preserve">Supply</t>
  </si>
  <si>
    <t xml:space="preserve">Delivered</t>
  </si>
  <si>
    <t xml:space="preserve">Price</t>
  </si>
  <si>
    <t xml:space="preserve">Commodity</t>
  </si>
  <si>
    <t xml:space="preserve">  Max FT</t>
  </si>
  <si>
    <t xml:space="preserve">  Released Capacity</t>
  </si>
  <si>
    <t xml:space="preserve">  Max IT</t>
  </si>
  <si>
    <t xml:space="preserve">  Discounted IT</t>
  </si>
  <si>
    <t xml:space="preserve">Columbia Gulf - Rayne to Leach</t>
  </si>
  <si>
    <t xml:space="preserve">April 1997 - March 1998</t>
  </si>
  <si>
    <t xml:space="preserve">APRIL 1997 - MARCH 1998 CAPACITY BASIS</t>
  </si>
  <si>
    <t xml:space="preserve">APRIL 1997 - MARCH 1998 TENNESSEE CAPACITY BASIS</t>
  </si>
  <si>
    <t xml:space="preserve">Month</t>
  </si>
  <si>
    <t xml:space="preserve">Yr Avg</t>
  </si>
  <si>
    <t xml:space="preserve">APRIL 1997 - MARCH 1998 TEXAS EASTERN STX - M3 CAPACITY BASIS</t>
  </si>
  <si>
    <t xml:space="preserve">APRIL 1997 - MARCH 1998 TEXAS EASTERN ETX - M3 CAPACITY BASIS</t>
  </si>
  <si>
    <t xml:space="preserve">APRIL 1997 - MARCH 1998 TEXAS EASTERN WLA - M3 CAPACITY BASIS</t>
  </si>
  <si>
    <t xml:space="preserve">APRIL 1997 - MARCH 1998 TEXAS EASTERN ELA - M3 CAPACITY BASIS</t>
  </si>
  <si>
    <t xml:space="preserve">VNG TETCO Capacity</t>
  </si>
  <si>
    <t xml:space="preserve">VNG CNG Capacity</t>
  </si>
  <si>
    <t xml:space="preserve">November 1997</t>
  </si>
  <si>
    <t xml:space="preserve">Total</t>
  </si>
  <si>
    <t xml:space="preserve">NYMEX +</t>
  </si>
  <si>
    <t xml:space="preserve">Nov-Oct</t>
  </si>
  <si>
    <t xml:space="preserve">Fuel</t>
  </si>
  <si>
    <t xml:space="preserve">Volume</t>
  </si>
  <si>
    <t xml:space="preserve">December 1997 - March 1998</t>
  </si>
  <si>
    <t xml:space="preserve">Average</t>
  </si>
  <si>
    <t xml:space="preserve">Combined TETCO &amp; CNG</t>
  </si>
  <si>
    <t xml:space="preserve">CNG only</t>
  </si>
  <si>
    <t xml:space="preserve">April 1998 - October 1998</t>
  </si>
  <si>
    <t xml:space="preserve">OCTOBER 1997 - MARCH 1999 TENNESSEE CAPACITY BASIS</t>
  </si>
  <si>
    <t xml:space="preserve">Bid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</si>
</sst>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-* #,##0.00_-;\-* #,##0.00_-;_-* \-??_-;_-@_-"/>
    <numFmt numFmtId="166" formatCode="_-* #,##0.0000_-;\-* #,##0.0000_-;_-* \-??_-;_-@_-"/>
    <numFmt numFmtId="167" formatCode="0%"/>
    <numFmt numFmtId="168" formatCode="0.0000%"/>
    <numFmt numFmtId="169" formatCode="[$-409]m/d/yyyy"/>
    <numFmt numFmtId="170" formatCode="_-* #,##0_-;\-* #,##0_-;_-* \-??_-;_-@_-"/>
    <numFmt numFmtId="171" formatCode="\$#,##0.00;&quot;-$&quot;#,##0.00"/>
    <numFmt numFmtId="172" formatCode="_-* #,##0.000_-;\-* #,##0.000_-;_-* \-??_-;_-@_-"/>
    <numFmt numFmtId="173" formatCode="#,##0.0000"/>
    <numFmt numFmtId="174" formatCode="[$-409]h:mm\ AM/PM"/>
    <numFmt numFmtId="175" formatCode="_-\$* #,##0.00_-;&quot;-$&quot;* #,##0.00_-;_-\$* \-??_-;_-@_-"/>
    <numFmt numFmtId="176" formatCode="0"/>
    <numFmt numFmtId="177" formatCode="[$-409]mmm\-yy"/>
    <numFmt numFmtId="178" formatCode="0.00%"/>
    <numFmt numFmtId="179" formatCode="\$#,##0.00000;[RED]&quot;-$&quot;#,##0.00000"/>
    <numFmt numFmtId="180" formatCode="\$#,##0.0000;[RED]&quot;-$&quot;#,##0.0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0"/>
    </font>
    <font>
      <b val="true"/>
      <u val="single"/>
      <sz val="10"/>
      <name val="Arial"/>
      <family val="0"/>
    </font>
    <font>
      <u val="singl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B2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true" outlineLevel="0" max="2" min="2" style="0" width="8.28"/>
    <col collapsed="false" customWidth="true" hidden="false" outlineLevel="0" max="3" min="3" style="1" width="10.56"/>
    <col collapsed="false" customWidth="true" hidden="false" outlineLevel="0" max="4" min="4" style="1" width="9.7"/>
    <col collapsed="false" customWidth="true" hidden="false" outlineLevel="0" max="5" min="5" style="2" width="10.28"/>
    <col collapsed="false" customWidth="false" hidden="true" outlineLevel="0" max="15" min="6" style="0" width="9.06"/>
    <col collapsed="false" customWidth="true" hidden="false" outlineLevel="0" max="30" min="30" style="0" width="7.7"/>
    <col collapsed="false" customWidth="true" hidden="false" outlineLevel="0" max="135" min="135" style="0" width="7.7"/>
    <col collapsed="false" customWidth="true" hidden="false" outlineLevel="0" max="136" min="136" style="0" width="8.85"/>
  </cols>
  <sheetData>
    <row r="1" customFormat="false" ht="15.75" hidden="false" customHeight="false" outlineLevel="0" collapsed="false">
      <c r="A1" s="3" t="s">
        <v>0</v>
      </c>
      <c r="B1" s="3"/>
      <c r="C1" s="4"/>
    </row>
    <row r="2" customFormat="false" ht="12.75" hidden="false" customHeight="false" outlineLevel="0" collapsed="false">
      <c r="A2" s="5" t="s">
        <v>1</v>
      </c>
      <c r="B2" s="5"/>
      <c r="C2" s="6"/>
    </row>
    <row r="5" customFormat="false" ht="12.75" hidden="false" customHeight="false" outlineLevel="0" collapsed="false">
      <c r="A5" s="7" t="n">
        <f aca="true">NOW()</f>
        <v>45926.9265126388</v>
      </c>
      <c r="B5" s="8" t="n">
        <v>1</v>
      </c>
      <c r="C5" s="9"/>
      <c r="D5" s="9"/>
      <c r="E5" s="10" t="s">
        <v>2</v>
      </c>
      <c r="F5" s="11" t="n">
        <v>1.5</v>
      </c>
      <c r="G5" s="11" t="n">
        <f aca="false">F5+0.05</f>
        <v>1.55</v>
      </c>
      <c r="H5" s="11" t="n">
        <f aca="false">G5+0.05</f>
        <v>1.6</v>
      </c>
      <c r="I5" s="11" t="n">
        <f aca="false">H5+0.05</f>
        <v>1.65</v>
      </c>
      <c r="J5" s="11" t="n">
        <f aca="false">I5+0.05</f>
        <v>1.7</v>
      </c>
      <c r="K5" s="11" t="n">
        <f aca="false">J5+0.05</f>
        <v>1.75</v>
      </c>
      <c r="L5" s="11" t="n">
        <f aca="false">K5+0.05</f>
        <v>1.8</v>
      </c>
      <c r="M5" s="11" t="n">
        <f aca="false">L5+0.05</f>
        <v>1.85</v>
      </c>
      <c r="N5" s="11" t="n">
        <f aca="false">M5+0.05</f>
        <v>1.9</v>
      </c>
      <c r="O5" s="11" t="n">
        <f aca="false">N5+0.05</f>
        <v>1.95</v>
      </c>
      <c r="P5" s="11" t="n">
        <v>2.5</v>
      </c>
      <c r="Q5" s="11" t="n">
        <f aca="false">P5+0.05</f>
        <v>2.55</v>
      </c>
      <c r="R5" s="11" t="n">
        <f aca="false">Q5+0.05</f>
        <v>2.6</v>
      </c>
      <c r="S5" s="11" t="n">
        <f aca="false">R5+0.05</f>
        <v>2.65</v>
      </c>
      <c r="T5" s="11" t="n">
        <f aca="false">S5+0.05</f>
        <v>2.7</v>
      </c>
      <c r="U5" s="11" t="n">
        <f aca="false">T5+0.05</f>
        <v>2.75</v>
      </c>
      <c r="V5" s="11" t="n">
        <f aca="false">U5+0.05</f>
        <v>2.8</v>
      </c>
      <c r="W5" s="11" t="n">
        <f aca="false">V5+0.05</f>
        <v>2.85</v>
      </c>
      <c r="X5" s="11" t="n">
        <f aca="false">W5+0.05</f>
        <v>2.9</v>
      </c>
      <c r="Y5" s="11" t="n">
        <f aca="false">X5+0.05</f>
        <v>2.95</v>
      </c>
      <c r="Z5" s="11" t="n">
        <f aca="false">Y5+0.05</f>
        <v>3</v>
      </c>
      <c r="AA5" s="11" t="n">
        <f aca="false">Z5+0.05</f>
        <v>3.05</v>
      </c>
      <c r="AB5" s="11" t="n">
        <f aca="false">AA5+0.05</f>
        <v>3.1</v>
      </c>
      <c r="AC5" s="11" t="n">
        <f aca="false">AB5+0.05</f>
        <v>3.15</v>
      </c>
      <c r="AD5" s="11" t="n">
        <f aca="false">AC5+0.05</f>
        <v>3.2</v>
      </c>
      <c r="AE5" s="11" t="n">
        <f aca="false">AD5+0.05</f>
        <v>3.25</v>
      </c>
      <c r="AF5" s="11" t="n">
        <f aca="false">AE5+0.05</f>
        <v>3.3</v>
      </c>
      <c r="AG5" s="11" t="n">
        <f aca="false">AF5+0.05</f>
        <v>3.35</v>
      </c>
      <c r="AH5" s="11" t="n">
        <f aca="false">AG5+0.05</f>
        <v>3.4</v>
      </c>
      <c r="AI5" s="11" t="n">
        <f aca="false">AH5+0.05</f>
        <v>3.45</v>
      </c>
      <c r="AJ5" s="11" t="n">
        <f aca="false">AI5+0.05</f>
        <v>3.5</v>
      </c>
      <c r="AK5" s="11" t="n">
        <f aca="false">AJ5+0.05</f>
        <v>3.55</v>
      </c>
      <c r="AL5" s="11" t="n">
        <f aca="false">AK5+0.05</f>
        <v>3.6</v>
      </c>
      <c r="AM5" s="11" t="n">
        <f aca="false">AL5+0.05</f>
        <v>3.65</v>
      </c>
      <c r="AN5" s="11" t="n">
        <f aca="false">AM5+0.05</f>
        <v>3.7</v>
      </c>
      <c r="AO5" s="11" t="n">
        <f aca="false">AN5+0.05</f>
        <v>3.75</v>
      </c>
      <c r="AP5" s="11" t="n">
        <f aca="false">AO5+0.05</f>
        <v>3.8</v>
      </c>
      <c r="AQ5" s="11" t="n">
        <f aca="false">AP5+0.05</f>
        <v>3.85</v>
      </c>
      <c r="AR5" s="11" t="n">
        <f aca="false">AQ5+0.05</f>
        <v>3.9</v>
      </c>
      <c r="AS5" s="11" t="n">
        <f aca="false">AR5+0.05</f>
        <v>3.95</v>
      </c>
      <c r="AT5" s="11" t="n">
        <f aca="false">AS5+0.05</f>
        <v>3.99999999999999</v>
      </c>
      <c r="AU5" s="11" t="n">
        <f aca="false">AT5+0.05</f>
        <v>4.04999999999999</v>
      </c>
      <c r="AV5" s="11" t="n">
        <f aca="false">AU5+0.05</f>
        <v>4.09999999999999</v>
      </c>
      <c r="AW5" s="11" t="n">
        <f aca="false">AV5+0.05</f>
        <v>4.14999999999999</v>
      </c>
      <c r="AX5" s="11" t="n">
        <f aca="false">AW5+0.05</f>
        <v>4.19999999999999</v>
      </c>
      <c r="AY5" s="11" t="n">
        <f aca="false">AX5+0.05</f>
        <v>4.24999999999999</v>
      </c>
      <c r="AZ5" s="11" t="n">
        <f aca="false">AY5+0.05</f>
        <v>4.29999999999999</v>
      </c>
      <c r="BA5" s="11" t="n">
        <f aca="false">AZ5+0.05</f>
        <v>4.34999999999999</v>
      </c>
      <c r="BB5" s="11" t="n">
        <f aca="false">BA5+0.05</f>
        <v>4.39999999999999</v>
      </c>
      <c r="BC5" s="11" t="n">
        <f aca="false">BB5+0.05</f>
        <v>4.44999999999999</v>
      </c>
      <c r="BD5" s="11" t="n">
        <f aca="false">BC5+0.05</f>
        <v>4.49999999999999</v>
      </c>
      <c r="BE5" s="11" t="n">
        <f aca="false">BD5+0.05</f>
        <v>4.54999999999999</v>
      </c>
      <c r="BF5" s="11" t="n">
        <f aca="false">BE5+0.05</f>
        <v>4.59999999999999</v>
      </c>
      <c r="BG5" s="11" t="n">
        <f aca="false">BF5+0.05</f>
        <v>4.64999999999999</v>
      </c>
      <c r="BH5" s="11" t="n">
        <f aca="false">BG5+0.05</f>
        <v>4.69999999999999</v>
      </c>
      <c r="BI5" s="11" t="n">
        <f aca="false">BH5+0.05</f>
        <v>4.74999999999999</v>
      </c>
      <c r="BJ5" s="11" t="n">
        <f aca="false">BI5+0.05</f>
        <v>4.79999999999999</v>
      </c>
      <c r="BK5" s="11" t="n">
        <f aca="false">BJ5+0.05</f>
        <v>4.84999999999999</v>
      </c>
      <c r="BL5" s="11" t="n">
        <f aca="false">BK5+0.05</f>
        <v>4.89999999999999</v>
      </c>
      <c r="BM5" s="11" t="n">
        <f aca="false">BL5+0.05</f>
        <v>4.94999999999999</v>
      </c>
      <c r="BN5" s="11" t="n">
        <f aca="false">BM5+0.05</f>
        <v>4.99999999999999</v>
      </c>
      <c r="BO5" s="11" t="n">
        <f aca="false">BN5+0.05</f>
        <v>5.04999999999999</v>
      </c>
      <c r="BP5" s="11" t="n">
        <f aca="false">BO5+0.05</f>
        <v>5.09999999999999</v>
      </c>
      <c r="BQ5" s="11" t="n">
        <f aca="false">BP5+0.05</f>
        <v>5.14999999999999</v>
      </c>
      <c r="BR5" s="11" t="n">
        <f aca="false">BQ5+0.05</f>
        <v>5.19999999999999</v>
      </c>
      <c r="BS5" s="11" t="n">
        <f aca="false">BR5+0.05</f>
        <v>5.24999999999999</v>
      </c>
      <c r="BT5" s="11" t="n">
        <f aca="false">BS5+0.05</f>
        <v>5.29999999999999</v>
      </c>
      <c r="BU5" s="11" t="n">
        <f aca="false">BT5+0.05</f>
        <v>5.34999999999999</v>
      </c>
      <c r="BV5" s="11" t="n">
        <f aca="false">BU5+0.05</f>
        <v>5.39999999999999</v>
      </c>
      <c r="BW5" s="11" t="n">
        <f aca="false">BV5+0.05</f>
        <v>5.44999999999999</v>
      </c>
      <c r="BX5" s="11" t="n">
        <f aca="false">BW5+0.05</f>
        <v>5.49999999999999</v>
      </c>
      <c r="BY5" s="11" t="n">
        <f aca="false">BX5+0.05</f>
        <v>5.54999999999999</v>
      </c>
      <c r="BZ5" s="11" t="n">
        <f aca="false">BY5+0.05</f>
        <v>5.59999999999999</v>
      </c>
      <c r="CA5" s="11" t="n">
        <f aca="false">BZ5+0.05</f>
        <v>5.64999999999999</v>
      </c>
      <c r="CB5" s="11" t="n">
        <f aca="false">CA5+0.05</f>
        <v>5.69999999999999</v>
      </c>
      <c r="CC5" s="11" t="n">
        <f aca="false">CB5+0.05</f>
        <v>5.74999999999999</v>
      </c>
      <c r="CD5" s="11" t="n">
        <f aca="false">CC5+0.05</f>
        <v>5.79999999999999</v>
      </c>
      <c r="CE5" s="11" t="n">
        <f aca="false">CD5+0.05</f>
        <v>5.84999999999999</v>
      </c>
      <c r="CF5" s="11" t="n">
        <f aca="false">CE5+0.05</f>
        <v>5.89999999999999</v>
      </c>
      <c r="CG5" s="11" t="n">
        <f aca="false">CF5+0.05</f>
        <v>5.94999999999999</v>
      </c>
      <c r="CH5" s="11" t="n">
        <f aca="false">CG5+0.05</f>
        <v>5.99999999999999</v>
      </c>
      <c r="CI5" s="11" t="n">
        <f aca="false">CH5+0.05</f>
        <v>6.04999999999999</v>
      </c>
      <c r="CJ5" s="11" t="n">
        <f aca="false">CI5+0.05</f>
        <v>6.09999999999999</v>
      </c>
      <c r="CK5" s="11" t="n">
        <f aca="false">CJ5+0.05</f>
        <v>6.14999999999999</v>
      </c>
      <c r="CL5" s="11" t="n">
        <f aca="false">CK5+0.05</f>
        <v>6.19999999999999</v>
      </c>
      <c r="CM5" s="11" t="n">
        <f aca="false">CL5+0.05</f>
        <v>6.24999999999999</v>
      </c>
      <c r="CN5" s="11" t="n">
        <f aca="false">CM5+0.05</f>
        <v>6.29999999999999</v>
      </c>
      <c r="CO5" s="11" t="n">
        <f aca="false">CN5+0.05</f>
        <v>6.34999999999999</v>
      </c>
      <c r="CP5" s="11" t="n">
        <f aca="false">CO5+0.05</f>
        <v>6.39999999999999</v>
      </c>
      <c r="CQ5" s="11" t="n">
        <f aca="false">CP5+0.05</f>
        <v>6.44999999999999</v>
      </c>
      <c r="CR5" s="11" t="n">
        <f aca="false">CQ5+0.05</f>
        <v>6.49999999999999</v>
      </c>
      <c r="CS5" s="11" t="n">
        <f aca="false">CR5+0.05</f>
        <v>6.54999999999999</v>
      </c>
      <c r="CT5" s="11" t="n">
        <f aca="false">CS5+0.05</f>
        <v>6.59999999999999</v>
      </c>
      <c r="CU5" s="11" t="n">
        <f aca="false">CT5+0.05</f>
        <v>6.64999999999999</v>
      </c>
      <c r="CV5" s="11" t="n">
        <f aca="false">CU5+0.05</f>
        <v>6.69999999999999</v>
      </c>
      <c r="CW5" s="11" t="n">
        <f aca="false">CV5+0.05</f>
        <v>6.74999999999999</v>
      </c>
      <c r="CX5" s="11" t="n">
        <f aca="false">CW5+0.05</f>
        <v>6.79999999999999</v>
      </c>
      <c r="CY5" s="11" t="n">
        <f aca="false">CX5+0.05</f>
        <v>6.84999999999998</v>
      </c>
      <c r="CZ5" s="11" t="n">
        <f aca="false">CY5+0.05</f>
        <v>6.89999999999998</v>
      </c>
      <c r="DA5" s="11" t="n">
        <f aca="false">CZ5+0.05</f>
        <v>6.94999999999998</v>
      </c>
      <c r="DB5" s="11" t="n">
        <f aca="false">DA5+0.05</f>
        <v>6.99999999999998</v>
      </c>
      <c r="DC5" s="11" t="n">
        <f aca="false">DB5+0.05</f>
        <v>7.04999999999998</v>
      </c>
      <c r="DD5" s="11" t="n">
        <f aca="false">DC5+0.05</f>
        <v>7.09999999999998</v>
      </c>
      <c r="DE5" s="11" t="n">
        <f aca="false">DD5+0.05</f>
        <v>7.14999999999998</v>
      </c>
      <c r="DF5" s="11" t="n">
        <f aca="false">DE5+0.05</f>
        <v>7.19999999999998</v>
      </c>
      <c r="DG5" s="11" t="n">
        <f aca="false">DF5+0.05</f>
        <v>7.24999999999998</v>
      </c>
      <c r="DH5" s="11" t="n">
        <f aca="false">DG5+0.05</f>
        <v>7.29999999999998</v>
      </c>
      <c r="DI5" s="11" t="n">
        <f aca="false">DH5+0.05</f>
        <v>7.34999999999998</v>
      </c>
      <c r="DJ5" s="11" t="n">
        <f aca="false">DI5+0.05</f>
        <v>7.39999999999998</v>
      </c>
      <c r="DK5" s="11" t="n">
        <f aca="false">DJ5+0.05</f>
        <v>7.44999999999998</v>
      </c>
      <c r="DL5" s="11" t="n">
        <f aca="false">DK5+0.05</f>
        <v>7.49999999999998</v>
      </c>
      <c r="DM5" s="11" t="n">
        <f aca="false">DL5+0.05</f>
        <v>7.54999999999998</v>
      </c>
      <c r="DN5" s="11" t="n">
        <f aca="false">DM5+0.05</f>
        <v>7.59999999999998</v>
      </c>
      <c r="DO5" s="11" t="n">
        <f aca="false">DN5+0.05</f>
        <v>7.64999999999998</v>
      </c>
      <c r="DP5" s="11" t="n">
        <f aca="false">DO5+0.05</f>
        <v>7.69999999999998</v>
      </c>
      <c r="DQ5" s="11" t="n">
        <f aca="false">DP5+0.05</f>
        <v>7.74999999999998</v>
      </c>
      <c r="DR5" s="11" t="n">
        <f aca="false">DQ5+0.05</f>
        <v>7.79999999999998</v>
      </c>
      <c r="DS5" s="11" t="n">
        <f aca="false">DR5+0.05</f>
        <v>7.84999999999998</v>
      </c>
      <c r="DT5" s="11" t="n">
        <f aca="false">DS5+0.05</f>
        <v>7.89999999999998</v>
      </c>
      <c r="DU5" s="11" t="n">
        <f aca="false">DT5+0.05</f>
        <v>7.94999999999998</v>
      </c>
      <c r="DV5" s="11" t="n">
        <f aca="false">DU5+0.05</f>
        <v>7.99999999999998</v>
      </c>
      <c r="DW5" s="11" t="n">
        <f aca="false">DV5+0.05</f>
        <v>8.04999999999998</v>
      </c>
      <c r="DX5" s="11" t="n">
        <f aca="false">DW5+0.05</f>
        <v>8.09999999999998</v>
      </c>
      <c r="DY5" s="11" t="n">
        <f aca="false">DX5+0.05</f>
        <v>8.14999999999998</v>
      </c>
      <c r="DZ5" s="11" t="n">
        <f aca="false">DY5+0.05</f>
        <v>8.19999999999998</v>
      </c>
      <c r="EA5" s="11" t="n">
        <f aca="false">DZ5+0.05</f>
        <v>8.24999999999998</v>
      </c>
      <c r="EB5" s="11" t="n">
        <f aca="false">EA5+0.05</f>
        <v>8.29999999999999</v>
      </c>
      <c r="EC5" s="11" t="n">
        <f aca="false">EB5+0.05</f>
        <v>8.34999999999999</v>
      </c>
      <c r="ED5" s="11" t="n">
        <f aca="false">EC5+0.05</f>
        <v>8.39999999999999</v>
      </c>
      <c r="EE5" s="11" t="n">
        <f aca="false">ED5+0.05</f>
        <v>8.44999999999999</v>
      </c>
      <c r="EF5" s="11" t="n">
        <f aca="false">EE5+0.05</f>
        <v>8.49999999999999</v>
      </c>
      <c r="EG5" s="11" t="n">
        <f aca="false">EF5+0.05</f>
        <v>8.54999999999999</v>
      </c>
      <c r="EH5" s="11" t="n">
        <f aca="false">EG5+0.05</f>
        <v>8.59999999999999</v>
      </c>
      <c r="EI5" s="11" t="n">
        <f aca="false">EH5+0.05</f>
        <v>8.64999999999999</v>
      </c>
      <c r="EJ5" s="11" t="n">
        <f aca="false">EI5+0.05</f>
        <v>8.69999999999999</v>
      </c>
      <c r="EK5" s="11" t="n">
        <f aca="false">EJ5+0.05</f>
        <v>8.74999999999999</v>
      </c>
      <c r="EL5" s="11" t="n">
        <f aca="false">EK5+0.05</f>
        <v>8.79999999999999</v>
      </c>
      <c r="EM5" s="11" t="n">
        <f aca="false">EL5+0.05</f>
        <v>8.84999999999999</v>
      </c>
      <c r="EN5" s="11" t="n">
        <f aca="false">EM5+0.05</f>
        <v>8.89999999999999</v>
      </c>
      <c r="EO5" s="11" t="n">
        <f aca="false">EN5+0.05</f>
        <v>8.94999999999999</v>
      </c>
      <c r="EP5" s="11" t="n">
        <f aca="false">EO5+0.05</f>
        <v>9</v>
      </c>
      <c r="EQ5" s="11" t="n">
        <f aca="false">EP5+0.05</f>
        <v>9.05</v>
      </c>
      <c r="ER5" s="11" t="n">
        <f aca="false">EQ5+0.05</f>
        <v>9.1</v>
      </c>
      <c r="ES5" s="11" t="n">
        <f aca="false">ER5+0.05</f>
        <v>9.15</v>
      </c>
      <c r="ET5" s="11" t="n">
        <f aca="false">ES5+0.05</f>
        <v>9.2</v>
      </c>
    </row>
    <row r="6" customFormat="false" ht="12.75" hidden="false" customHeight="false" outlineLevel="0" collapsed="false">
      <c r="B6" s="12" t="n">
        <f aca="false">+B5+1</f>
        <v>2</v>
      </c>
    </row>
    <row r="7" customFormat="false" ht="13.5" hidden="false" customHeight="false" outlineLevel="0" collapsed="false">
      <c r="A7" s="13" t="s">
        <v>3</v>
      </c>
      <c r="B7" s="12" t="n">
        <f aca="false">+B6+1</f>
        <v>3</v>
      </c>
      <c r="C7" s="14" t="s">
        <v>4</v>
      </c>
      <c r="D7" s="15" t="s">
        <v>5</v>
      </c>
      <c r="E7" s="16" t="s">
        <v>6</v>
      </c>
      <c r="F7" s="17" t="s">
        <v>7</v>
      </c>
      <c r="G7" s="17" t="str">
        <f aca="false">F7</f>
        <v>Total $</v>
      </c>
      <c r="H7" s="17" t="str">
        <f aca="false">G7</f>
        <v>Total $</v>
      </c>
      <c r="I7" s="17" t="str">
        <f aca="false">H7</f>
        <v>Total $</v>
      </c>
      <c r="J7" s="17" t="str">
        <f aca="false">I7</f>
        <v>Total $</v>
      </c>
      <c r="K7" s="17" t="str">
        <f aca="false">J7</f>
        <v>Total $</v>
      </c>
      <c r="L7" s="17" t="str">
        <f aca="false">K7</f>
        <v>Total $</v>
      </c>
      <c r="M7" s="17" t="str">
        <f aca="false">L7</f>
        <v>Total $</v>
      </c>
      <c r="N7" s="17" t="str">
        <f aca="false">M7</f>
        <v>Total $</v>
      </c>
      <c r="O7" s="17" t="str">
        <f aca="false">N7</f>
        <v>Total $</v>
      </c>
      <c r="P7" s="17" t="str">
        <f aca="false">O7</f>
        <v>Total $</v>
      </c>
      <c r="Q7" s="17" t="str">
        <f aca="false">P7</f>
        <v>Total $</v>
      </c>
      <c r="R7" s="17" t="str">
        <f aca="false">Q7</f>
        <v>Total $</v>
      </c>
      <c r="S7" s="17" t="str">
        <f aca="false">R7</f>
        <v>Total $</v>
      </c>
      <c r="T7" s="17" t="str">
        <f aca="false">S7</f>
        <v>Total $</v>
      </c>
      <c r="U7" s="17" t="str">
        <f aca="false">T7</f>
        <v>Total $</v>
      </c>
      <c r="V7" s="17" t="str">
        <f aca="false">U7</f>
        <v>Total $</v>
      </c>
      <c r="W7" s="17" t="str">
        <f aca="false">V7</f>
        <v>Total $</v>
      </c>
      <c r="X7" s="17" t="str">
        <f aca="false">W7</f>
        <v>Total $</v>
      </c>
      <c r="Y7" s="17" t="str">
        <f aca="false">X7</f>
        <v>Total $</v>
      </c>
      <c r="Z7" s="17" t="str">
        <f aca="false">Y7</f>
        <v>Total $</v>
      </c>
      <c r="AA7" s="17" t="str">
        <f aca="false">Z7</f>
        <v>Total $</v>
      </c>
      <c r="AB7" s="17" t="str">
        <f aca="false">AA7</f>
        <v>Total $</v>
      </c>
      <c r="AC7" s="17" t="str">
        <f aca="false">AB7</f>
        <v>Total $</v>
      </c>
      <c r="AD7" s="17" t="str">
        <f aca="false">AC7</f>
        <v>Total $</v>
      </c>
      <c r="AE7" s="17" t="str">
        <f aca="false">AD7</f>
        <v>Total $</v>
      </c>
      <c r="AF7" s="17" t="str">
        <f aca="false">AE7</f>
        <v>Total $</v>
      </c>
      <c r="AG7" s="17" t="str">
        <f aca="false">AF7</f>
        <v>Total $</v>
      </c>
      <c r="AH7" s="17" t="str">
        <f aca="false">AG7</f>
        <v>Total $</v>
      </c>
      <c r="AI7" s="17" t="str">
        <f aca="false">AH7</f>
        <v>Total $</v>
      </c>
      <c r="AJ7" s="17" t="str">
        <f aca="false">AI7</f>
        <v>Total $</v>
      </c>
      <c r="AK7" s="17" t="str">
        <f aca="false">AJ7</f>
        <v>Total $</v>
      </c>
      <c r="AL7" s="17" t="str">
        <f aca="false">AK7</f>
        <v>Total $</v>
      </c>
      <c r="AM7" s="17" t="str">
        <f aca="false">AL7</f>
        <v>Total $</v>
      </c>
      <c r="AN7" s="17" t="str">
        <f aca="false">AM7</f>
        <v>Total $</v>
      </c>
      <c r="AO7" s="17" t="str">
        <f aca="false">AN7</f>
        <v>Total $</v>
      </c>
      <c r="AP7" s="17" t="str">
        <f aca="false">AO7</f>
        <v>Total $</v>
      </c>
      <c r="AQ7" s="17" t="str">
        <f aca="false">AP7</f>
        <v>Total $</v>
      </c>
      <c r="AR7" s="17" t="str">
        <f aca="false">AQ7</f>
        <v>Total $</v>
      </c>
      <c r="AS7" s="17" t="str">
        <f aca="false">AR7</f>
        <v>Total $</v>
      </c>
      <c r="AT7" s="17" t="str">
        <f aca="false">AS7</f>
        <v>Total $</v>
      </c>
      <c r="AU7" s="17" t="str">
        <f aca="false">AT7</f>
        <v>Total $</v>
      </c>
      <c r="AV7" s="17" t="str">
        <f aca="false">AU7</f>
        <v>Total $</v>
      </c>
      <c r="AW7" s="17" t="str">
        <f aca="false">AV7</f>
        <v>Total $</v>
      </c>
      <c r="AX7" s="17" t="str">
        <f aca="false">AW7</f>
        <v>Total $</v>
      </c>
      <c r="AY7" s="17" t="str">
        <f aca="false">AX7</f>
        <v>Total $</v>
      </c>
      <c r="AZ7" s="17" t="str">
        <f aca="false">AY7</f>
        <v>Total $</v>
      </c>
      <c r="BA7" s="17" t="str">
        <f aca="false">AZ7</f>
        <v>Total $</v>
      </c>
      <c r="BB7" s="17" t="str">
        <f aca="false">BA7</f>
        <v>Total $</v>
      </c>
      <c r="BC7" s="17" t="str">
        <f aca="false">BB7</f>
        <v>Total $</v>
      </c>
      <c r="BD7" s="17" t="str">
        <f aca="false">BC7</f>
        <v>Total $</v>
      </c>
      <c r="BE7" s="17" t="str">
        <f aca="false">BD7</f>
        <v>Total $</v>
      </c>
      <c r="BF7" s="17" t="str">
        <f aca="false">BE7</f>
        <v>Total $</v>
      </c>
      <c r="BG7" s="17" t="str">
        <f aca="false">BF7</f>
        <v>Total $</v>
      </c>
      <c r="BH7" s="17" t="str">
        <f aca="false">BG7</f>
        <v>Total $</v>
      </c>
      <c r="BI7" s="17" t="str">
        <f aca="false">BH7</f>
        <v>Total $</v>
      </c>
      <c r="BJ7" s="17" t="str">
        <f aca="false">BI7</f>
        <v>Total $</v>
      </c>
      <c r="BK7" s="17" t="str">
        <f aca="false">BJ7</f>
        <v>Total $</v>
      </c>
      <c r="BL7" s="17" t="str">
        <f aca="false">BK7</f>
        <v>Total $</v>
      </c>
      <c r="BM7" s="17" t="str">
        <f aca="false">BL7</f>
        <v>Total $</v>
      </c>
      <c r="BN7" s="17" t="str">
        <f aca="false">BM7</f>
        <v>Total $</v>
      </c>
      <c r="BO7" s="17" t="str">
        <f aca="false">BN7</f>
        <v>Total $</v>
      </c>
      <c r="BP7" s="17" t="str">
        <f aca="false">BO7</f>
        <v>Total $</v>
      </c>
      <c r="BQ7" s="17" t="str">
        <f aca="false">BP7</f>
        <v>Total $</v>
      </c>
      <c r="BR7" s="17" t="str">
        <f aca="false">BQ7</f>
        <v>Total $</v>
      </c>
      <c r="BS7" s="17" t="str">
        <f aca="false">BR7</f>
        <v>Total $</v>
      </c>
      <c r="BT7" s="17" t="str">
        <f aca="false">BS7</f>
        <v>Total $</v>
      </c>
      <c r="BU7" s="17" t="str">
        <f aca="false">BT7</f>
        <v>Total $</v>
      </c>
      <c r="BV7" s="17" t="str">
        <f aca="false">BU7</f>
        <v>Total $</v>
      </c>
      <c r="BW7" s="17" t="str">
        <f aca="false">BV7</f>
        <v>Total $</v>
      </c>
      <c r="BX7" s="17" t="str">
        <f aca="false">BW7</f>
        <v>Total $</v>
      </c>
      <c r="BY7" s="17" t="str">
        <f aca="false">BX7</f>
        <v>Total $</v>
      </c>
      <c r="BZ7" s="17" t="str">
        <f aca="false">BY7</f>
        <v>Total $</v>
      </c>
      <c r="CA7" s="17" t="str">
        <f aca="false">BZ7</f>
        <v>Total $</v>
      </c>
      <c r="CB7" s="17" t="str">
        <f aca="false">CA7</f>
        <v>Total $</v>
      </c>
      <c r="CC7" s="17" t="str">
        <f aca="false">CB7</f>
        <v>Total $</v>
      </c>
      <c r="CD7" s="17" t="str">
        <f aca="false">CC7</f>
        <v>Total $</v>
      </c>
      <c r="CE7" s="17" t="str">
        <f aca="false">CD7</f>
        <v>Total $</v>
      </c>
      <c r="CF7" s="17" t="str">
        <f aca="false">CE7</f>
        <v>Total $</v>
      </c>
      <c r="CG7" s="17" t="str">
        <f aca="false">CF7</f>
        <v>Total $</v>
      </c>
      <c r="CH7" s="17" t="str">
        <f aca="false">CG7</f>
        <v>Total $</v>
      </c>
      <c r="CI7" s="17" t="str">
        <f aca="false">CH7</f>
        <v>Total $</v>
      </c>
      <c r="CJ7" s="17" t="str">
        <f aca="false">CI7</f>
        <v>Total $</v>
      </c>
      <c r="CK7" s="17" t="str">
        <f aca="false">CJ7</f>
        <v>Total $</v>
      </c>
      <c r="CL7" s="17" t="str">
        <f aca="false">CK7</f>
        <v>Total $</v>
      </c>
      <c r="CM7" s="17" t="str">
        <f aca="false">CL7</f>
        <v>Total $</v>
      </c>
      <c r="CN7" s="17" t="str">
        <f aca="false">CM7</f>
        <v>Total $</v>
      </c>
      <c r="CO7" s="17" t="str">
        <f aca="false">CN7</f>
        <v>Total $</v>
      </c>
      <c r="CP7" s="17" t="str">
        <f aca="false">CO7</f>
        <v>Total $</v>
      </c>
      <c r="CQ7" s="17" t="str">
        <f aca="false">CP7</f>
        <v>Total $</v>
      </c>
      <c r="CR7" s="17" t="str">
        <f aca="false">CQ7</f>
        <v>Total $</v>
      </c>
      <c r="CS7" s="17" t="str">
        <f aca="false">CR7</f>
        <v>Total $</v>
      </c>
      <c r="CT7" s="17" t="str">
        <f aca="false">CS7</f>
        <v>Total $</v>
      </c>
      <c r="CU7" s="17" t="str">
        <f aca="false">CT7</f>
        <v>Total $</v>
      </c>
      <c r="CV7" s="17" t="str">
        <f aca="false">CU7</f>
        <v>Total $</v>
      </c>
      <c r="CW7" s="17" t="str">
        <f aca="false">CV7</f>
        <v>Total $</v>
      </c>
      <c r="CX7" s="17" t="str">
        <f aca="false">CW7</f>
        <v>Total $</v>
      </c>
      <c r="CY7" s="17" t="str">
        <f aca="false">CX7</f>
        <v>Total $</v>
      </c>
      <c r="CZ7" s="17" t="str">
        <f aca="false">CY7</f>
        <v>Total $</v>
      </c>
      <c r="DA7" s="17" t="str">
        <f aca="false">CZ7</f>
        <v>Total $</v>
      </c>
      <c r="DB7" s="17" t="str">
        <f aca="false">DA7</f>
        <v>Total $</v>
      </c>
      <c r="DC7" s="17" t="str">
        <f aca="false">DB7</f>
        <v>Total $</v>
      </c>
      <c r="DD7" s="17" t="str">
        <f aca="false">DC7</f>
        <v>Total $</v>
      </c>
      <c r="DE7" s="17" t="str">
        <f aca="false">DD7</f>
        <v>Total $</v>
      </c>
      <c r="DF7" s="17" t="str">
        <f aca="false">DE7</f>
        <v>Total $</v>
      </c>
      <c r="DG7" s="17" t="str">
        <f aca="false">DF7</f>
        <v>Total $</v>
      </c>
      <c r="DH7" s="17" t="str">
        <f aca="false">DG7</f>
        <v>Total $</v>
      </c>
      <c r="DI7" s="17" t="str">
        <f aca="false">DH7</f>
        <v>Total $</v>
      </c>
      <c r="DJ7" s="17" t="str">
        <f aca="false">DI7</f>
        <v>Total $</v>
      </c>
      <c r="DK7" s="17" t="str">
        <f aca="false">DJ7</f>
        <v>Total $</v>
      </c>
      <c r="DL7" s="17" t="str">
        <f aca="false">DK7</f>
        <v>Total $</v>
      </c>
      <c r="DM7" s="17" t="str">
        <f aca="false">DL7</f>
        <v>Total $</v>
      </c>
      <c r="DN7" s="17" t="str">
        <f aca="false">DM7</f>
        <v>Total $</v>
      </c>
      <c r="DO7" s="17" t="str">
        <f aca="false">DN7</f>
        <v>Total $</v>
      </c>
      <c r="DP7" s="17" t="str">
        <f aca="false">DO7</f>
        <v>Total $</v>
      </c>
      <c r="DQ7" s="17" t="str">
        <f aca="false">DP7</f>
        <v>Total $</v>
      </c>
      <c r="DR7" s="17" t="str">
        <f aca="false">DQ7</f>
        <v>Total $</v>
      </c>
      <c r="DS7" s="17" t="str">
        <f aca="false">DR7</f>
        <v>Total $</v>
      </c>
      <c r="DT7" s="17" t="str">
        <f aca="false">DS7</f>
        <v>Total $</v>
      </c>
      <c r="DU7" s="17" t="str">
        <f aca="false">DT7</f>
        <v>Total $</v>
      </c>
      <c r="DV7" s="17" t="str">
        <f aca="false">DU7</f>
        <v>Total $</v>
      </c>
      <c r="DW7" s="17" t="str">
        <f aca="false">DV7</f>
        <v>Total $</v>
      </c>
      <c r="DX7" s="17" t="str">
        <f aca="false">DW7</f>
        <v>Total $</v>
      </c>
      <c r="DY7" s="17" t="str">
        <f aca="false">DX7</f>
        <v>Total $</v>
      </c>
      <c r="DZ7" s="17" t="str">
        <f aca="false">DY7</f>
        <v>Total $</v>
      </c>
      <c r="EA7" s="17" t="str">
        <f aca="false">DZ7</f>
        <v>Total $</v>
      </c>
      <c r="EB7" s="17" t="str">
        <f aca="false">EA7</f>
        <v>Total $</v>
      </c>
      <c r="EC7" s="17" t="str">
        <f aca="false">EB7</f>
        <v>Total $</v>
      </c>
      <c r="ED7" s="17" t="str">
        <f aca="false">EC7</f>
        <v>Total $</v>
      </c>
      <c r="EE7" s="17" t="str">
        <f aca="false">ED7</f>
        <v>Total $</v>
      </c>
      <c r="EF7" s="17" t="str">
        <f aca="false">EE7</f>
        <v>Total $</v>
      </c>
      <c r="EG7" s="17" t="str">
        <f aca="false">EF7</f>
        <v>Total $</v>
      </c>
      <c r="EH7" s="17" t="str">
        <f aca="false">EG7</f>
        <v>Total $</v>
      </c>
      <c r="EI7" s="17" t="str">
        <f aca="false">EH7</f>
        <v>Total $</v>
      </c>
      <c r="EJ7" s="17" t="str">
        <f aca="false">EI7</f>
        <v>Total $</v>
      </c>
      <c r="EK7" s="17" t="str">
        <f aca="false">EJ7</f>
        <v>Total $</v>
      </c>
      <c r="EL7" s="17" t="str">
        <f aca="false">EK7</f>
        <v>Total $</v>
      </c>
      <c r="EM7" s="17" t="str">
        <f aca="false">EL7</f>
        <v>Total $</v>
      </c>
      <c r="EN7" s="17" t="str">
        <f aca="false">EM7</f>
        <v>Total $</v>
      </c>
      <c r="EO7" s="17" t="str">
        <f aca="false">EN7</f>
        <v>Total $</v>
      </c>
      <c r="EP7" s="17" t="str">
        <f aca="false">EO7</f>
        <v>Total $</v>
      </c>
      <c r="EQ7" s="17" t="str">
        <f aca="false">EP7</f>
        <v>Total $</v>
      </c>
      <c r="ER7" s="17" t="str">
        <f aca="false">EQ7</f>
        <v>Total $</v>
      </c>
      <c r="ES7" s="17" t="str">
        <f aca="false">ER7</f>
        <v>Total $</v>
      </c>
      <c r="ET7" s="17" t="str">
        <f aca="false">ES7</f>
        <v>Total $</v>
      </c>
      <c r="EU7" s="17"/>
      <c r="EV7" s="17"/>
      <c r="EW7" s="17"/>
      <c r="EX7" s="17"/>
      <c r="EY7" s="17"/>
      <c r="EZ7" s="17"/>
      <c r="FA7" s="17"/>
      <c r="FB7" s="17"/>
    </row>
    <row r="8" customFormat="false" ht="12.75" hidden="true" customHeight="false" outlineLevel="0" collapsed="false">
      <c r="B8" s="12" t="n">
        <f aca="false">+B7+1</f>
        <v>4</v>
      </c>
    </row>
    <row r="9" customFormat="false" ht="12.75" hidden="true" customHeight="false" outlineLevel="0" collapsed="false">
      <c r="A9" s="5" t="s">
        <v>8</v>
      </c>
      <c r="B9" s="12" t="n">
        <f aca="false">+B8+1</f>
        <v>5</v>
      </c>
      <c r="C9" s="1" t="n">
        <v>6.429</v>
      </c>
      <c r="D9" s="1" t="n">
        <f aca="false">0.0159+0.0088+0.002</f>
        <v>0.0267</v>
      </c>
      <c r="E9" s="2" t="n">
        <v>0.0095</v>
      </c>
      <c r="F9" s="1" t="n">
        <f aca="false">F$5/(1-$E9)+$D$9-F$5</f>
        <v>0.0410866733972739</v>
      </c>
      <c r="G9" s="1" t="n">
        <f aca="false">G$5/(1-$E9)+$D$9-G$5</f>
        <v>0.0415662291771832</v>
      </c>
      <c r="H9" s="1" t="n">
        <f aca="false">H$5/(1-$E9)+$D$9-H$5</f>
        <v>0.0420457849570923</v>
      </c>
      <c r="I9" s="1" t="n">
        <f aca="false">I$5/(1-$E9)+$D$9-I$5</f>
        <v>0.0425253407370014</v>
      </c>
      <c r="J9" s="1" t="n">
        <f aca="false">J$5/(1-$E9)+$D$9-J$5</f>
        <v>0.0430048965169105</v>
      </c>
      <c r="K9" s="1" t="n">
        <f aca="false">K$5/(1-$E9)+$D$9-K$5</f>
        <v>0.0434844522968196</v>
      </c>
      <c r="L9" s="1" t="n">
        <f aca="false">L$5/(1-$E9)+$D$9-L$5</f>
        <v>0.0439640080767287</v>
      </c>
      <c r="M9" s="1" t="n">
        <f aca="false">M$5/(1-$E9)+$D$9-M$5</f>
        <v>0.0444435638566378</v>
      </c>
      <c r="N9" s="1" t="n">
        <f aca="false">N$5/(1-$E9)+$D$9-N$5</f>
        <v>0.0449231196365472</v>
      </c>
      <c r="O9" s="1" t="n">
        <f aca="false">O$5/(1-$E9)+$D$9-O$5</f>
        <v>0.0454026754164563</v>
      </c>
      <c r="P9" s="1" t="n">
        <f aca="false">P$5/(1-$E9)+$D$9-P$5</f>
        <v>0.0506777889954568</v>
      </c>
      <c r="Q9" s="1" t="n">
        <f aca="false">Q$5/(1-$E9)+$D$9-Q$5</f>
        <v>0.0511573447753659</v>
      </c>
      <c r="R9" s="1" t="n">
        <f aca="false">R$5/(1-$E9)+$D$9-R$5</f>
        <v>0.051636900555275</v>
      </c>
      <c r="S9" s="1" t="n">
        <f aca="false">S$5/(1-$E9)+$D$9-S$5</f>
        <v>0.0521164563351841</v>
      </c>
      <c r="T9" s="1" t="n">
        <f aca="false">T$5/(1-$E9)+$D$9-T$5</f>
        <v>0.0525960121150932</v>
      </c>
      <c r="U9" s="1" t="n">
        <f aca="false">U$5/(1-$E9)+$D$9-U$5</f>
        <v>0.0530755678950023</v>
      </c>
      <c r="V9" s="1" t="n">
        <f aca="false">V$5/(1-$E9)+$D$9-V$5</f>
        <v>0.0535551236749114</v>
      </c>
      <c r="W9" s="1" t="n">
        <f aca="false">W$5/(1-$E9)+$D$9-W$5</f>
        <v>0.0540346794548205</v>
      </c>
      <c r="X9" s="1" t="n">
        <f aca="false">X$5/(1-$E9)+$D$9-X$5</f>
        <v>0.0545142352347297</v>
      </c>
      <c r="Y9" s="1" t="n">
        <f aca="false">Y$5/(1-$E9)+$D$9-Y$5</f>
        <v>0.0549937910146388</v>
      </c>
      <c r="Z9" s="1" t="n">
        <f aca="false">Z$5/(1-$E9)+$D$9-Z$5</f>
        <v>0.0554733467945479</v>
      </c>
      <c r="AA9" s="1" t="n">
        <f aca="false">AA$5/(1-$E9)+$D$9-AA$5</f>
        <v>0.055952902574457</v>
      </c>
      <c r="AB9" s="1" t="n">
        <f aca="false">AB$5/(1-$E9)+$D$9-AB$5</f>
        <v>0.0564324583543661</v>
      </c>
      <c r="AC9" s="1" t="n">
        <f aca="false">AC$5/(1-$E9)+$D$9-AC$5</f>
        <v>0.0569120141342756</v>
      </c>
      <c r="AD9" s="1" t="n">
        <f aca="false">AD$5/(1-$E9)+$D$9-AD$5</f>
        <v>0.0573915699141847</v>
      </c>
      <c r="AE9" s="1" t="n">
        <f aca="false">AE$5/(1-$E9)+$D$9-AE$5</f>
        <v>0.0578711256940938</v>
      </c>
      <c r="AF9" s="1" t="n">
        <f aca="false">AF$5/(1-$E9)+$D$9-AF$5</f>
        <v>0.0583506814740029</v>
      </c>
      <c r="AG9" s="1" t="n">
        <f aca="false">AG$5/(1-$E9)+$D$9-AG$5</f>
        <v>0.058830237253912</v>
      </c>
      <c r="AH9" s="1" t="n">
        <f aca="false">AH$5/(1-$E9)+$D$9-AH$5</f>
        <v>0.0593097930338211</v>
      </c>
      <c r="AI9" s="1" t="n">
        <f aca="false">AI$5/(1-$E9)+$D$9-AI$5</f>
        <v>0.0597893488137302</v>
      </c>
      <c r="AJ9" s="1" t="n">
        <f aca="false">AJ$5/(1-$E9)+$D$9-AJ$5</f>
        <v>0.0602689045936393</v>
      </c>
      <c r="AK9" s="1" t="n">
        <f aca="false">AK$5/(1-$E9)+$D$9-AK$5</f>
        <v>0.0607484603735484</v>
      </c>
      <c r="AL9" s="1" t="n">
        <f aca="false">AL$5/(1-$E9)+$D$9-AL$5</f>
        <v>0.0612280161534575</v>
      </c>
      <c r="AM9" s="1" t="n">
        <f aca="false">AM$5/(1-$E9)+$D$9-AM$5</f>
        <v>0.0617075719333666</v>
      </c>
      <c r="AN9" s="1" t="n">
        <f aca="false">AN$5/(1-$E9)+$D$9-AN$5</f>
        <v>0.0621871277132757</v>
      </c>
      <c r="AO9" s="1" t="n">
        <f aca="false">AO$5/(1-$E9)+$D$9-AO$5</f>
        <v>0.0626666834931848</v>
      </c>
      <c r="AP9" s="1" t="n">
        <f aca="false">AP$5/(1-$E9)+$D$9-AP$5</f>
        <v>0.0631462392730939</v>
      </c>
      <c r="AQ9" s="1" t="n">
        <f aca="false">AQ$5/(1-$E9)+$D$9-AQ$5</f>
        <v>0.063625795053003</v>
      </c>
      <c r="AR9" s="1" t="n">
        <f aca="false">AR$5/(1-$E9)+$D$9-AR$5</f>
        <v>0.0641053508329126</v>
      </c>
      <c r="AS9" s="1" t="n">
        <f aca="false">AS$5/(1-$E9)+$D$9-AS$5</f>
        <v>0.0645849066128221</v>
      </c>
      <c r="AT9" s="1" t="n">
        <f aca="false">AT$5/(1-$E9)+$D$9-AT$5</f>
        <v>0.0650644623927308</v>
      </c>
      <c r="AU9" s="1" t="n">
        <f aca="false">AU$5/(1-$E9)+$D$9-AU$5</f>
        <v>0.0655440181726394</v>
      </c>
      <c r="AV9" s="1" t="n">
        <f aca="false">AV$5/(1-$E9)+$D$9-AV$5</f>
        <v>0.066023573952549</v>
      </c>
      <c r="AW9" s="1" t="n">
        <f aca="false">AW$5/(1-$E9)+$D$9-AW$5</f>
        <v>0.0665031297324576</v>
      </c>
      <c r="AX9" s="1" t="n">
        <f aca="false">AX$5/(1-$E9)+$D$9-AX$5</f>
        <v>0.0669826855123672</v>
      </c>
      <c r="AY9" s="1" t="n">
        <f aca="false">AY$5/(1-$E9)+$D$9-AY$5</f>
        <v>0.0674622412922767</v>
      </c>
      <c r="AZ9" s="1" t="n">
        <f aca="false">AZ$5/(1-$E9)+$D$9-AZ$5</f>
        <v>0.0679417970721854</v>
      </c>
      <c r="BA9" s="1" t="n">
        <f aca="false">BA$5/(1-$E9)+$D$9-BA$5</f>
        <v>0.0684213528520949</v>
      </c>
      <c r="BB9" s="1" t="n">
        <f aca="false">BB$5/(1-$E9)+$D$9-BB$5</f>
        <v>0.0689009086320036</v>
      </c>
      <c r="BC9" s="1" t="n">
        <f aca="false">BC$5/(1-$E9)+$D$9-BC$5</f>
        <v>0.0693804644119132</v>
      </c>
      <c r="BD9" s="1" t="n">
        <f aca="false">BD$5/(1-$E9)+$D$9-BD$5</f>
        <v>0.0698600201918218</v>
      </c>
      <c r="BE9" s="1" t="n">
        <f aca="false">BE$5/(1-$E9)+$D$9-BE$5</f>
        <v>0.0703395759717314</v>
      </c>
      <c r="BF9" s="1" t="n">
        <f aca="false">BF$5/(1-$E9)+$D$9-BF$5</f>
        <v>0.07081913175164</v>
      </c>
      <c r="BG9" s="1" t="n">
        <f aca="false">BG$5/(1-$E9)+$D$9-BG$5</f>
        <v>0.0712986875315496</v>
      </c>
      <c r="BH9" s="1" t="n">
        <f aca="false">BH$5/(1-$E9)+$D$9-BH$5</f>
        <v>0.0717782433114582</v>
      </c>
      <c r="BI9" s="1" t="n">
        <f aca="false">BI$5/(1-$E9)+$D$9-BI$5</f>
        <v>0.0722577990913678</v>
      </c>
      <c r="BJ9" s="1" t="n">
        <f aca="false">BJ$5/(1-$E9)+$D$9-BJ$5</f>
        <v>0.0727373548712764</v>
      </c>
      <c r="BK9" s="1" t="n">
        <f aca="false">BK$5/(1-$E9)+$D$9-BK$5</f>
        <v>0.073216910651186</v>
      </c>
      <c r="BL9" s="1" t="n">
        <f aca="false">BL$5/(1-$E9)+$D$9-BL$5</f>
        <v>0.0736964664310946</v>
      </c>
      <c r="BM9" s="1" t="n">
        <f aca="false">BM$5/(1-$E9)+$D$9-BM$5</f>
        <v>0.0741760222110042</v>
      </c>
      <c r="BN9" s="1" t="n">
        <f aca="false">BN$5/(1-$E9)+$D$9-BN$5</f>
        <v>0.0746555779909137</v>
      </c>
      <c r="BO9" s="1" t="n">
        <f aca="false">BO$5/(1-$E9)+$D$9-BO$5</f>
        <v>0.0751351337708224</v>
      </c>
      <c r="BP9" s="1" t="n">
        <f aca="false">BP$5/(1-$E9)+$D$9-BP$5</f>
        <v>0.0756146895507319</v>
      </c>
      <c r="BQ9" s="1" t="n">
        <f aca="false">BQ$5/(1-$E9)+$D$9-BQ$5</f>
        <v>0.0760942453306406</v>
      </c>
      <c r="BR9" s="1" t="n">
        <f aca="false">BR$5/(1-$E9)+$D$9-BR$5</f>
        <v>0.0765738011105501</v>
      </c>
      <c r="BS9" s="1" t="n">
        <f aca="false">BS$5/(1-$E9)+$D$9-BS$5</f>
        <v>0.0770533568904588</v>
      </c>
      <c r="BT9" s="1" t="n">
        <f aca="false">BT$5/(1-$E9)+$D$9-BT$5</f>
        <v>0.0775329126703683</v>
      </c>
      <c r="BU9" s="1" t="n">
        <f aca="false">BU$5/(1-$E9)+$D$9-BU$5</f>
        <v>0.078012468450277</v>
      </c>
      <c r="BV9" s="1" t="n">
        <f aca="false">BV$5/(1-$E9)+$D$9-BV$5</f>
        <v>0.0784920242301865</v>
      </c>
      <c r="BW9" s="1" t="n">
        <f aca="false">BW$5/(1-$E9)+$D$9-BW$5</f>
        <v>0.0789715800100952</v>
      </c>
      <c r="BX9" s="1" t="n">
        <f aca="false">BX$5/(1-$E9)+$D$9-BX$5</f>
        <v>0.0794511357900047</v>
      </c>
      <c r="BY9" s="1" t="n">
        <f aca="false">BY$5/(1-$E9)+$D$9-BY$5</f>
        <v>0.0799306915699134</v>
      </c>
      <c r="BZ9" s="1" t="n">
        <f aca="false">BZ$5/(1-$E9)+$D$9-BZ$5</f>
        <v>0.0804102473498229</v>
      </c>
      <c r="CA9" s="1" t="n">
        <f aca="false">CA$5/(1-$E9)+$D$9-CA$5</f>
        <v>0.0808898031297316</v>
      </c>
      <c r="CB9" s="1" t="n">
        <f aca="false">CB$5/(1-$E9)+$D$9-CB$5</f>
        <v>0.0813693589096411</v>
      </c>
      <c r="CC9" s="1" t="n">
        <f aca="false">CC$5/(1-$E9)+$D$9-CC$5</f>
        <v>0.0818489146895507</v>
      </c>
      <c r="CD9" s="1" t="n">
        <f aca="false">CD$5/(1-$E9)+$D$9-CD$5</f>
        <v>0.0823284704694594</v>
      </c>
      <c r="CE9" s="1" t="n">
        <f aca="false">CE$5/(1-$E9)+$D$9-CE$5</f>
        <v>0.0828080262493689</v>
      </c>
      <c r="CF9" s="1" t="n">
        <f aca="false">CF$5/(1-$E9)+$D$9-CF$5</f>
        <v>0.0832875820292776</v>
      </c>
      <c r="CG9" s="1" t="n">
        <f aca="false">CG$5/(1-$E9)+$D$9-CG$5</f>
        <v>0.0837671378091871</v>
      </c>
      <c r="CH9" s="1" t="n">
        <f aca="false">CH$5/(1-$E9)+$D$9-CH$5</f>
        <v>0.0842466935890958</v>
      </c>
      <c r="CI9" s="1" t="n">
        <f aca="false">CI$5/(1-$E9)+$D$9-CI$5</f>
        <v>0.0847262493690053</v>
      </c>
      <c r="CJ9" s="1" t="n">
        <f aca="false">CJ$5/(1-$E9)+$D$9-CJ$5</f>
        <v>0.085205805148914</v>
      </c>
      <c r="CK9" s="1" t="n">
        <f aca="false">CK$5/(1-$E9)+$D$9-CK$5</f>
        <v>0.0856853609288235</v>
      </c>
      <c r="CL9" s="1" t="n">
        <f aca="false">CL$5/(1-$E9)+$D$9-CL$5</f>
        <v>0.0861649167087322</v>
      </c>
      <c r="CM9" s="1" t="n">
        <f aca="false">CM$5/(1-$E9)+$D$9-CM$5</f>
        <v>0.0866444724886417</v>
      </c>
      <c r="CN9" s="1" t="n">
        <f aca="false">CN$5/(1-$E9)+$D$9-CN$5</f>
        <v>0.0871240282685504</v>
      </c>
      <c r="CO9" s="1" t="n">
        <f aca="false">CO$5/(1-$E9)+$D$9-CO$5</f>
        <v>0.0876035840484599</v>
      </c>
      <c r="CP9" s="1" t="n">
        <f aca="false">CP$5/(1-$E9)+$D$9-CP$5</f>
        <v>0.0880831398283686</v>
      </c>
      <c r="CQ9" s="1" t="n">
        <f aca="false">CQ$5/(1-$E9)+$D$9-CQ$5</f>
        <v>0.0885626956082781</v>
      </c>
      <c r="CR9" s="1" t="n">
        <f aca="false">CR$5/(1-$E9)+$D$9-CR$5</f>
        <v>0.0890422513881877</v>
      </c>
      <c r="CS9" s="1" t="n">
        <f aca="false">CS$5/(1-$E9)+$D$9-CS$5</f>
        <v>0.0895218071680963</v>
      </c>
      <c r="CT9" s="1" t="n">
        <f aca="false">CT$5/(1-$E9)+$D$9-CT$5</f>
        <v>0.0900013629480059</v>
      </c>
      <c r="CU9" s="1" t="n">
        <f aca="false">CU$5/(1-$E9)+$D$9-CU$5</f>
        <v>0.0904809187279145</v>
      </c>
      <c r="CV9" s="1" t="n">
        <f aca="false">CV$5/(1-$E9)+$D$9-CV$5</f>
        <v>0.0909604745078241</v>
      </c>
      <c r="CW9" s="1" t="n">
        <f aca="false">CW$5/(1-$E9)+$D$9-CW$5</f>
        <v>0.0914400302877327</v>
      </c>
      <c r="CX9" s="1" t="n">
        <f aca="false">CX$5/(1-$E9)+$D$9-CX$5</f>
        <v>0.0919195860676423</v>
      </c>
      <c r="CY9" s="1" t="n">
        <f aca="false">CY$5/(1-$E9)+$D$9-CY$5</f>
        <v>0.0923991418475509</v>
      </c>
      <c r="CZ9" s="1" t="n">
        <f aca="false">CZ$5/(1-$E9)+$D$9-CZ$5</f>
        <v>0.0928786976274605</v>
      </c>
      <c r="DA9" s="1" t="n">
        <f aca="false">DA$5/(1-$E9)+$D$9-DA$5</f>
        <v>0.0933582534073691</v>
      </c>
      <c r="DB9" s="1" t="n">
        <f aca="false">DB$5/(1-$E9)+$D$9-DB$5</f>
        <v>0.0938378091872787</v>
      </c>
      <c r="DC9" s="1" t="n">
        <f aca="false">DC$5/(1-$E9)+$D$9-DC$5</f>
        <v>0.0943173649671873</v>
      </c>
      <c r="DD9" s="1" t="n">
        <f aca="false">DD$5/(1-$E9)+$D$9-DD$5</f>
        <v>0.0947969207470969</v>
      </c>
      <c r="DE9" s="1" t="n">
        <f aca="false">DE$5/(1-$E9)+$D$9-DE$5</f>
        <v>0.0952764765270064</v>
      </c>
      <c r="DF9" s="1" t="n">
        <f aca="false">DF$5/(1-$E9)+$D$9-DF$5</f>
        <v>0.0957560323069151</v>
      </c>
      <c r="DG9" s="1" t="n">
        <f aca="false">DG$5/(1-$E9)+$D$9-DG$5</f>
        <v>0.0962355880868246</v>
      </c>
      <c r="DH9" s="1" t="n">
        <f aca="false">DH$5/(1-$E9)+$D$9-DH$5</f>
        <v>0.0967151438667333</v>
      </c>
      <c r="DI9" s="1" t="n">
        <f aca="false">DI$5/(1-$E9)+$D$9-DI$5</f>
        <v>0.0971946996466429</v>
      </c>
      <c r="DJ9" s="1" t="n">
        <f aca="false">DJ$5/(1-$E9)+$D$9-DJ$5</f>
        <v>0.0976742554265515</v>
      </c>
      <c r="DK9" s="1" t="n">
        <f aca="false">DK$5/(1-$E9)+$D$9-DK$5</f>
        <v>0.0981538112064611</v>
      </c>
      <c r="DL9" s="1" t="n">
        <f aca="false">DL$5/(1-$E9)+$D$9-DL$5</f>
        <v>0.0986333669863697</v>
      </c>
      <c r="DM9" s="1" t="n">
        <f aca="false">DM$5/(1-$E9)+$D$9-DM$5</f>
        <v>0.0991129227662793</v>
      </c>
      <c r="DN9" s="1" t="n">
        <f aca="false">DN$5/(1-$E9)+$D$9-DN$5</f>
        <v>0.0995924785461879</v>
      </c>
      <c r="DO9" s="1" t="n">
        <f aca="false">DO$5/(1-$E9)+$D$9-DO$5</f>
        <v>0.100072034326097</v>
      </c>
      <c r="DP9" s="1" t="n">
        <f aca="false">DP$5/(1-$E9)+$D$9-DP$5</f>
        <v>0.100551590106006</v>
      </c>
      <c r="DQ9" s="1" t="n">
        <f aca="false">DQ$5/(1-$E9)+$D$9-DQ$5</f>
        <v>0.101031145885916</v>
      </c>
      <c r="DR9" s="1" t="n">
        <f aca="false">DR$5/(1-$E9)+$D$9-DR$5</f>
        <v>0.101510701665824</v>
      </c>
      <c r="DS9" s="1" t="n">
        <f aca="false">DS$5/(1-$E9)+$D$9-DS$5</f>
        <v>0.101990257445734</v>
      </c>
      <c r="DT9" s="1" t="n">
        <f aca="false">DT$5/(1-$E9)+$D$9-DT$5</f>
        <v>0.102469813225644</v>
      </c>
      <c r="DU9" s="1" t="n">
        <f aca="false">DU$5/(1-$E9)+$D$9-DU$5</f>
        <v>0.102949369005553</v>
      </c>
      <c r="DV9" s="1" t="n">
        <f aca="false">DV$5/(1-$E9)+$D$9-DV$5</f>
        <v>0.103428924785462</v>
      </c>
      <c r="DW9" s="1" t="n">
        <f aca="false">DW$5/(1-$E9)+$D$9-DW$5</f>
        <v>0.103908480565371</v>
      </c>
      <c r="DX9" s="1" t="n">
        <f aca="false">DX$5/(1-$E9)+$D$9-DX$5</f>
        <v>0.104388036345279</v>
      </c>
      <c r="DY9" s="1" t="n">
        <f aca="false">DY$5/(1-$E9)+$D$9-DY$5</f>
        <v>0.104867592125188</v>
      </c>
      <c r="DZ9" s="1" t="n">
        <f aca="false">DZ$5/(1-$E9)+$D$9-DZ$5</f>
        <v>0.105347147905098</v>
      </c>
      <c r="EA9" s="1" t="n">
        <f aca="false">EA$5/(1-$E9)+$D$9-EA$5</f>
        <v>0.105826703685008</v>
      </c>
      <c r="EB9" s="1" t="n">
        <f aca="false">EB$5/(1-$E9)+$D$9-EB$5</f>
        <v>0.106306259464915</v>
      </c>
      <c r="EC9" s="1" t="n">
        <f aca="false">EC$5/(1-$E9)+$D$9-EC$5</f>
        <v>0.106785815244825</v>
      </c>
      <c r="ED9" s="1" t="n">
        <f aca="false">ED$5/(1-$E9)+$D$9-ED$5</f>
        <v>0.107265371024734</v>
      </c>
      <c r="EE9" s="1" t="n">
        <f aca="false">EE$5/(1-$E9)+$D$9-EE$5</f>
        <v>0.107744926804644</v>
      </c>
      <c r="EF9" s="1" t="n">
        <f aca="false">EF$5/(1-$E9)+$D$9-EF$5</f>
        <v>0.108224482584554</v>
      </c>
      <c r="EG9" s="1" t="n">
        <f aca="false">EG$5/(1-$E9)+$D$9-EG$5</f>
        <v>0.108704038364461</v>
      </c>
      <c r="EH9" s="1" t="n">
        <f aca="false">EH$5/(1-$E9)+$D$9-EH$5</f>
        <v>0.109183594144371</v>
      </c>
      <c r="EI9" s="1" t="n">
        <f aca="false">EI$5/(1-$E9)+$D$9-EI$5</f>
        <v>0.10966314992428</v>
      </c>
      <c r="EJ9" s="1" t="n">
        <f aca="false">EJ$5/(1-$E9)+$D$9-EJ$5</f>
        <v>0.11014270570419</v>
      </c>
      <c r="EK9" s="1" t="n">
        <f aca="false">EK$5/(1-$E9)+$D$9-EK$5</f>
        <v>0.110622261484098</v>
      </c>
      <c r="EL9" s="1" t="n">
        <f aca="false">EL$5/(1-$E9)+$D$9-EL$5</f>
        <v>0.111101817264007</v>
      </c>
      <c r="EM9" s="1" t="n">
        <f aca="false">EM$5/(1-$E9)+$D$9-EM$5</f>
        <v>0.111581373043917</v>
      </c>
      <c r="EN9" s="1" t="n">
        <f aca="false">EN$5/(1-$E9)+$D$9-EN$5</f>
        <v>0.112060928823826</v>
      </c>
      <c r="EO9" s="1" t="n">
        <f aca="false">EO$5/(1-$E9)+$D$9-EO$5</f>
        <v>0.112540484603734</v>
      </c>
      <c r="EP9" s="1" t="n">
        <f aca="false">EP$5/(1-$E9)+$D$9-EP$5</f>
        <v>0.113020040383644</v>
      </c>
      <c r="EQ9" s="1" t="n">
        <f aca="false">EQ$5/(1-$E9)+$D$9-EQ$5</f>
        <v>0.113499596163553</v>
      </c>
      <c r="ER9" s="1" t="n">
        <f aca="false">ER$5/(1-$E9)+$D$9-ER$5</f>
        <v>0.113979151943463</v>
      </c>
      <c r="ES9" s="1" t="n">
        <f aca="false">ES$5/(1-$E9)+$D$9-ES$5</f>
        <v>0.114458707723372</v>
      </c>
      <c r="ET9" s="1" t="n">
        <f aca="false">ET$5/(1-$E9)+$D$9-ET$5</f>
        <v>0.11493826350328</v>
      </c>
      <c r="EU9" s="1"/>
      <c r="EV9" s="1"/>
      <c r="EW9" s="1"/>
      <c r="EX9" s="1"/>
      <c r="EY9" s="1"/>
      <c r="EZ9" s="1"/>
      <c r="FA9" s="1"/>
      <c r="FB9" s="1"/>
    </row>
    <row r="10" customFormat="false" ht="12.75" hidden="true" customHeight="false" outlineLevel="0" collapsed="false">
      <c r="B10" s="12" t="n">
        <f aca="false">+B9+1</f>
        <v>6</v>
      </c>
      <c r="F10" s="1"/>
    </row>
    <row r="11" customFormat="false" ht="12.75" hidden="false" customHeight="false" outlineLevel="0" collapsed="false">
      <c r="B11" s="12"/>
      <c r="F11" s="1"/>
    </row>
    <row r="12" customFormat="false" ht="12.75" hidden="false" customHeight="false" outlineLevel="0" collapsed="false">
      <c r="A12" s="5" t="s">
        <v>9</v>
      </c>
      <c r="B12" s="12" t="n">
        <f aca="false">+B10+1</f>
        <v>7</v>
      </c>
    </row>
    <row r="13" customFormat="false" ht="12.75" hidden="false" customHeight="false" outlineLevel="0" collapsed="false">
      <c r="A13" s="18" t="s">
        <v>10</v>
      </c>
      <c r="B13" s="12" t="n">
        <f aca="false">+B10+1</f>
        <v>7</v>
      </c>
      <c r="C13" s="1" t="n">
        <v>2.057</v>
      </c>
      <c r="D13" s="1" t="n">
        <f aca="false">0.0022+0.002</f>
        <v>0.0042</v>
      </c>
      <c r="E13" s="2" t="n">
        <v>0.0081</v>
      </c>
      <c r="F13" s="1" t="n">
        <f aca="false">F$5/(1-$E13)+$D$13-F$5</f>
        <v>0.0164492186712371</v>
      </c>
      <c r="G13" s="1" t="n">
        <f aca="false">G$5/(1-$E13)+$D$13-G$5</f>
        <v>0.0168575259602781</v>
      </c>
      <c r="H13" s="1" t="n">
        <f aca="false">H$5/(1-$E13)+$D$13-H$5</f>
        <v>0.0172658332493194</v>
      </c>
      <c r="I13" s="1" t="n">
        <f aca="false">I$5/(1-$E13)+$D$13-I$5</f>
        <v>0.0176741405383607</v>
      </c>
      <c r="J13" s="1" t="n">
        <f aca="false">J$5/(1-$E13)+$D$13-J$5</f>
        <v>0.018082447827402</v>
      </c>
      <c r="K13" s="1" t="n">
        <f aca="false">K$5/(1-$E13)+$D$13-K$5</f>
        <v>0.0184907551164433</v>
      </c>
      <c r="L13" s="1" t="n">
        <f aca="false">L$5/(1-$E13)+$D$13-L$5</f>
        <v>0.0188990624054843</v>
      </c>
      <c r="M13" s="1" t="n">
        <f aca="false">M$5/(1-$E13)+$D$13-M$5</f>
        <v>0.0193073696945256</v>
      </c>
      <c r="N13" s="1" t="n">
        <f aca="false">N$5/(1-$E13)+$D$13-N$5</f>
        <v>0.0197156769835669</v>
      </c>
      <c r="O13" s="1" t="n">
        <f aca="false">O$5/(1-$E13)+$D$13-O$5</f>
        <v>0.0201239842726082</v>
      </c>
      <c r="P13" s="1" t="n">
        <f aca="false">P$5/(1-$E13)+$D$13-P$5</f>
        <v>0.0246153644520617</v>
      </c>
      <c r="Q13" s="1" t="n">
        <f aca="false">Q$5/(1-$E13)+$D$13-Q$5</f>
        <v>0.0250236717411028</v>
      </c>
      <c r="R13" s="1" t="n">
        <f aca="false">R$5/(1-$E13)+$D$13-R$5</f>
        <v>0.0254319790301443</v>
      </c>
      <c r="S13" s="1" t="n">
        <f aca="false">S$5/(1-$E13)+$D$13-S$5</f>
        <v>0.0258402863191853</v>
      </c>
      <c r="T13" s="1" t="n">
        <f aca="false">T$5/(1-$E13)+$D$13-T$5</f>
        <v>0.0262485936082264</v>
      </c>
      <c r="U13" s="1" t="n">
        <f aca="false">U$5/(1-$E13)+$D$13-U$5</f>
        <v>0.0266569008972679</v>
      </c>
      <c r="V13" s="1" t="n">
        <f aca="false">V$5/(1-$E13)+$D$13-V$5</f>
        <v>0.027065208186309</v>
      </c>
      <c r="W13" s="1" t="n">
        <f aca="false">W$5/(1-$E13)+$D$13-W$5</f>
        <v>0.0274735154753505</v>
      </c>
      <c r="X13" s="1" t="n">
        <f aca="false">X$5/(1-$E13)+$D$13-X$5</f>
        <v>0.0278818227643916</v>
      </c>
      <c r="Y13" s="1" t="n">
        <f aca="false">Y$5/(1-$E13)+$D$13-Y$5</f>
        <v>0.0282901300534326</v>
      </c>
      <c r="Z13" s="1" t="n">
        <f aca="false">Z$5/(1-$E13)+$D$13-Z$5</f>
        <v>0.0286984373424741</v>
      </c>
      <c r="AA13" s="1" t="n">
        <f aca="false">AA$5/(1-$E13)+$D$13-AA$5</f>
        <v>0.0291067446315152</v>
      </c>
      <c r="AB13" s="1" t="n">
        <f aca="false">AB$5/(1-$E13)+$D$13-AB$5</f>
        <v>0.0295150519205563</v>
      </c>
      <c r="AC13" s="1" t="n">
        <f aca="false">AC$5/(1-$E13)+$D$13-AC$5</f>
        <v>0.0299233592095978</v>
      </c>
      <c r="AD13" s="1" t="n">
        <f aca="false">AD$5/(1-$E13)+$D$13-AD$5</f>
        <v>0.0303316664986388</v>
      </c>
      <c r="AE13" s="1" t="n">
        <f aca="false">AE$5/(1-$E13)+$D$13-AE$5</f>
        <v>0.0307399737876803</v>
      </c>
      <c r="AF13" s="1" t="n">
        <f aca="false">AF$5/(1-$E13)+$D$13-AF$5</f>
        <v>0.0311482810767214</v>
      </c>
      <c r="AG13" s="1" t="n">
        <f aca="false">AG$5/(1-$E13)+$D$13-AG$5</f>
        <v>0.0315565883657625</v>
      </c>
      <c r="AH13" s="1" t="n">
        <f aca="false">AH$5/(1-$E13)+$D$13-AH$5</f>
        <v>0.031964895654804</v>
      </c>
      <c r="AI13" s="1" t="n">
        <f aca="false">AI$5/(1-$E13)+$D$13-AI$5</f>
        <v>0.0323732029438451</v>
      </c>
      <c r="AJ13" s="1" t="n">
        <f aca="false">AJ$5/(1-$E13)+$D$13-AJ$5</f>
        <v>0.0327815102328861</v>
      </c>
      <c r="AK13" s="1" t="n">
        <f aca="false">AK$5/(1-$E13)+$D$13-AK$5</f>
        <v>0.0331898175219276</v>
      </c>
      <c r="AL13" s="1" t="n">
        <f aca="false">AL$5/(1-$E13)+$D$13-AL$5</f>
        <v>0.0335981248109687</v>
      </c>
      <c r="AM13" s="1" t="n">
        <f aca="false">AM$5/(1-$E13)+$D$13-AM$5</f>
        <v>0.0340064321000102</v>
      </c>
      <c r="AN13" s="1" t="n">
        <f aca="false">AN$5/(1-$E13)+$D$13-AN$5</f>
        <v>0.0344147393890513</v>
      </c>
      <c r="AO13" s="1" t="n">
        <f aca="false">AO$5/(1-$E13)+$D$13-AO$5</f>
        <v>0.0348230466780923</v>
      </c>
      <c r="AP13" s="1" t="n">
        <f aca="false">AP$5/(1-$E13)+$D$13-AP$5</f>
        <v>0.0352313539671338</v>
      </c>
      <c r="AQ13" s="1" t="n">
        <f aca="false">AQ$5/(1-$E13)+$D$13-AQ$5</f>
        <v>0.0356396612561749</v>
      </c>
      <c r="AR13" s="1" t="n">
        <f aca="false">AR$5/(1-$E13)+$D$13-AR$5</f>
        <v>0.036047968545216</v>
      </c>
      <c r="AS13" s="1" t="n">
        <f aca="false">AS$5/(1-$E13)+$D$13-AS$5</f>
        <v>0.0364562758342575</v>
      </c>
      <c r="AT13" s="1" t="n">
        <f aca="false">AT$5/(1-$E13)+$D$13-AT$5</f>
        <v>0.0368645831232985</v>
      </c>
      <c r="AU13" s="1" t="n">
        <f aca="false">AU$5/(1-$E13)+$D$13-AU$5</f>
        <v>0.0372728904123401</v>
      </c>
      <c r="AV13" s="1" t="n">
        <f aca="false">AV$5/(1-$E13)+$D$13-AV$5</f>
        <v>0.0376811977013807</v>
      </c>
      <c r="AW13" s="1" t="n">
        <f aca="false">AW$5/(1-$E13)+$D$13-AW$5</f>
        <v>0.0380895049904222</v>
      </c>
      <c r="AX13" s="1" t="n">
        <f aca="false">AX$5/(1-$E13)+$D$13-AX$5</f>
        <v>0.0384978122794637</v>
      </c>
      <c r="AY13" s="1" t="n">
        <f aca="false">AY$5/(1-$E13)+$D$13-AY$5</f>
        <v>0.0389061195685052</v>
      </c>
      <c r="AZ13" s="1" t="n">
        <f aca="false">AZ$5/(1-$E13)+$D$13-AZ$5</f>
        <v>0.0393144268575458</v>
      </c>
      <c r="BA13" s="1" t="n">
        <f aca="false">BA$5/(1-$E13)+$D$13-BA$5</f>
        <v>0.0397227341465873</v>
      </c>
      <c r="BB13" s="1" t="n">
        <f aca="false">BB$5/(1-$E13)+$D$13-BB$5</f>
        <v>0.0401310414356288</v>
      </c>
      <c r="BC13" s="1" t="n">
        <f aca="false">BC$5/(1-$E13)+$D$13-BC$5</f>
        <v>0.0405393487246695</v>
      </c>
      <c r="BD13" s="1" t="n">
        <f aca="false">BD$5/(1-$E13)+$D$13-BD$5</f>
        <v>0.040947656013711</v>
      </c>
      <c r="BE13" s="1" t="n">
        <f aca="false">BE$5/(1-$E13)+$D$13-BE$5</f>
        <v>0.0413559633027525</v>
      </c>
      <c r="BF13" s="1" t="n">
        <f aca="false">BF$5/(1-$E13)+$D$13-BF$5</f>
        <v>0.0417642705917931</v>
      </c>
      <c r="BG13" s="1" t="n">
        <f aca="false">BG$5/(1-$E13)+$D$13-BG$5</f>
        <v>0.0421725778808346</v>
      </c>
      <c r="BH13" s="1" t="n">
        <f aca="false">BH$5/(1-$E13)+$D$13-BH$5</f>
        <v>0.0425808851698761</v>
      </c>
      <c r="BI13" s="1" t="n">
        <f aca="false">BI$5/(1-$E13)+$D$13-BI$5</f>
        <v>0.0429891924589168</v>
      </c>
      <c r="BJ13" s="1" t="n">
        <f aca="false">BJ$5/(1-$E13)+$D$13-BJ$5</f>
        <v>0.0433974997479583</v>
      </c>
      <c r="BK13" s="1" t="n">
        <f aca="false">BK$5/(1-$E13)+$D$13-BK$5</f>
        <v>0.0438058070369998</v>
      </c>
      <c r="BL13" s="1" t="n">
        <f aca="false">BL$5/(1-$E13)+$D$13-BL$5</f>
        <v>0.0442141143260404</v>
      </c>
      <c r="BM13" s="1" t="n">
        <f aca="false">BM$5/(1-$E13)+$D$13-BM$5</f>
        <v>0.0446224216150819</v>
      </c>
      <c r="BN13" s="1" t="n">
        <f aca="false">BN$5/(1-$E13)+$D$13-BN$5</f>
        <v>0.0450307289041234</v>
      </c>
      <c r="BO13" s="1" t="n">
        <f aca="false">BO$5/(1-$E13)+$D$13-BO$5</f>
        <v>0.0454390361931649</v>
      </c>
      <c r="BP13" s="1" t="n">
        <f aca="false">BP$5/(1-$E13)+$D$13-BP$5</f>
        <v>0.0458473434822055</v>
      </c>
      <c r="BQ13" s="1" t="n">
        <f aca="false">BQ$5/(1-$E13)+$D$13-BQ$5</f>
        <v>0.0462556507712471</v>
      </c>
      <c r="BR13" s="1" t="n">
        <f aca="false">BR$5/(1-$E13)+$D$13-BR$5</f>
        <v>0.0466639580602886</v>
      </c>
      <c r="BS13" s="1" t="n">
        <f aca="false">BS$5/(1-$E13)+$D$13-BS$5</f>
        <v>0.0470722653493292</v>
      </c>
      <c r="BT13" s="1" t="n">
        <f aca="false">BT$5/(1-$E13)+$D$13-BT$5</f>
        <v>0.0474805726383707</v>
      </c>
      <c r="BU13" s="1" t="n">
        <f aca="false">BU$5/(1-$E13)+$D$13-BU$5</f>
        <v>0.0478888799274122</v>
      </c>
      <c r="BV13" s="1" t="n">
        <f aca="false">BV$5/(1-$E13)+$D$13-BV$5</f>
        <v>0.0482971872164528</v>
      </c>
      <c r="BW13" s="1" t="n">
        <f aca="false">BW$5/(1-$E13)+$D$13-BW$5</f>
        <v>0.0487054945054943</v>
      </c>
      <c r="BX13" s="1" t="n">
        <f aca="false">BX$5/(1-$E13)+$D$13-BX$5</f>
        <v>0.0491138017945358</v>
      </c>
      <c r="BY13" s="1" t="n">
        <f aca="false">BY$5/(1-$E13)+$D$13-BY$5</f>
        <v>0.0495221090835765</v>
      </c>
      <c r="BZ13" s="1" t="n">
        <f aca="false">BZ$5/(1-$E13)+$D$13-BZ$5</f>
        <v>0.049930416372618</v>
      </c>
      <c r="CA13" s="1" t="n">
        <f aca="false">CA$5/(1-$E13)+$D$13-CA$5</f>
        <v>0.0503387236616595</v>
      </c>
      <c r="CB13" s="1" t="n">
        <f aca="false">CB$5/(1-$E13)+$D$13-CB$5</f>
        <v>0.0507470309507001</v>
      </c>
      <c r="CC13" s="1" t="n">
        <f aca="false">CC$5/(1-$E13)+$D$13-CC$5</f>
        <v>0.0511553382397416</v>
      </c>
      <c r="CD13" s="1" t="n">
        <f aca="false">CD$5/(1-$E13)+$D$13-CD$5</f>
        <v>0.0515636455287831</v>
      </c>
      <c r="CE13" s="1" t="n">
        <f aca="false">CE$5/(1-$E13)+$D$13-CE$5</f>
        <v>0.0519719528178246</v>
      </c>
      <c r="CF13" s="1" t="n">
        <f aca="false">CF$5/(1-$E13)+$D$13-CF$5</f>
        <v>0.0523802601068653</v>
      </c>
      <c r="CG13" s="1" t="n">
        <f aca="false">CG$5/(1-$E13)+$D$13-CG$5</f>
        <v>0.0527885673959068</v>
      </c>
      <c r="CH13" s="1" t="n">
        <f aca="false">CH$5/(1-$E13)+$D$13-CH$5</f>
        <v>0.0531968746849483</v>
      </c>
      <c r="CI13" s="1" t="n">
        <f aca="false">CI$5/(1-$E13)+$D$13-CI$5</f>
        <v>0.0536051819739889</v>
      </c>
      <c r="CJ13" s="1" t="n">
        <f aca="false">CJ$5/(1-$E13)+$D$13-CJ$5</f>
        <v>0.0540134892630304</v>
      </c>
      <c r="CK13" s="1" t="n">
        <f aca="false">CK$5/(1-$E13)+$D$13-CK$5</f>
        <v>0.0544217965520719</v>
      </c>
      <c r="CL13" s="1" t="n">
        <f aca="false">CL$5/(1-$E13)+$D$13-CL$5</f>
        <v>0.0548301038411125</v>
      </c>
      <c r="CM13" s="1" t="n">
        <f aca="false">CM$5/(1-$E13)+$D$13-CM$5</f>
        <v>0.055238411130154</v>
      </c>
      <c r="CN13" s="1" t="n">
        <f aca="false">CN$5/(1-$E13)+$D$13-CN$5</f>
        <v>0.0556467184191956</v>
      </c>
      <c r="CO13" s="1" t="n">
        <f aca="false">CO$5/(1-$E13)+$D$13-CO$5</f>
        <v>0.0560550257082362</v>
      </c>
      <c r="CP13" s="1" t="n">
        <f aca="false">CP$5/(1-$E13)+$D$13-CP$5</f>
        <v>0.0564633329972777</v>
      </c>
      <c r="CQ13" s="1" t="n">
        <f aca="false">CQ$5/(1-$E13)+$D$13-CQ$5</f>
        <v>0.0568716402863192</v>
      </c>
      <c r="CR13" s="1" t="n">
        <f aca="false">CR$5/(1-$E13)+$D$13-CR$5</f>
        <v>0.0572799475753607</v>
      </c>
      <c r="CS13" s="1" t="n">
        <f aca="false">CS$5/(1-$E13)+$D$13-CS$5</f>
        <v>0.0576882548644013</v>
      </c>
      <c r="CT13" s="1" t="n">
        <f aca="false">CT$5/(1-$E13)+$D$13-CT$5</f>
        <v>0.0580965621534428</v>
      </c>
      <c r="CU13" s="1" t="n">
        <f aca="false">CU$5/(1-$E13)+$D$13-CU$5</f>
        <v>0.0585048694424843</v>
      </c>
      <c r="CV13" s="1" t="n">
        <f aca="false">CV$5/(1-$E13)+$D$13-CV$5</f>
        <v>0.058913176731525</v>
      </c>
      <c r="CW13" s="1" t="n">
        <f aca="false">CW$5/(1-$E13)+$D$13-CW$5</f>
        <v>0.0593214840205665</v>
      </c>
      <c r="CX13" s="1" t="n">
        <f aca="false">CX$5/(1-$E13)+$D$13-CX$5</f>
        <v>0.059729791309608</v>
      </c>
      <c r="CY13" s="1" t="n">
        <f aca="false">CY$5/(1-$E13)+$D$13-CY$5</f>
        <v>0.0601380985986486</v>
      </c>
      <c r="CZ13" s="1" t="n">
        <f aca="false">CZ$5/(1-$E13)+$D$13-CZ$5</f>
        <v>0.0605464058876901</v>
      </c>
      <c r="DA13" s="1" t="n">
        <f aca="false">DA$5/(1-$E13)+$D$13-DA$5</f>
        <v>0.0609547131767316</v>
      </c>
      <c r="DB13" s="1" t="n">
        <f aca="false">DB$5/(1-$E13)+$D$13-DB$5</f>
        <v>0.0613630204657722</v>
      </c>
      <c r="DC13" s="1" t="n">
        <f aca="false">DC$5/(1-$E13)+$D$13-DC$5</f>
        <v>0.0617713277548138</v>
      </c>
      <c r="DD13" s="1" t="n">
        <f aca="false">DD$5/(1-$E13)+$D$13-DD$5</f>
        <v>0.0621796350438553</v>
      </c>
      <c r="DE13" s="1" t="n">
        <f aca="false">DE$5/(1-$E13)+$D$13-DE$5</f>
        <v>0.0625879423328959</v>
      </c>
      <c r="DF13" s="1" t="n">
        <f aca="false">DF$5/(1-$E13)+$D$13-DF$5</f>
        <v>0.0629962496219374</v>
      </c>
      <c r="DG13" s="1" t="n">
        <f aca="false">DG$5/(1-$E13)+$D$13-DG$5</f>
        <v>0.0634045569109789</v>
      </c>
      <c r="DH13" s="1" t="n">
        <f aca="false">DH$5/(1-$E13)+$D$13-DH$5</f>
        <v>0.0638128642000204</v>
      </c>
      <c r="DI13" s="1" t="n">
        <f aca="false">DI$5/(1-$E13)+$D$13-DI$5</f>
        <v>0.064221171489061</v>
      </c>
      <c r="DJ13" s="1" t="n">
        <f aca="false">DJ$5/(1-$E13)+$D$13-DJ$5</f>
        <v>0.0646294787781025</v>
      </c>
      <c r="DK13" s="1" t="n">
        <f aca="false">DK$5/(1-$E13)+$D$13-DK$5</f>
        <v>0.0650377860671441</v>
      </c>
      <c r="DL13" s="1" t="n">
        <f aca="false">DL$5/(1-$E13)+$D$13-DL$5</f>
        <v>0.0654460933561847</v>
      </c>
      <c r="DM13" s="1" t="n">
        <f aca="false">DM$5/(1-$E13)+$D$13-DM$5</f>
        <v>0.0658544006452262</v>
      </c>
      <c r="DN13" s="1" t="n">
        <f aca="false">DN$5/(1-$E13)+$D$13-DN$5</f>
        <v>0.0662627079342677</v>
      </c>
      <c r="DO13" s="1" t="n">
        <f aca="false">DO$5/(1-$E13)+$D$13-DO$5</f>
        <v>0.0666710152233083</v>
      </c>
      <c r="DP13" s="1" t="n">
        <f aca="false">DP$5/(1-$E13)+$D$13-DP$5</f>
        <v>0.0670793225123498</v>
      </c>
      <c r="DQ13" s="1" t="n">
        <f aca="false">DQ$5/(1-$E13)+$D$13-DQ$5</f>
        <v>0.0674876298013913</v>
      </c>
      <c r="DR13" s="1" t="n">
        <f aca="false">DR$5/(1-$E13)+$D$13-DR$5</f>
        <v>0.067895937090432</v>
      </c>
      <c r="DS13" s="1" t="n">
        <f aca="false">DS$5/(1-$E13)+$D$13-DS$5</f>
        <v>0.0683042443794735</v>
      </c>
      <c r="DT13" s="1" t="n">
        <f aca="false">DT$5/(1-$E13)+$D$13-DT$5</f>
        <v>0.068712551668515</v>
      </c>
      <c r="DU13" s="1" t="n">
        <f aca="false">DU$5/(1-$E13)+$D$13-DU$5</f>
        <v>0.0691208589575565</v>
      </c>
      <c r="DV13" s="1" t="n">
        <f aca="false">DV$5/(1-$E13)+$D$13-DV$5</f>
        <v>0.069529166246598</v>
      </c>
      <c r="DW13" s="1" t="n">
        <f aca="false">DW$5/(1-$E13)+$D$13-DW$5</f>
        <v>0.0699374735356386</v>
      </c>
      <c r="DX13" s="1" t="n">
        <f aca="false">DX$5/(1-$E13)+$D$13-DX$5</f>
        <v>0.070345780824681</v>
      </c>
      <c r="DY13" s="1" t="n">
        <f aca="false">DY$5/(1-$E13)+$D$13-DY$5</f>
        <v>0.0707540881137216</v>
      </c>
      <c r="DZ13" s="1" t="n">
        <f aca="false">DZ$5/(1-$E13)+$D$13-DZ$5</f>
        <v>0.0711623954027623</v>
      </c>
      <c r="EA13" s="1" t="n">
        <f aca="false">EA$5/(1-$E13)+$D$13-EA$5</f>
        <v>0.0715707026918047</v>
      </c>
      <c r="EB13" s="1" t="n">
        <f aca="false">EB$5/(1-$E13)+$D$13-EB$5</f>
        <v>0.0719790099808453</v>
      </c>
      <c r="EC13" s="1" t="n">
        <f aca="false">EC$5/(1-$E13)+$D$13-EC$5</f>
        <v>0.0723873172698877</v>
      </c>
      <c r="ED13" s="1" t="n">
        <f aca="false">ED$5/(1-$E13)+$D$13-ED$5</f>
        <v>0.0727956245589283</v>
      </c>
      <c r="EE13" s="1" t="n">
        <f aca="false">EE$5/(1-$E13)+$D$13-EE$5</f>
        <v>0.0732039318479689</v>
      </c>
      <c r="EF13" s="1" t="n">
        <f aca="false">EF$5/(1-$E13)+$D$13-EF$5</f>
        <v>0.0736122391370113</v>
      </c>
      <c r="EG13" s="1" t="n">
        <f aca="false">EG$5/(1-$E13)+$D$13-EG$5</f>
        <v>0.0740205464260519</v>
      </c>
      <c r="EH13" s="1" t="n">
        <f aca="false">EH$5/(1-$E13)+$D$13-EH$5</f>
        <v>0.0744288537150926</v>
      </c>
      <c r="EI13" s="1" t="n">
        <f aca="false">EI$5/(1-$E13)+$D$13-EI$5</f>
        <v>0.074837161004135</v>
      </c>
      <c r="EJ13" s="1" t="n">
        <f aca="false">EJ$5/(1-$E13)+$D$13-EJ$5</f>
        <v>0.0752454682931756</v>
      </c>
      <c r="EK13" s="1" t="n">
        <f aca="false">EK$5/(1-$E13)+$D$13-EK$5</f>
        <v>0.0756537755822162</v>
      </c>
      <c r="EL13" s="1" t="n">
        <f aca="false">EL$5/(1-$E13)+$D$13-EL$5</f>
        <v>0.0760620828712586</v>
      </c>
      <c r="EM13" s="1" t="n">
        <f aca="false">EM$5/(1-$E13)+$D$13-EM$5</f>
        <v>0.0764703901602992</v>
      </c>
      <c r="EN13" s="1" t="n">
        <f aca="false">EN$5/(1-$E13)+$D$13-EN$5</f>
        <v>0.0768786974493398</v>
      </c>
      <c r="EO13" s="1" t="n">
        <f aca="false">EO$5/(1-$E13)+$D$13-EO$5</f>
        <v>0.0772870047383822</v>
      </c>
      <c r="EP13" s="1" t="n">
        <f aca="false">EP$5/(1-$E13)+$D$13-EP$5</f>
        <v>0.0776953120274229</v>
      </c>
      <c r="EQ13" s="1" t="n">
        <f aca="false">EQ$5/(1-$E13)+$D$13-EQ$5</f>
        <v>0.0781036193164635</v>
      </c>
      <c r="ER13" s="1" t="n">
        <f aca="false">ER$5/(1-$E13)+$D$13-ER$5</f>
        <v>0.0785119266055059</v>
      </c>
      <c r="ES13" s="1" t="n">
        <f aca="false">ES$5/(1-$E13)+$D$13-ES$5</f>
        <v>0.0789202338945465</v>
      </c>
      <c r="ET13" s="1" t="n">
        <f aca="false">ET$5/(1-$E13)+$D$13-ET$5</f>
        <v>0.0793285411835871</v>
      </c>
      <c r="EU13" s="1"/>
      <c r="EV13" s="1"/>
      <c r="EW13" s="1"/>
      <c r="EX13" s="1"/>
      <c r="EY13" s="1"/>
      <c r="EZ13" s="1"/>
      <c r="FA13" s="1"/>
      <c r="FB13" s="1"/>
    </row>
    <row r="14" customFormat="false" ht="12.75" hidden="false" customHeight="false" outlineLevel="0" collapsed="false">
      <c r="A14" s="18" t="s">
        <v>11</v>
      </c>
      <c r="B14" s="12" t="n">
        <f aca="false">+B12+1</f>
        <v>8</v>
      </c>
      <c r="C14" s="1" t="n">
        <f aca="false">8.976</f>
        <v>8.976</v>
      </c>
      <c r="D14" s="1" t="n">
        <f aca="false">0.0125+0.0022</f>
        <v>0.0147</v>
      </c>
      <c r="E14" s="2" t="n">
        <v>0.0451</v>
      </c>
      <c r="F14" s="1" t="n">
        <f aca="false">F$5/(1-$E14)+$D$14-F$5</f>
        <v>0.0855451146716935</v>
      </c>
      <c r="G14" s="1" t="n">
        <f aca="false">G$5/(1-$E14)+$D$14-G$5</f>
        <v>0.0879066184940831</v>
      </c>
      <c r="H14" s="1" t="n">
        <f aca="false">H$5/(1-$E14)+$D$14-H$5</f>
        <v>0.090268122316473</v>
      </c>
      <c r="I14" s="1" t="n">
        <f aca="false">I$5/(1-$E14)+$D$14-I$5</f>
        <v>0.0926296261388626</v>
      </c>
      <c r="J14" s="1" t="n">
        <f aca="false">J$5/(1-$E14)+$D$14-J$5</f>
        <v>0.0949911299612525</v>
      </c>
      <c r="K14" s="1" t="n">
        <f aca="false">K$5/(1-$E14)+$D$14-K$5</f>
        <v>0.0973526337836423</v>
      </c>
      <c r="L14" s="1" t="n">
        <f aca="false">L$5/(1-$E14)+$D$14-L$5</f>
        <v>0.099714137606032</v>
      </c>
      <c r="M14" s="1" t="n">
        <f aca="false">M$5/(1-$E14)+$D$14-M$5</f>
        <v>0.102075641428422</v>
      </c>
      <c r="N14" s="1" t="n">
        <f aca="false">N$5/(1-$E14)+$D$14-N$5</f>
        <v>0.104437145250812</v>
      </c>
      <c r="O14" s="1" t="n">
        <f aca="false">O$5/(1-$E14)+$D$14-O$5</f>
        <v>0.106798649073202</v>
      </c>
      <c r="P14" s="1" t="n">
        <f aca="false">P$5/(1-$E14)+$D$14-P$5</f>
        <v>0.132775191119489</v>
      </c>
      <c r="Q14" s="1" t="n">
        <f aca="false">Q$5/(1-$E14)+$D$14-Q$5</f>
        <v>0.135136694941879</v>
      </c>
      <c r="R14" s="1" t="n">
        <f aca="false">R$5/(1-$E14)+$D$14-R$5</f>
        <v>0.137498198764269</v>
      </c>
      <c r="S14" s="1" t="n">
        <f aca="false">S$5/(1-$E14)+$D$14-S$5</f>
        <v>0.139859702586658</v>
      </c>
      <c r="T14" s="1" t="n">
        <f aca="false">T$5/(1-$E14)+$D$14-T$5</f>
        <v>0.142221206409048</v>
      </c>
      <c r="U14" s="1" t="n">
        <f aca="false">U$5/(1-$E14)+$D$14-U$5</f>
        <v>0.144582710231438</v>
      </c>
      <c r="V14" s="1" t="n">
        <f aca="false">V$5/(1-$E14)+$D$14-V$5</f>
        <v>0.146944214053828</v>
      </c>
      <c r="W14" s="1" t="n">
        <f aca="false">W$5/(1-$E14)+$D$14-W$5</f>
        <v>0.149305717876217</v>
      </c>
      <c r="X14" s="1" t="n">
        <f aca="false">X$5/(1-$E14)+$D$14-X$5</f>
        <v>0.151667221698607</v>
      </c>
      <c r="Y14" s="1" t="n">
        <f aca="false">Y$5/(1-$E14)+$D$14-Y$5</f>
        <v>0.154028725520997</v>
      </c>
      <c r="Z14" s="1" t="n">
        <f aca="false">Z$5/(1-$E14)+$D$14-Z$5</f>
        <v>0.156390229343387</v>
      </c>
      <c r="AA14" s="1" t="n">
        <f aca="false">AA$5/(1-$E14)+$D$14-AA$5</f>
        <v>0.158751733165777</v>
      </c>
      <c r="AB14" s="1" t="n">
        <f aca="false">AB$5/(1-$E14)+$D$14-AB$5</f>
        <v>0.161113236988166</v>
      </c>
      <c r="AC14" s="1" t="n">
        <f aca="false">AC$5/(1-$E14)+$D$14-AC$5</f>
        <v>0.163474740810556</v>
      </c>
      <c r="AD14" s="1" t="n">
        <f aca="false">AD$5/(1-$E14)+$D$14-AD$5</f>
        <v>0.165836244632946</v>
      </c>
      <c r="AE14" s="1" t="n">
        <f aca="false">AE$5/(1-$E14)+$D$14-AE$5</f>
        <v>0.168197748455336</v>
      </c>
      <c r="AF14" s="1" t="n">
        <f aca="false">AF$5/(1-$E14)+$D$14-AF$5</f>
        <v>0.170559252277725</v>
      </c>
      <c r="AG14" s="1" t="n">
        <f aca="false">AG$5/(1-$E14)+$D$14-AG$5</f>
        <v>0.172920756100115</v>
      </c>
      <c r="AH14" s="1" t="n">
        <f aca="false">AH$5/(1-$E14)+$D$14-AH$5</f>
        <v>0.175282259922505</v>
      </c>
      <c r="AI14" s="1" t="n">
        <f aca="false">AI$5/(1-$E14)+$D$14-AI$5</f>
        <v>0.177643763744895</v>
      </c>
      <c r="AJ14" s="1" t="n">
        <f aca="false">AJ$5/(1-$E14)+$D$14-AJ$5</f>
        <v>0.180005267567284</v>
      </c>
      <c r="AK14" s="1" t="n">
        <f aca="false">AK$5/(1-$E14)+$D$14-AK$5</f>
        <v>0.182366771389674</v>
      </c>
      <c r="AL14" s="1" t="n">
        <f aca="false">AL$5/(1-$E14)+$D$14-AL$5</f>
        <v>0.184728275212064</v>
      </c>
      <c r="AM14" s="1" t="n">
        <f aca="false">AM$5/(1-$E14)+$D$14-AM$5</f>
        <v>0.187089779034454</v>
      </c>
      <c r="AN14" s="1" t="n">
        <f aca="false">AN$5/(1-$E14)+$D$14-AN$5</f>
        <v>0.189451282856843</v>
      </c>
      <c r="AO14" s="1" t="n">
        <f aca="false">AO$5/(1-$E14)+$D$14-AO$5</f>
        <v>0.191812786679233</v>
      </c>
      <c r="AP14" s="1" t="n">
        <f aca="false">AP$5/(1-$E14)+$D$14-AP$5</f>
        <v>0.194174290501623</v>
      </c>
      <c r="AQ14" s="1" t="n">
        <f aca="false">AQ$5/(1-$E14)+$D$14-AQ$5</f>
        <v>0.196535794324014</v>
      </c>
      <c r="AR14" s="1" t="n">
        <f aca="false">AR$5/(1-$E14)+$D$14-AR$5</f>
        <v>0.198897298146403</v>
      </c>
      <c r="AS14" s="1" t="n">
        <f aca="false">AS$5/(1-$E14)+$D$14-AS$5</f>
        <v>0.201258801968793</v>
      </c>
      <c r="AT14" s="1" t="n">
        <f aca="false">AT$5/(1-$E14)+$D$14-AT$5</f>
        <v>0.203620305791183</v>
      </c>
      <c r="AU14" s="1" t="n">
        <f aca="false">AU$5/(1-$E14)+$D$14-AU$5</f>
        <v>0.205981809613572</v>
      </c>
      <c r="AV14" s="1" t="n">
        <f aca="false">AV$5/(1-$E14)+$D$14-AV$5</f>
        <v>0.208343313435962</v>
      </c>
      <c r="AW14" s="1" t="n">
        <f aca="false">AW$5/(1-$E14)+$D$14-AW$5</f>
        <v>0.210704817258352</v>
      </c>
      <c r="AX14" s="1" t="n">
        <f aca="false">AX$5/(1-$E14)+$D$14-AX$5</f>
        <v>0.213066321080742</v>
      </c>
      <c r="AY14" s="1" t="n">
        <f aca="false">AY$5/(1-$E14)+$D$14-AY$5</f>
        <v>0.215427824903132</v>
      </c>
      <c r="AZ14" s="1" t="n">
        <f aca="false">AZ$5/(1-$E14)+$D$14-AZ$5</f>
        <v>0.217789328725521</v>
      </c>
      <c r="BA14" s="1" t="n">
        <f aca="false">BA$5/(1-$E14)+$D$14-BA$5</f>
        <v>0.220150832547911</v>
      </c>
      <c r="BB14" s="1" t="n">
        <f aca="false">BB$5/(1-$E14)+$D$14-BB$5</f>
        <v>0.222512336370301</v>
      </c>
      <c r="BC14" s="1" t="n">
        <f aca="false">BC$5/(1-$E14)+$D$14-BC$5</f>
        <v>0.22487384019269</v>
      </c>
      <c r="BD14" s="1" t="n">
        <f aca="false">BD$5/(1-$E14)+$D$14-BD$5</f>
        <v>0.227235344015081</v>
      </c>
      <c r="BE14" s="1" t="n">
        <f aca="false">BE$5/(1-$E14)+$D$14-BE$5</f>
        <v>0.22959684783747</v>
      </c>
      <c r="BF14" s="1" t="n">
        <f aca="false">BF$5/(1-$E14)+$D$14-BF$5</f>
        <v>0.23195835165986</v>
      </c>
      <c r="BG14" s="1" t="n">
        <f aca="false">BG$5/(1-$E14)+$D$14-BG$5</f>
        <v>0.23431985548225</v>
      </c>
      <c r="BH14" s="1" t="n">
        <f aca="false">BH$5/(1-$E14)+$D$14-BH$5</f>
        <v>0.236681359304639</v>
      </c>
      <c r="BI14" s="1" t="n">
        <f aca="false">BI$5/(1-$E14)+$D$14-BI$5</f>
        <v>0.239042863127029</v>
      </c>
      <c r="BJ14" s="1" t="n">
        <f aca="false">BJ$5/(1-$E14)+$D$14-BJ$5</f>
        <v>0.241404366949419</v>
      </c>
      <c r="BK14" s="1" t="n">
        <f aca="false">BK$5/(1-$E14)+$D$14-BK$5</f>
        <v>0.243765870771809</v>
      </c>
      <c r="BL14" s="1" t="n">
        <f aca="false">BL$5/(1-$E14)+$D$14-BL$5</f>
        <v>0.246127374594199</v>
      </c>
      <c r="BM14" s="1" t="n">
        <f aca="false">BM$5/(1-$E14)+$D$14-BM$5</f>
        <v>0.248488878416588</v>
      </c>
      <c r="BN14" s="1" t="n">
        <f aca="false">BN$5/(1-$E14)+$D$14-BN$5</f>
        <v>0.250850382238978</v>
      </c>
      <c r="BO14" s="1" t="n">
        <f aca="false">BO$5/(1-$E14)+$D$14-BO$5</f>
        <v>0.253211886061368</v>
      </c>
      <c r="BP14" s="1" t="n">
        <f aca="false">BP$5/(1-$E14)+$D$14-BP$5</f>
        <v>0.255573389883757</v>
      </c>
      <c r="BQ14" s="1" t="n">
        <f aca="false">BQ$5/(1-$E14)+$D$14-BQ$5</f>
        <v>0.257934893706147</v>
      </c>
      <c r="BR14" s="1" t="n">
        <f aca="false">BR$5/(1-$E14)+$D$14-BR$5</f>
        <v>0.260296397528538</v>
      </c>
      <c r="BS14" s="1" t="n">
        <f aca="false">BS$5/(1-$E14)+$D$14-BS$5</f>
        <v>0.262657901350927</v>
      </c>
      <c r="BT14" s="1" t="n">
        <f aca="false">BT$5/(1-$E14)+$D$14-BT$5</f>
        <v>0.265019405173317</v>
      </c>
      <c r="BU14" s="1" t="n">
        <f aca="false">BU$5/(1-$E14)+$D$14-BU$5</f>
        <v>0.267380908995706</v>
      </c>
      <c r="BV14" s="1" t="n">
        <f aca="false">BV$5/(1-$E14)+$D$14-BV$5</f>
        <v>0.269742412818096</v>
      </c>
      <c r="BW14" s="1" t="n">
        <f aca="false">BW$5/(1-$E14)+$D$14-BW$5</f>
        <v>0.272103916640486</v>
      </c>
      <c r="BX14" s="1" t="n">
        <f aca="false">BX$5/(1-$E14)+$D$14-BX$5</f>
        <v>0.274465420462875</v>
      </c>
      <c r="BY14" s="1" t="n">
        <f aca="false">BY$5/(1-$E14)+$D$14-BY$5</f>
        <v>0.276826924285266</v>
      </c>
      <c r="BZ14" s="1" t="n">
        <f aca="false">BZ$5/(1-$E14)+$D$14-BZ$5</f>
        <v>0.279188428107656</v>
      </c>
      <c r="CA14" s="1" t="n">
        <f aca="false">CA$5/(1-$E14)+$D$14-CA$5</f>
        <v>0.281549931930045</v>
      </c>
      <c r="CB14" s="1" t="n">
        <f aca="false">CB$5/(1-$E14)+$D$14-CB$5</f>
        <v>0.283911435752435</v>
      </c>
      <c r="CC14" s="1" t="n">
        <f aca="false">CC$5/(1-$E14)+$D$14-CC$5</f>
        <v>0.286272939574824</v>
      </c>
      <c r="CD14" s="1" t="n">
        <f aca="false">CD$5/(1-$E14)+$D$14-CD$5</f>
        <v>0.288634443397214</v>
      </c>
      <c r="CE14" s="1" t="n">
        <f aca="false">CE$5/(1-$E14)+$D$14-CE$5</f>
        <v>0.290995947219604</v>
      </c>
      <c r="CF14" s="1" t="n">
        <f aca="false">CF$5/(1-$E14)+$D$14-CF$5</f>
        <v>0.293357451041994</v>
      </c>
      <c r="CG14" s="1" t="n">
        <f aca="false">CG$5/(1-$E14)+$D$14-CG$5</f>
        <v>0.295718954864384</v>
      </c>
      <c r="CH14" s="1" t="n">
        <f aca="false">CH$5/(1-$E14)+$D$14-CH$5</f>
        <v>0.298080458686774</v>
      </c>
      <c r="CI14" s="1" t="n">
        <f aca="false">CI$5/(1-$E14)+$D$14-CI$5</f>
        <v>0.300441962509163</v>
      </c>
      <c r="CJ14" s="1" t="n">
        <f aca="false">CJ$5/(1-$E14)+$D$14-CJ$5</f>
        <v>0.302803466331553</v>
      </c>
      <c r="CK14" s="1" t="n">
        <f aca="false">CK$5/(1-$E14)+$D$14-CK$5</f>
        <v>0.305164970153943</v>
      </c>
      <c r="CL14" s="1" t="n">
        <f aca="false">CL$5/(1-$E14)+$D$14-CL$5</f>
        <v>0.307526473976332</v>
      </c>
      <c r="CM14" s="1" t="n">
        <f aca="false">CM$5/(1-$E14)+$D$14-CM$5</f>
        <v>0.309887977798723</v>
      </c>
      <c r="CN14" s="1" t="n">
        <f aca="false">CN$5/(1-$E14)+$D$14-CN$5</f>
        <v>0.312249481621112</v>
      </c>
      <c r="CO14" s="1" t="n">
        <f aca="false">CO$5/(1-$E14)+$D$14-CO$5</f>
        <v>0.314610985443502</v>
      </c>
      <c r="CP14" s="1" t="n">
        <f aca="false">CP$5/(1-$E14)+$D$14-CP$5</f>
        <v>0.316972489265892</v>
      </c>
      <c r="CQ14" s="1" t="n">
        <f aca="false">CQ$5/(1-$E14)+$D$14-CQ$5</f>
        <v>0.319333993088281</v>
      </c>
      <c r="CR14" s="1" t="n">
        <f aca="false">CR$5/(1-$E14)+$D$14-CR$5</f>
        <v>0.321695496910671</v>
      </c>
      <c r="CS14" s="1" t="n">
        <f aca="false">CS$5/(1-$E14)+$D$14-CS$5</f>
        <v>0.324057000733061</v>
      </c>
      <c r="CT14" s="1" t="n">
        <f aca="false">CT$5/(1-$E14)+$D$14-CT$5</f>
        <v>0.326418504555451</v>
      </c>
      <c r="CU14" s="1" t="n">
        <f aca="false">CU$5/(1-$E14)+$D$14-CU$5</f>
        <v>0.328780008377841</v>
      </c>
      <c r="CV14" s="1" t="n">
        <f aca="false">CV$5/(1-$E14)+$D$14-CV$5</f>
        <v>0.33114151220023</v>
      </c>
      <c r="CW14" s="1" t="n">
        <f aca="false">CW$5/(1-$E14)+$D$14-CW$5</f>
        <v>0.33350301602262</v>
      </c>
      <c r="CX14" s="1" t="n">
        <f aca="false">CX$5/(1-$E14)+$D$14-CX$5</f>
        <v>0.33586451984501</v>
      </c>
      <c r="CY14" s="1" t="n">
        <f aca="false">CY$5/(1-$E14)+$D$14-CY$5</f>
        <v>0.338226023667399</v>
      </c>
      <c r="CZ14" s="1" t="n">
        <f aca="false">CZ$5/(1-$E14)+$D$14-CZ$5</f>
        <v>0.340587527489789</v>
      </c>
      <c r="DA14" s="1" t="n">
        <f aca="false">DA$5/(1-$E14)+$D$14-DA$5</f>
        <v>0.342949031312179</v>
      </c>
      <c r="DB14" s="1" t="n">
        <f aca="false">DB$5/(1-$E14)+$D$14-DB$5</f>
        <v>0.345310535134569</v>
      </c>
      <c r="DC14" s="1" t="n">
        <f aca="false">DC$5/(1-$E14)+$D$14-DC$5</f>
        <v>0.347672038956959</v>
      </c>
      <c r="DD14" s="1" t="n">
        <f aca="false">DD$5/(1-$E14)+$D$14-DD$5</f>
        <v>0.350033542779348</v>
      </c>
      <c r="DE14" s="1" t="n">
        <f aca="false">DE$5/(1-$E14)+$D$14-DE$5</f>
        <v>0.352395046601738</v>
      </c>
      <c r="DF14" s="1" t="n">
        <f aca="false">DF$5/(1-$E14)+$D$14-DF$5</f>
        <v>0.354756550424128</v>
      </c>
      <c r="DG14" s="1" t="n">
        <f aca="false">DG$5/(1-$E14)+$D$14-DG$5</f>
        <v>0.357118054246518</v>
      </c>
      <c r="DH14" s="1" t="n">
        <f aca="false">DH$5/(1-$E14)+$D$14-DH$5</f>
        <v>0.359479558068908</v>
      </c>
      <c r="DI14" s="1" t="n">
        <f aca="false">DI$5/(1-$E14)+$D$14-DI$5</f>
        <v>0.361841061891298</v>
      </c>
      <c r="DJ14" s="1" t="n">
        <f aca="false">DJ$5/(1-$E14)+$D$14-DJ$5</f>
        <v>0.364202565713687</v>
      </c>
      <c r="DK14" s="1" t="n">
        <f aca="false">DK$5/(1-$E14)+$D$14-DK$5</f>
        <v>0.366564069536077</v>
      </c>
      <c r="DL14" s="1" t="n">
        <f aca="false">DL$5/(1-$E14)+$D$14-DL$5</f>
        <v>0.368925573358466</v>
      </c>
      <c r="DM14" s="1" t="n">
        <f aca="false">DM$5/(1-$E14)+$D$14-DM$5</f>
        <v>0.371287077180856</v>
      </c>
      <c r="DN14" s="1" t="n">
        <f aca="false">DN$5/(1-$E14)+$D$14-DN$5</f>
        <v>0.373648581003247</v>
      </c>
      <c r="DO14" s="1" t="n">
        <f aca="false">DO$5/(1-$E14)+$D$14-DO$5</f>
        <v>0.376010084825634</v>
      </c>
      <c r="DP14" s="1" t="n">
        <f aca="false">DP$5/(1-$E14)+$D$14-DP$5</f>
        <v>0.378371588648024</v>
      </c>
      <c r="DQ14" s="1" t="n">
        <f aca="false">DQ$5/(1-$E14)+$D$14-DQ$5</f>
        <v>0.380733092470414</v>
      </c>
      <c r="DR14" s="1" t="n">
        <f aca="false">DR$5/(1-$E14)+$D$14-DR$5</f>
        <v>0.383094596292805</v>
      </c>
      <c r="DS14" s="1" t="n">
        <f aca="false">DS$5/(1-$E14)+$D$14-DS$5</f>
        <v>0.385456100115195</v>
      </c>
      <c r="DT14" s="1" t="n">
        <f aca="false">DT$5/(1-$E14)+$D$14-DT$5</f>
        <v>0.387817603937584</v>
      </c>
      <c r="DU14" s="1" t="n">
        <f aca="false">DU$5/(1-$E14)+$D$14-DU$5</f>
        <v>0.390179107759974</v>
      </c>
      <c r="DV14" s="1" t="n">
        <f aca="false">DV$5/(1-$E14)+$D$14-DV$5</f>
        <v>0.392540611582364</v>
      </c>
      <c r="DW14" s="1" t="n">
        <f aca="false">DW$5/(1-$E14)+$D$14-DW$5</f>
        <v>0.394902115404753</v>
      </c>
      <c r="DX14" s="1" t="n">
        <f aca="false">DX$5/(1-$E14)+$D$14-DX$5</f>
        <v>0.397263619227143</v>
      </c>
      <c r="DY14" s="1" t="n">
        <f aca="false">DY$5/(1-$E14)+$D$14-DY$5</f>
        <v>0.399625123049534</v>
      </c>
      <c r="DZ14" s="1" t="n">
        <f aca="false">DZ$5/(1-$E14)+$D$14-DZ$5</f>
        <v>0.401986626871922</v>
      </c>
      <c r="EA14" s="1" t="n">
        <f aca="false">EA$5/(1-$E14)+$D$14-EA$5</f>
        <v>0.404348130694313</v>
      </c>
      <c r="EB14" s="1" t="n">
        <f aca="false">EB$5/(1-$E14)+$D$14-EB$5</f>
        <v>0.406709634516702</v>
      </c>
      <c r="EC14" s="1" t="n">
        <f aca="false">EC$5/(1-$E14)+$D$14-EC$5</f>
        <v>0.409071138339092</v>
      </c>
      <c r="ED14" s="1" t="n">
        <f aca="false">ED$5/(1-$E14)+$D$14-ED$5</f>
        <v>0.411432642161483</v>
      </c>
      <c r="EE14" s="1" t="n">
        <f aca="false">EE$5/(1-$E14)+$D$14-EE$5</f>
        <v>0.413794145983871</v>
      </c>
      <c r="EF14" s="1" t="n">
        <f aca="false">EF$5/(1-$E14)+$D$14-EF$5</f>
        <v>0.416155649806262</v>
      </c>
      <c r="EG14" s="1" t="n">
        <f aca="false">EG$5/(1-$E14)+$D$14-EG$5</f>
        <v>0.418517153628651</v>
      </c>
      <c r="EH14" s="1" t="n">
        <f aca="false">EH$5/(1-$E14)+$D$14-EH$5</f>
        <v>0.420878657451041</v>
      </c>
      <c r="EI14" s="1" t="n">
        <f aca="false">EI$5/(1-$E14)+$D$14-EI$5</f>
        <v>0.423240161273432</v>
      </c>
      <c r="EJ14" s="1" t="n">
        <f aca="false">EJ$5/(1-$E14)+$D$14-EJ$5</f>
        <v>0.425601665095821</v>
      </c>
      <c r="EK14" s="1" t="n">
        <f aca="false">EK$5/(1-$E14)+$D$14-EK$5</f>
        <v>0.427963168918211</v>
      </c>
      <c r="EL14" s="1" t="n">
        <f aca="false">EL$5/(1-$E14)+$D$14-EL$5</f>
        <v>0.4303246727406</v>
      </c>
      <c r="EM14" s="1" t="n">
        <f aca="false">EM$5/(1-$E14)+$D$14-EM$5</f>
        <v>0.43268617656299</v>
      </c>
      <c r="EN14" s="1" t="n">
        <f aca="false">EN$5/(1-$E14)+$D$14-EN$5</f>
        <v>0.435047680385381</v>
      </c>
      <c r="EO14" s="1" t="n">
        <f aca="false">EO$5/(1-$E14)+$D$14-EO$5</f>
        <v>0.43740918420777</v>
      </c>
      <c r="EP14" s="1" t="n">
        <f aca="false">EP$5/(1-$E14)+$D$14-EP$5</f>
        <v>0.43977068803016</v>
      </c>
      <c r="EQ14" s="1" t="n">
        <f aca="false">EQ$5/(1-$E14)+$D$14-EQ$5</f>
        <v>0.442132191852549</v>
      </c>
      <c r="ER14" s="1" t="n">
        <f aca="false">ER$5/(1-$E14)+$D$14-ER$5</f>
        <v>0.444493695674939</v>
      </c>
      <c r="ES14" s="1" t="n">
        <f aca="false">ES$5/(1-$E14)+$D$14-ES$5</f>
        <v>0.44685519949733</v>
      </c>
      <c r="ET14" s="1" t="n">
        <f aca="false">ET$5/(1-$E14)+$D$14-ET$5</f>
        <v>0.449216703319719</v>
      </c>
      <c r="EU14" s="1"/>
      <c r="EV14" s="1"/>
      <c r="EW14" s="1"/>
      <c r="EX14" s="1"/>
      <c r="EY14" s="1"/>
      <c r="EZ14" s="1"/>
      <c r="FA14" s="1"/>
      <c r="FB14" s="1"/>
    </row>
    <row r="15" customFormat="false" ht="12.75" hidden="false" customHeight="false" outlineLevel="0" collapsed="false">
      <c r="A15" s="18" t="s">
        <v>12</v>
      </c>
      <c r="B15" s="12" t="n">
        <f aca="false">+B14+1</f>
        <v>9</v>
      </c>
      <c r="C15" s="1" t="n">
        <v>11.726</v>
      </c>
      <c r="D15" s="1" t="n">
        <f aca="false">0.018+0.0022</f>
        <v>0.0202</v>
      </c>
      <c r="E15" s="2" t="n">
        <v>0.0499</v>
      </c>
      <c r="F15" s="1" t="n">
        <f aca="false">F$5/(1-$E15)+$D$15-F$5</f>
        <v>0.0989811809283234</v>
      </c>
      <c r="G15" s="1" t="n">
        <f aca="false">G$5/(1-$E15)+$D$15-G$5</f>
        <v>0.101607220292601</v>
      </c>
      <c r="H15" s="1" t="n">
        <f aca="false">H$5/(1-$E15)+$D$15-H$5</f>
        <v>0.104233259656878</v>
      </c>
      <c r="I15" s="1" t="n">
        <f aca="false">I$5/(1-$E15)+$D$15-I$5</f>
        <v>0.106859299021156</v>
      </c>
      <c r="J15" s="1" t="n">
        <f aca="false">J$5/(1-$E15)+$D$15-J$5</f>
        <v>0.109485338385433</v>
      </c>
      <c r="K15" s="1" t="n">
        <f aca="false">K$5/(1-$E15)+$D$15-K$5</f>
        <v>0.112111377749711</v>
      </c>
      <c r="L15" s="1" t="n">
        <f aca="false">L$5/(1-$E15)+$D$15-L$5</f>
        <v>0.114737417113988</v>
      </c>
      <c r="M15" s="1" t="n">
        <f aca="false">M$5/(1-$E15)+$D$15-M$5</f>
        <v>0.117363456478266</v>
      </c>
      <c r="N15" s="1" t="n">
        <f aca="false">N$5/(1-$E15)+$D$15-N$5</f>
        <v>0.119989495842543</v>
      </c>
      <c r="O15" s="1" t="n">
        <f aca="false">O$5/(1-$E15)+$D$15-O$5</f>
        <v>0.122615535206821</v>
      </c>
      <c r="P15" s="1" t="n">
        <f aca="false">P$5/(1-$E15)+$D$15-P$5</f>
        <v>0.151501968213872</v>
      </c>
      <c r="Q15" s="1" t="n">
        <f aca="false">Q$5/(1-$E15)+$D$15-Q$5</f>
        <v>0.15412800757815</v>
      </c>
      <c r="R15" s="1" t="n">
        <f aca="false">R$5/(1-$E15)+$D$15-R$5</f>
        <v>0.156754046942427</v>
      </c>
      <c r="S15" s="1" t="n">
        <f aca="false">S$5/(1-$E15)+$D$15-S$5</f>
        <v>0.159380086306705</v>
      </c>
      <c r="T15" s="1" t="n">
        <f aca="false">T$5/(1-$E15)+$D$15-T$5</f>
        <v>0.162006125670982</v>
      </c>
      <c r="U15" s="1" t="n">
        <f aca="false">U$5/(1-$E15)+$D$15-U$5</f>
        <v>0.164632165035259</v>
      </c>
      <c r="V15" s="1" t="n">
        <f aca="false">V$5/(1-$E15)+$D$15-V$5</f>
        <v>0.167258204399537</v>
      </c>
      <c r="W15" s="1" t="n">
        <f aca="false">W$5/(1-$E15)+$D$15-W$5</f>
        <v>0.169884243763815</v>
      </c>
      <c r="X15" s="1" t="n">
        <f aca="false">X$5/(1-$E15)+$D$15-X$5</f>
        <v>0.172510283128092</v>
      </c>
      <c r="Y15" s="1" t="n">
        <f aca="false">Y$5/(1-$E15)+$D$15-Y$5</f>
        <v>0.175136322492369</v>
      </c>
      <c r="Z15" s="1" t="n">
        <f aca="false">Z$5/(1-$E15)+$D$15-Z$5</f>
        <v>0.177762361856647</v>
      </c>
      <c r="AA15" s="1" t="n">
        <f aca="false">AA$5/(1-$E15)+$D$15-AA$5</f>
        <v>0.180388401220924</v>
      </c>
      <c r="AB15" s="1" t="n">
        <f aca="false">AB$5/(1-$E15)+$D$15-AB$5</f>
        <v>0.183014440585202</v>
      </c>
      <c r="AC15" s="1" t="n">
        <f aca="false">AC$5/(1-$E15)+$D$15-AC$5</f>
        <v>0.185640479949479</v>
      </c>
      <c r="AD15" s="1" t="n">
        <f aca="false">AD$5/(1-$E15)+$D$15-AD$5</f>
        <v>0.188266519313757</v>
      </c>
      <c r="AE15" s="1" t="n">
        <f aca="false">AE$5/(1-$E15)+$D$15-AE$5</f>
        <v>0.190892558678034</v>
      </c>
      <c r="AF15" s="1" t="n">
        <f aca="false">AF$5/(1-$E15)+$D$15-AF$5</f>
        <v>0.193518598042311</v>
      </c>
      <c r="AG15" s="1" t="n">
        <f aca="false">AG$5/(1-$E15)+$D$15-AG$5</f>
        <v>0.196144637406589</v>
      </c>
      <c r="AH15" s="1" t="n">
        <f aca="false">AH$5/(1-$E15)+$D$15-AH$5</f>
        <v>0.198770676770866</v>
      </c>
      <c r="AI15" s="1" t="n">
        <f aca="false">AI$5/(1-$E15)+$D$15-AI$5</f>
        <v>0.201396716135144</v>
      </c>
      <c r="AJ15" s="1" t="n">
        <f aca="false">AJ$5/(1-$E15)+$D$15-AJ$5</f>
        <v>0.204022755499421</v>
      </c>
      <c r="AK15" s="1" t="n">
        <f aca="false">AK$5/(1-$E15)+$D$15-AK$5</f>
        <v>0.206648794863698</v>
      </c>
      <c r="AL15" s="1" t="n">
        <f aca="false">AL$5/(1-$E15)+$D$15-AL$5</f>
        <v>0.209274834227976</v>
      </c>
      <c r="AM15" s="1" t="n">
        <f aca="false">AM$5/(1-$E15)+$D$15-AM$5</f>
        <v>0.211900873592254</v>
      </c>
      <c r="AN15" s="1" t="n">
        <f aca="false">AN$5/(1-$E15)+$D$15-AN$5</f>
        <v>0.214526912956531</v>
      </c>
      <c r="AO15" s="1" t="n">
        <f aca="false">AO$5/(1-$E15)+$D$15-AO$5</f>
        <v>0.217152952320808</v>
      </c>
      <c r="AP15" s="1" t="n">
        <f aca="false">AP$5/(1-$E15)+$D$15-AP$5</f>
        <v>0.219778991685086</v>
      </c>
      <c r="AQ15" s="1" t="n">
        <f aca="false">AQ$5/(1-$E15)+$D$15-AQ$5</f>
        <v>0.222405031049363</v>
      </c>
      <c r="AR15" s="1" t="n">
        <f aca="false">AR$5/(1-$E15)+$D$15-AR$5</f>
        <v>0.225031070413641</v>
      </c>
      <c r="AS15" s="1" t="n">
        <f aca="false">AS$5/(1-$E15)+$D$15-AS$5</f>
        <v>0.227657109777918</v>
      </c>
      <c r="AT15" s="1" t="n">
        <f aca="false">AT$5/(1-$E15)+$D$15-AT$5</f>
        <v>0.230283149142196</v>
      </c>
      <c r="AU15" s="1" t="n">
        <f aca="false">AU$5/(1-$E15)+$D$15-AU$5</f>
        <v>0.232909188506473</v>
      </c>
      <c r="AV15" s="1" t="n">
        <f aca="false">AV$5/(1-$E15)+$D$15-AV$5</f>
        <v>0.23553522787075</v>
      </c>
      <c r="AW15" s="1" t="n">
        <f aca="false">AW$5/(1-$E15)+$D$15-AW$5</f>
        <v>0.238161267235028</v>
      </c>
      <c r="AX15" s="1" t="n">
        <f aca="false">AX$5/(1-$E15)+$D$15-AX$5</f>
        <v>0.240787306599305</v>
      </c>
      <c r="AY15" s="1" t="n">
        <f aca="false">AY$5/(1-$E15)+$D$15-AY$5</f>
        <v>0.243413345963583</v>
      </c>
      <c r="AZ15" s="1" t="n">
        <f aca="false">AZ$5/(1-$E15)+$D$15-AZ$5</f>
        <v>0.24603938532786</v>
      </c>
      <c r="BA15" s="1" t="n">
        <f aca="false">BA$5/(1-$E15)+$D$15-BA$5</f>
        <v>0.248665424692137</v>
      </c>
      <c r="BB15" s="1" t="n">
        <f aca="false">BB$5/(1-$E15)+$D$15-BB$5</f>
        <v>0.251291464056415</v>
      </c>
      <c r="BC15" s="1" t="n">
        <f aca="false">BC$5/(1-$E15)+$D$15-BC$5</f>
        <v>0.253917503420692</v>
      </c>
      <c r="BD15" s="1" t="n">
        <f aca="false">BD$5/(1-$E15)+$D$15-BD$5</f>
        <v>0.25654354278497</v>
      </c>
      <c r="BE15" s="1" t="n">
        <f aca="false">BE$5/(1-$E15)+$D$15-BE$5</f>
        <v>0.259169582149247</v>
      </c>
      <c r="BF15" s="1" t="n">
        <f aca="false">BF$5/(1-$E15)+$D$15-BF$5</f>
        <v>0.261795621513524</v>
      </c>
      <c r="BG15" s="1" t="n">
        <f aca="false">BG$5/(1-$E15)+$D$15-BG$5</f>
        <v>0.264421660877802</v>
      </c>
      <c r="BH15" s="1" t="n">
        <f aca="false">BH$5/(1-$E15)+$D$15-BH$5</f>
        <v>0.267047700242079</v>
      </c>
      <c r="BI15" s="1" t="n">
        <f aca="false">BI$5/(1-$E15)+$D$15-BI$5</f>
        <v>0.269673739606357</v>
      </c>
      <c r="BJ15" s="1" t="n">
        <f aca="false">BJ$5/(1-$E15)+$D$15-BJ$5</f>
        <v>0.272299778970635</v>
      </c>
      <c r="BK15" s="1" t="n">
        <f aca="false">BK$5/(1-$E15)+$D$15-BK$5</f>
        <v>0.274925818334912</v>
      </c>
      <c r="BL15" s="1" t="n">
        <f aca="false">BL$5/(1-$E15)+$D$15-BL$5</f>
        <v>0.27755185769919</v>
      </c>
      <c r="BM15" s="1" t="n">
        <f aca="false">BM$5/(1-$E15)+$D$15-BM$5</f>
        <v>0.280177897063467</v>
      </c>
      <c r="BN15" s="1" t="n">
        <f aca="false">BN$5/(1-$E15)+$D$15-BN$5</f>
        <v>0.282803936427745</v>
      </c>
      <c r="BO15" s="1" t="n">
        <f aca="false">BO$5/(1-$E15)+$D$15-BO$5</f>
        <v>0.285429975792022</v>
      </c>
      <c r="BP15" s="1" t="n">
        <f aca="false">BP$5/(1-$E15)+$D$15-BP$5</f>
        <v>0.288056015156299</v>
      </c>
      <c r="BQ15" s="1" t="n">
        <f aca="false">BQ$5/(1-$E15)+$D$15-BQ$5</f>
        <v>0.290682054520577</v>
      </c>
      <c r="BR15" s="1" t="n">
        <f aca="false">BR$5/(1-$E15)+$D$15-BR$5</f>
        <v>0.293308093884854</v>
      </c>
      <c r="BS15" s="1" t="n">
        <f aca="false">BS$5/(1-$E15)+$D$15-BS$5</f>
        <v>0.295934133249132</v>
      </c>
      <c r="BT15" s="1" t="n">
        <f aca="false">BT$5/(1-$E15)+$D$15-BT$5</f>
        <v>0.298560172613409</v>
      </c>
      <c r="BU15" s="1" t="n">
        <f aca="false">BU$5/(1-$E15)+$D$15-BU$5</f>
        <v>0.301186211977686</v>
      </c>
      <c r="BV15" s="1" t="n">
        <f aca="false">BV$5/(1-$E15)+$D$15-BV$5</f>
        <v>0.303812251341964</v>
      </c>
      <c r="BW15" s="1" t="n">
        <f aca="false">BW$5/(1-$E15)+$D$15-BW$5</f>
        <v>0.306438290706241</v>
      </c>
      <c r="BX15" s="1" t="n">
        <f aca="false">BX$5/(1-$E15)+$D$15-BX$5</f>
        <v>0.309064330070519</v>
      </c>
      <c r="BY15" s="1" t="n">
        <f aca="false">BY$5/(1-$E15)+$D$15-BY$5</f>
        <v>0.311690369434796</v>
      </c>
      <c r="BZ15" s="1" t="n">
        <f aca="false">BZ$5/(1-$E15)+$D$15-BZ$5</f>
        <v>0.314316408799074</v>
      </c>
      <c r="CA15" s="1" t="n">
        <f aca="false">CA$5/(1-$E15)+$D$15-CA$5</f>
        <v>0.316942448163351</v>
      </c>
      <c r="CB15" s="1" t="n">
        <f aca="false">CB$5/(1-$E15)+$D$15-CB$5</f>
        <v>0.319568487527628</v>
      </c>
      <c r="CC15" s="1" t="n">
        <f aca="false">CC$5/(1-$E15)+$D$15-CC$5</f>
        <v>0.322194526891906</v>
      </c>
      <c r="CD15" s="1" t="n">
        <f aca="false">CD$5/(1-$E15)+$D$15-CD$5</f>
        <v>0.324820566256183</v>
      </c>
      <c r="CE15" s="1" t="n">
        <f aca="false">CE$5/(1-$E15)+$D$15-CE$5</f>
        <v>0.327446605620461</v>
      </c>
      <c r="CF15" s="1" t="n">
        <f aca="false">CF$5/(1-$E15)+$D$15-CF$5</f>
        <v>0.330072644984738</v>
      </c>
      <c r="CG15" s="1" t="n">
        <f aca="false">CG$5/(1-$E15)+$D$15-CG$5</f>
        <v>0.332698684349015</v>
      </c>
      <c r="CH15" s="1" t="n">
        <f aca="false">CH$5/(1-$E15)+$D$15-CH$5</f>
        <v>0.335324723713293</v>
      </c>
      <c r="CI15" s="1" t="n">
        <f aca="false">CI$5/(1-$E15)+$D$15-CI$5</f>
        <v>0.33795076307757</v>
      </c>
      <c r="CJ15" s="1" t="n">
        <f aca="false">CJ$5/(1-$E15)+$D$15-CJ$5</f>
        <v>0.340576802441848</v>
      </c>
      <c r="CK15" s="1" t="n">
        <f aca="false">CK$5/(1-$E15)+$D$15-CK$5</f>
        <v>0.343202841806125</v>
      </c>
      <c r="CL15" s="1" t="n">
        <f aca="false">CL$5/(1-$E15)+$D$15-CL$5</f>
        <v>0.345828881170402</v>
      </c>
      <c r="CM15" s="1" t="n">
        <f aca="false">CM$5/(1-$E15)+$D$15-CM$5</f>
        <v>0.34845492053468</v>
      </c>
      <c r="CN15" s="1" t="n">
        <f aca="false">CN$5/(1-$E15)+$D$15-CN$5</f>
        <v>0.351080959898957</v>
      </c>
      <c r="CO15" s="1" t="n">
        <f aca="false">CO$5/(1-$E15)+$D$15-CO$5</f>
        <v>0.353706999263235</v>
      </c>
      <c r="CP15" s="1" t="n">
        <f aca="false">CP$5/(1-$E15)+$D$15-CP$5</f>
        <v>0.356333038627513</v>
      </c>
      <c r="CQ15" s="1" t="n">
        <f aca="false">CQ$5/(1-$E15)+$D$15-CQ$5</f>
        <v>0.35895907799179</v>
      </c>
      <c r="CR15" s="1" t="n">
        <f aca="false">CR$5/(1-$E15)+$D$15-CR$5</f>
        <v>0.361585117356068</v>
      </c>
      <c r="CS15" s="1" t="n">
        <f aca="false">CS$5/(1-$E15)+$D$15-CS$5</f>
        <v>0.364211156720345</v>
      </c>
      <c r="CT15" s="1" t="n">
        <f aca="false">CT$5/(1-$E15)+$D$15-CT$5</f>
        <v>0.366837196084623</v>
      </c>
      <c r="CU15" s="1" t="n">
        <f aca="false">CU$5/(1-$E15)+$D$15-CU$5</f>
        <v>0.3694632354489</v>
      </c>
      <c r="CV15" s="1" t="n">
        <f aca="false">CV$5/(1-$E15)+$D$15-CV$5</f>
        <v>0.372089274813177</v>
      </c>
      <c r="CW15" s="1" t="n">
        <f aca="false">CW$5/(1-$E15)+$D$15-CW$5</f>
        <v>0.374715314177455</v>
      </c>
      <c r="CX15" s="1" t="n">
        <f aca="false">CX$5/(1-$E15)+$D$15-CX$5</f>
        <v>0.377341353541732</v>
      </c>
      <c r="CY15" s="1" t="n">
        <f aca="false">CY$5/(1-$E15)+$D$15-CY$5</f>
        <v>0.37996739290601</v>
      </c>
      <c r="CZ15" s="1" t="n">
        <f aca="false">CZ$5/(1-$E15)+$D$15-CZ$5</f>
        <v>0.382593432270287</v>
      </c>
      <c r="DA15" s="1" t="n">
        <f aca="false">DA$5/(1-$E15)+$D$15-DA$5</f>
        <v>0.385219471634565</v>
      </c>
      <c r="DB15" s="1" t="n">
        <f aca="false">DB$5/(1-$E15)+$D$15-DB$5</f>
        <v>0.387845510998842</v>
      </c>
      <c r="DC15" s="1" t="n">
        <f aca="false">DC$5/(1-$E15)+$D$15-DC$5</f>
        <v>0.390471550363119</v>
      </c>
      <c r="DD15" s="1" t="n">
        <f aca="false">DD$5/(1-$E15)+$D$15-DD$5</f>
        <v>0.393097589727397</v>
      </c>
      <c r="DE15" s="1" t="n">
        <f aca="false">DE$5/(1-$E15)+$D$15-DE$5</f>
        <v>0.395723629091674</v>
      </c>
      <c r="DF15" s="1" t="n">
        <f aca="false">DF$5/(1-$E15)+$D$15-DF$5</f>
        <v>0.398349668455952</v>
      </c>
      <c r="DG15" s="1" t="n">
        <f aca="false">DG$5/(1-$E15)+$D$15-DG$5</f>
        <v>0.400975707820229</v>
      </c>
      <c r="DH15" s="1" t="n">
        <f aca="false">DH$5/(1-$E15)+$D$15-DH$5</f>
        <v>0.403601747184506</v>
      </c>
      <c r="DI15" s="1" t="n">
        <f aca="false">DI$5/(1-$E15)+$D$15-DI$5</f>
        <v>0.406227786548784</v>
      </c>
      <c r="DJ15" s="1" t="n">
        <f aca="false">DJ$5/(1-$E15)+$D$15-DJ$5</f>
        <v>0.408853825913061</v>
      </c>
      <c r="DK15" s="1" t="n">
        <f aca="false">DK$5/(1-$E15)+$D$15-DK$5</f>
        <v>0.411479865277339</v>
      </c>
      <c r="DL15" s="1" t="n">
        <f aca="false">DL$5/(1-$E15)+$D$15-DL$5</f>
        <v>0.414105904641616</v>
      </c>
      <c r="DM15" s="1" t="n">
        <f aca="false">DM$5/(1-$E15)+$D$15-DM$5</f>
        <v>0.416731944005893</v>
      </c>
      <c r="DN15" s="1" t="n">
        <f aca="false">DN$5/(1-$E15)+$D$15-DN$5</f>
        <v>0.419357983370171</v>
      </c>
      <c r="DO15" s="1" t="n">
        <f aca="false">DO$5/(1-$E15)+$D$15-DO$5</f>
        <v>0.42198402273445</v>
      </c>
      <c r="DP15" s="1" t="n">
        <f aca="false">DP$5/(1-$E15)+$D$15-DP$5</f>
        <v>0.424610062098727</v>
      </c>
      <c r="DQ15" s="1" t="n">
        <f aca="false">DQ$5/(1-$E15)+$D$15-DQ$5</f>
        <v>0.427236101463005</v>
      </c>
      <c r="DR15" s="1" t="n">
        <f aca="false">DR$5/(1-$E15)+$D$15-DR$5</f>
        <v>0.429862140827282</v>
      </c>
      <c r="DS15" s="1" t="n">
        <f aca="false">DS$5/(1-$E15)+$D$15-DS$5</f>
        <v>0.43248818019156</v>
      </c>
      <c r="DT15" s="1" t="n">
        <f aca="false">DT$5/(1-$E15)+$D$15-DT$5</f>
        <v>0.435114219555837</v>
      </c>
      <c r="DU15" s="1" t="n">
        <f aca="false">DU$5/(1-$E15)+$D$15-DU$5</f>
        <v>0.437740258920115</v>
      </c>
      <c r="DV15" s="1" t="n">
        <f aca="false">DV$5/(1-$E15)+$D$15-DV$5</f>
        <v>0.440366298284392</v>
      </c>
      <c r="DW15" s="1" t="n">
        <f aca="false">DW$5/(1-$E15)+$D$15-DW$5</f>
        <v>0.442992337648668</v>
      </c>
      <c r="DX15" s="1" t="n">
        <f aca="false">DX$5/(1-$E15)+$D$15-DX$5</f>
        <v>0.445618377012947</v>
      </c>
      <c r="DY15" s="1" t="n">
        <f aca="false">DY$5/(1-$E15)+$D$15-DY$5</f>
        <v>0.448244416377223</v>
      </c>
      <c r="DZ15" s="1" t="n">
        <f aca="false">DZ$5/(1-$E15)+$D$15-DZ$5</f>
        <v>0.450870455741502</v>
      </c>
      <c r="EA15" s="1" t="n">
        <f aca="false">EA$5/(1-$E15)+$D$15-EA$5</f>
        <v>0.453496495105778</v>
      </c>
      <c r="EB15" s="1" t="n">
        <f aca="false">EB$5/(1-$E15)+$D$15-EB$5</f>
        <v>0.456122534470056</v>
      </c>
      <c r="EC15" s="1" t="n">
        <f aca="false">EC$5/(1-$E15)+$D$15-EC$5</f>
        <v>0.458748573834335</v>
      </c>
      <c r="ED15" s="1" t="n">
        <f aca="false">ED$5/(1-$E15)+$D$15-ED$5</f>
        <v>0.461374613198611</v>
      </c>
      <c r="EE15" s="1" t="n">
        <f aca="false">EE$5/(1-$E15)+$D$15-EE$5</f>
        <v>0.464000652562889</v>
      </c>
      <c r="EF15" s="1" t="n">
        <f aca="false">EF$5/(1-$E15)+$D$15-EF$5</f>
        <v>0.466626691927166</v>
      </c>
      <c r="EG15" s="1" t="n">
        <f aca="false">EG$5/(1-$E15)+$D$15-EG$5</f>
        <v>0.469252731291444</v>
      </c>
      <c r="EH15" s="1" t="n">
        <f aca="false">EH$5/(1-$E15)+$D$15-EH$5</f>
        <v>0.471878770655721</v>
      </c>
      <c r="EI15" s="1" t="n">
        <f aca="false">EI$5/(1-$E15)+$D$15-EI$5</f>
        <v>0.474504810019999</v>
      </c>
      <c r="EJ15" s="1" t="n">
        <f aca="false">EJ$5/(1-$E15)+$D$15-EJ$5</f>
        <v>0.477130849384276</v>
      </c>
      <c r="EK15" s="1" t="n">
        <f aca="false">EK$5/(1-$E15)+$D$15-EK$5</f>
        <v>0.479756888748554</v>
      </c>
      <c r="EL15" s="1" t="n">
        <f aca="false">EL$5/(1-$E15)+$D$15-EL$5</f>
        <v>0.48238292811283</v>
      </c>
      <c r="EM15" s="1" t="n">
        <f aca="false">EM$5/(1-$E15)+$D$15-EM$5</f>
        <v>0.485008967477109</v>
      </c>
      <c r="EN15" s="1" t="n">
        <f aca="false">EN$5/(1-$E15)+$D$15-EN$5</f>
        <v>0.487635006841387</v>
      </c>
      <c r="EO15" s="1" t="n">
        <f aca="false">EO$5/(1-$E15)+$D$15-EO$5</f>
        <v>0.490261046205664</v>
      </c>
      <c r="EP15" s="1" t="n">
        <f aca="false">EP$5/(1-$E15)+$D$15-EP$5</f>
        <v>0.492887085569942</v>
      </c>
      <c r="EQ15" s="1" t="n">
        <f aca="false">EQ$5/(1-$E15)+$D$15-EQ$5</f>
        <v>0.495513124934218</v>
      </c>
      <c r="ER15" s="1" t="n">
        <f aca="false">ER$5/(1-$E15)+$D$15-ER$5</f>
        <v>0.498139164298497</v>
      </c>
      <c r="ES15" s="1" t="n">
        <f aca="false">ES$5/(1-$E15)+$D$15-ES$5</f>
        <v>0.500765203662773</v>
      </c>
      <c r="ET15" s="1" t="n">
        <f aca="false">ET$5/(1-$E15)+$D$15-ET$5</f>
        <v>0.503391243027052</v>
      </c>
      <c r="EU15" s="1"/>
      <c r="EV15" s="1"/>
      <c r="EW15" s="1"/>
      <c r="EX15" s="1"/>
      <c r="EY15" s="1"/>
      <c r="EZ15" s="1"/>
      <c r="FA15" s="1"/>
      <c r="FB15" s="1"/>
    </row>
    <row r="16" customFormat="false" ht="12.75" hidden="false" customHeight="false" outlineLevel="0" collapsed="false">
      <c r="A16" s="18" t="s">
        <v>13</v>
      </c>
      <c r="B16" s="12" t="n">
        <f aca="false">+B15+1</f>
        <v>10</v>
      </c>
      <c r="C16" s="1" t="n">
        <f aca="false">10.476</f>
        <v>10.476</v>
      </c>
      <c r="D16" s="1" t="n">
        <v>0.014</v>
      </c>
      <c r="E16" s="2" t="n">
        <v>0.0497</v>
      </c>
      <c r="F16" s="1" t="n">
        <f aca="false">F$5/(1-$E16)+$D$16-F$5</f>
        <v>0.0924489108702515</v>
      </c>
      <c r="G16" s="1" t="n">
        <f aca="false">G$5/(1-$E16)+$D$16-G$5</f>
        <v>0.0950638745659265</v>
      </c>
      <c r="H16" s="1" t="n">
        <f aca="false">H$5/(1-$E16)+$D$16-H$5</f>
        <v>0.0976788382616016</v>
      </c>
      <c r="I16" s="1" t="n">
        <f aca="false">I$5/(1-$E16)+$D$16-I$5</f>
        <v>0.100293801957277</v>
      </c>
      <c r="J16" s="1" t="n">
        <f aca="false">J$5/(1-$E16)+$D$16-J$5</f>
        <v>0.102908765652952</v>
      </c>
      <c r="K16" s="1" t="n">
        <f aca="false">K$5/(1-$E16)+$D$16-K$5</f>
        <v>0.105523729348627</v>
      </c>
      <c r="L16" s="1" t="n">
        <f aca="false">L$5/(1-$E16)+$D$16-L$5</f>
        <v>0.108138693044302</v>
      </c>
      <c r="M16" s="1" t="n">
        <f aca="false">M$5/(1-$E16)+$D$16-M$5</f>
        <v>0.110753656739977</v>
      </c>
      <c r="N16" s="1" t="n">
        <f aca="false">N$5/(1-$E16)+$D$16-N$5</f>
        <v>0.113368620435652</v>
      </c>
      <c r="O16" s="1" t="n">
        <f aca="false">O$5/(1-$E16)+$D$16-O$5</f>
        <v>0.115983584131327</v>
      </c>
      <c r="P16" s="1" t="n">
        <f aca="false">P$5/(1-$E16)+$D$16-P$5</f>
        <v>0.144748184783752</v>
      </c>
      <c r="Q16" s="1" t="n">
        <f aca="false">Q$5/(1-$E16)+$D$16-Q$5</f>
        <v>0.147363148479427</v>
      </c>
      <c r="R16" s="1" t="n">
        <f aca="false">R$5/(1-$E16)+$D$16-R$5</f>
        <v>0.149978112175102</v>
      </c>
      <c r="S16" s="1" t="n">
        <f aca="false">S$5/(1-$E16)+$D$16-S$5</f>
        <v>0.152593075870777</v>
      </c>
      <c r="T16" s="1" t="n">
        <f aca="false">T$5/(1-$E16)+$D$16-T$5</f>
        <v>0.155208039566452</v>
      </c>
      <c r="U16" s="1" t="n">
        <f aca="false">U$5/(1-$E16)+$D$16-U$5</f>
        <v>0.157823003262128</v>
      </c>
      <c r="V16" s="1" t="n">
        <f aca="false">V$5/(1-$E16)+$D$16-V$5</f>
        <v>0.160437966957802</v>
      </c>
      <c r="W16" s="1" t="n">
        <f aca="false">W$5/(1-$E16)+$D$16-W$5</f>
        <v>0.163052930653477</v>
      </c>
      <c r="X16" s="1" t="n">
        <f aca="false">X$5/(1-$E16)+$D$16-X$5</f>
        <v>0.165667894349153</v>
      </c>
      <c r="Y16" s="1" t="n">
        <f aca="false">Y$5/(1-$E16)+$D$16-Y$5</f>
        <v>0.168282858044828</v>
      </c>
      <c r="Z16" s="1" t="n">
        <f aca="false">Z$5/(1-$E16)+$D$16-Z$5</f>
        <v>0.170897821740502</v>
      </c>
      <c r="AA16" s="1" t="n">
        <f aca="false">AA$5/(1-$E16)+$D$16-AA$5</f>
        <v>0.173512785436178</v>
      </c>
      <c r="AB16" s="1" t="n">
        <f aca="false">AB$5/(1-$E16)+$D$16-AB$5</f>
        <v>0.176127749131853</v>
      </c>
      <c r="AC16" s="1" t="n">
        <f aca="false">AC$5/(1-$E16)+$D$16-AC$5</f>
        <v>0.178742712827528</v>
      </c>
      <c r="AD16" s="1" t="n">
        <f aca="false">AD$5/(1-$E16)+$D$16-AD$5</f>
        <v>0.181357676523203</v>
      </c>
      <c r="AE16" s="1" t="n">
        <f aca="false">AE$5/(1-$E16)+$D$16-AE$5</f>
        <v>0.183972640218878</v>
      </c>
      <c r="AF16" s="1" t="n">
        <f aca="false">AF$5/(1-$E16)+$D$16-AF$5</f>
        <v>0.186587603914553</v>
      </c>
      <c r="AG16" s="1" t="n">
        <f aca="false">AG$5/(1-$E16)+$D$16-AG$5</f>
        <v>0.189202567610228</v>
      </c>
      <c r="AH16" s="1" t="n">
        <f aca="false">AH$5/(1-$E16)+$D$16-AH$5</f>
        <v>0.191817531305903</v>
      </c>
      <c r="AI16" s="1" t="n">
        <f aca="false">AI$5/(1-$E16)+$D$16-AI$5</f>
        <v>0.194432495001578</v>
      </c>
      <c r="AJ16" s="1" t="n">
        <f aca="false">AJ$5/(1-$E16)+$D$16-AJ$5</f>
        <v>0.197047458697253</v>
      </c>
      <c r="AK16" s="1" t="n">
        <f aca="false">AK$5/(1-$E16)+$D$16-AK$5</f>
        <v>0.199662422392928</v>
      </c>
      <c r="AL16" s="1" t="n">
        <f aca="false">AL$5/(1-$E16)+$D$16-AL$5</f>
        <v>0.202277386088603</v>
      </c>
      <c r="AM16" s="1" t="n">
        <f aca="false">AM$5/(1-$E16)+$D$16-AM$5</f>
        <v>0.204892349784278</v>
      </c>
      <c r="AN16" s="1" t="n">
        <f aca="false">AN$5/(1-$E16)+$D$16-AN$5</f>
        <v>0.207507313479953</v>
      </c>
      <c r="AO16" s="1" t="n">
        <f aca="false">AO$5/(1-$E16)+$D$16-AO$5</f>
        <v>0.210122277175628</v>
      </c>
      <c r="AP16" s="1" t="n">
        <f aca="false">AP$5/(1-$E16)+$D$16-AP$5</f>
        <v>0.212737240871303</v>
      </c>
      <c r="AQ16" s="1" t="n">
        <f aca="false">AQ$5/(1-$E16)+$D$16-AQ$5</f>
        <v>0.215352204566979</v>
      </c>
      <c r="AR16" s="1" t="n">
        <f aca="false">AR$5/(1-$E16)+$D$16-AR$5</f>
        <v>0.217967168262653</v>
      </c>
      <c r="AS16" s="1" t="n">
        <f aca="false">AS$5/(1-$E16)+$D$16-AS$5</f>
        <v>0.220582131958329</v>
      </c>
      <c r="AT16" s="1" t="n">
        <f aca="false">AT$5/(1-$E16)+$D$16-AT$5</f>
        <v>0.223197095654004</v>
      </c>
      <c r="AU16" s="1" t="n">
        <f aca="false">AU$5/(1-$E16)+$D$16-AU$5</f>
        <v>0.225812059349678</v>
      </c>
      <c r="AV16" s="1" t="n">
        <f aca="false">AV$5/(1-$E16)+$D$16-AV$5</f>
        <v>0.228427023045354</v>
      </c>
      <c r="AW16" s="1" t="n">
        <f aca="false">AW$5/(1-$E16)+$D$16-AW$5</f>
        <v>0.231041986741029</v>
      </c>
      <c r="AX16" s="1" t="n">
        <f aca="false">AX$5/(1-$E16)+$D$16-AX$5</f>
        <v>0.233656950436704</v>
      </c>
      <c r="AY16" s="1" t="n">
        <f aca="false">AY$5/(1-$E16)+$D$16-AY$5</f>
        <v>0.236271914132379</v>
      </c>
      <c r="AZ16" s="1" t="n">
        <f aca="false">AZ$5/(1-$E16)+$D$16-AZ$5</f>
        <v>0.238886877828054</v>
      </c>
      <c r="BA16" s="1" t="n">
        <f aca="false">BA$5/(1-$E16)+$D$16-BA$5</f>
        <v>0.241501841523729</v>
      </c>
      <c r="BB16" s="1" t="n">
        <f aca="false">BB$5/(1-$E16)+$D$16-BB$5</f>
        <v>0.244116805219404</v>
      </c>
      <c r="BC16" s="1" t="n">
        <f aca="false">BC$5/(1-$E16)+$D$16-BC$5</f>
        <v>0.246731768915079</v>
      </c>
      <c r="BD16" s="1" t="n">
        <f aca="false">BD$5/(1-$E16)+$D$16-BD$5</f>
        <v>0.249346732610754</v>
      </c>
      <c r="BE16" s="1" t="n">
        <f aca="false">BE$5/(1-$E16)+$D$16-BE$5</f>
        <v>0.251961696306429</v>
      </c>
      <c r="BF16" s="1" t="n">
        <f aca="false">BF$5/(1-$E16)+$D$16-BF$5</f>
        <v>0.254576660002105</v>
      </c>
      <c r="BG16" s="1" t="n">
        <f aca="false">BG$5/(1-$E16)+$D$16-BG$5</f>
        <v>0.257191623697779</v>
      </c>
      <c r="BH16" s="1" t="n">
        <f aca="false">BH$5/(1-$E16)+$D$16-BH$5</f>
        <v>0.259806587393454</v>
      </c>
      <c r="BI16" s="1" t="n">
        <f aca="false">BI$5/(1-$E16)+$D$16-BI$5</f>
        <v>0.26242155108913</v>
      </c>
      <c r="BJ16" s="1" t="n">
        <f aca="false">BJ$5/(1-$E16)+$D$16-BJ$5</f>
        <v>0.265036514784804</v>
      </c>
      <c r="BK16" s="1" t="n">
        <f aca="false">BK$5/(1-$E16)+$D$16-BK$5</f>
        <v>0.267651478480479</v>
      </c>
      <c r="BL16" s="1" t="n">
        <f aca="false">BL$5/(1-$E16)+$D$16-BL$5</f>
        <v>0.270266442176155</v>
      </c>
      <c r="BM16" s="1" t="n">
        <f aca="false">BM$5/(1-$E16)+$D$16-BM$5</f>
        <v>0.272881405871829</v>
      </c>
      <c r="BN16" s="1" t="n">
        <f aca="false">BN$5/(1-$E16)+$D$16-BN$5</f>
        <v>0.275496369567505</v>
      </c>
      <c r="BO16" s="1" t="n">
        <f aca="false">BO$5/(1-$E16)+$D$16-BO$5</f>
        <v>0.27811133326318</v>
      </c>
      <c r="BP16" s="1" t="n">
        <f aca="false">BP$5/(1-$E16)+$D$16-BP$5</f>
        <v>0.280726296958854</v>
      </c>
      <c r="BQ16" s="1" t="n">
        <f aca="false">BQ$5/(1-$E16)+$D$16-BQ$5</f>
        <v>0.28334126065453</v>
      </c>
      <c r="BR16" s="1" t="n">
        <f aca="false">BR$5/(1-$E16)+$D$16-BR$5</f>
        <v>0.285956224350205</v>
      </c>
      <c r="BS16" s="1" t="n">
        <f aca="false">BS$5/(1-$E16)+$D$16-BS$5</f>
        <v>0.288571188045879</v>
      </c>
      <c r="BT16" s="1" t="n">
        <f aca="false">BT$5/(1-$E16)+$D$16-BT$5</f>
        <v>0.291186151741555</v>
      </c>
      <c r="BU16" s="1" t="n">
        <f aca="false">BU$5/(1-$E16)+$D$16-BU$5</f>
        <v>0.29380111543723</v>
      </c>
      <c r="BV16" s="1" t="n">
        <f aca="false">BV$5/(1-$E16)+$D$16-BV$5</f>
        <v>0.296416079132904</v>
      </c>
      <c r="BW16" s="1" t="n">
        <f aca="false">BW$5/(1-$E16)+$D$16-BW$5</f>
        <v>0.29903104282858</v>
      </c>
      <c r="BX16" s="1" t="n">
        <f aca="false">BX$5/(1-$E16)+$D$16-BX$5</f>
        <v>0.301646006524255</v>
      </c>
      <c r="BY16" s="1" t="n">
        <f aca="false">BY$5/(1-$E16)+$D$16-BY$5</f>
        <v>0.30426097021993</v>
      </c>
      <c r="BZ16" s="1" t="n">
        <f aca="false">BZ$5/(1-$E16)+$D$16-BZ$5</f>
        <v>0.306875933915605</v>
      </c>
      <c r="CA16" s="1" t="n">
        <f aca="false">CA$5/(1-$E16)+$D$16-CA$5</f>
        <v>0.30949089761128</v>
      </c>
      <c r="CB16" s="1" t="n">
        <f aca="false">CB$5/(1-$E16)+$D$16-CB$5</f>
        <v>0.312105861306955</v>
      </c>
      <c r="CC16" s="1" t="n">
        <f aca="false">CC$5/(1-$E16)+$D$16-CC$5</f>
        <v>0.31472082500263</v>
      </c>
      <c r="CD16" s="1" t="n">
        <f aca="false">CD$5/(1-$E16)+$D$16-CD$5</f>
        <v>0.317335788698305</v>
      </c>
      <c r="CE16" s="1" t="n">
        <f aca="false">CE$5/(1-$E16)+$D$16-CE$5</f>
        <v>0.31995075239398</v>
      </c>
      <c r="CF16" s="1" t="n">
        <f aca="false">CF$5/(1-$E16)+$D$16-CF$5</f>
        <v>0.322565716089655</v>
      </c>
      <c r="CG16" s="1" t="n">
        <f aca="false">CG$5/(1-$E16)+$D$16-CG$5</f>
        <v>0.325180679785331</v>
      </c>
      <c r="CH16" s="1" t="n">
        <f aca="false">CH$5/(1-$E16)+$D$16-CH$5</f>
        <v>0.327795643481005</v>
      </c>
      <c r="CI16" s="1" t="n">
        <f aca="false">CI$5/(1-$E16)+$D$16-CI$5</f>
        <v>0.33041060717668</v>
      </c>
      <c r="CJ16" s="1" t="n">
        <f aca="false">CJ$5/(1-$E16)+$D$16-CJ$5</f>
        <v>0.333025570872356</v>
      </c>
      <c r="CK16" s="1" t="n">
        <f aca="false">CK$5/(1-$E16)+$D$16-CK$5</f>
        <v>0.33564053456803</v>
      </c>
      <c r="CL16" s="1" t="n">
        <f aca="false">CL$5/(1-$E16)+$D$16-CL$5</f>
        <v>0.338255498263705</v>
      </c>
      <c r="CM16" s="1" t="n">
        <f aca="false">CM$5/(1-$E16)+$D$16-CM$5</f>
        <v>0.340870461959381</v>
      </c>
      <c r="CN16" s="1" t="n">
        <f aca="false">CN$5/(1-$E16)+$D$16-CN$5</f>
        <v>0.343485425655055</v>
      </c>
      <c r="CO16" s="1" t="n">
        <f aca="false">CO$5/(1-$E16)+$D$16-CO$5</f>
        <v>0.346100389350731</v>
      </c>
      <c r="CP16" s="1" t="n">
        <f aca="false">CP$5/(1-$E16)+$D$16-CP$5</f>
        <v>0.348715353046406</v>
      </c>
      <c r="CQ16" s="1" t="n">
        <f aca="false">CQ$5/(1-$E16)+$D$16-CQ$5</f>
        <v>0.351330316742081</v>
      </c>
      <c r="CR16" s="1" t="n">
        <f aca="false">CR$5/(1-$E16)+$D$16-CR$5</f>
        <v>0.353945280437756</v>
      </c>
      <c r="CS16" s="1" t="n">
        <f aca="false">CS$5/(1-$E16)+$D$16-CS$5</f>
        <v>0.356560244133431</v>
      </c>
      <c r="CT16" s="1" t="n">
        <f aca="false">CT$5/(1-$E16)+$D$16-CT$5</f>
        <v>0.359175207829106</v>
      </c>
      <c r="CU16" s="1" t="n">
        <f aca="false">CU$5/(1-$E16)+$D$16-CU$5</f>
        <v>0.361790171524781</v>
      </c>
      <c r="CV16" s="1" t="n">
        <f aca="false">CV$5/(1-$E16)+$D$16-CV$5</f>
        <v>0.364405135220456</v>
      </c>
      <c r="CW16" s="1" t="n">
        <f aca="false">CW$5/(1-$E16)+$D$16-CW$5</f>
        <v>0.367020098916131</v>
      </c>
      <c r="CX16" s="1" t="n">
        <f aca="false">CX$5/(1-$E16)+$D$16-CX$5</f>
        <v>0.369635062611806</v>
      </c>
      <c r="CY16" s="1" t="n">
        <f aca="false">CY$5/(1-$E16)+$D$16-CY$5</f>
        <v>0.372250026307481</v>
      </c>
      <c r="CZ16" s="1" t="n">
        <f aca="false">CZ$5/(1-$E16)+$D$16-CZ$5</f>
        <v>0.374864990003156</v>
      </c>
      <c r="DA16" s="1" t="n">
        <f aca="false">DA$5/(1-$E16)+$D$16-DA$5</f>
        <v>0.377479953698831</v>
      </c>
      <c r="DB16" s="1" t="n">
        <f aca="false">DB$5/(1-$E16)+$D$16-DB$5</f>
        <v>0.380094917394506</v>
      </c>
      <c r="DC16" s="1" t="n">
        <f aca="false">DC$5/(1-$E16)+$D$16-DC$5</f>
        <v>0.382709881090181</v>
      </c>
      <c r="DD16" s="1" t="n">
        <f aca="false">DD$5/(1-$E16)+$D$16-DD$5</f>
        <v>0.385324844785856</v>
      </c>
      <c r="DE16" s="1" t="n">
        <f aca="false">DE$5/(1-$E16)+$D$16-DE$5</f>
        <v>0.387939808481531</v>
      </c>
      <c r="DF16" s="1" t="n">
        <f aca="false">DF$5/(1-$E16)+$D$16-DF$5</f>
        <v>0.390554772177206</v>
      </c>
      <c r="DG16" s="1" t="n">
        <f aca="false">DG$5/(1-$E16)+$D$16-DG$5</f>
        <v>0.393169735872881</v>
      </c>
      <c r="DH16" s="1" t="n">
        <f aca="false">DH$5/(1-$E16)+$D$16-DH$5</f>
        <v>0.395784699568557</v>
      </c>
      <c r="DI16" s="1" t="n">
        <f aca="false">DI$5/(1-$E16)+$D$16-DI$5</f>
        <v>0.398399663264232</v>
      </c>
      <c r="DJ16" s="1" t="n">
        <f aca="false">DJ$5/(1-$E16)+$D$16-DJ$5</f>
        <v>0.401014626959906</v>
      </c>
      <c r="DK16" s="1" t="n">
        <f aca="false">DK$5/(1-$E16)+$D$16-DK$5</f>
        <v>0.403629590655582</v>
      </c>
      <c r="DL16" s="1" t="n">
        <f aca="false">DL$5/(1-$E16)+$D$16-DL$5</f>
        <v>0.406244554351257</v>
      </c>
      <c r="DM16" s="1" t="n">
        <f aca="false">DM$5/(1-$E16)+$D$16-DM$5</f>
        <v>0.408859518046931</v>
      </c>
      <c r="DN16" s="1" t="n">
        <f aca="false">DN$5/(1-$E16)+$D$16-DN$5</f>
        <v>0.411474481742607</v>
      </c>
      <c r="DO16" s="1" t="n">
        <f aca="false">DO$5/(1-$E16)+$D$16-DO$5</f>
        <v>0.414089445438282</v>
      </c>
      <c r="DP16" s="1" t="n">
        <f aca="false">DP$5/(1-$E16)+$D$16-DP$5</f>
        <v>0.416704409133956</v>
      </c>
      <c r="DQ16" s="1" t="n">
        <f aca="false">DQ$5/(1-$E16)+$D$16-DQ$5</f>
        <v>0.419319372829631</v>
      </c>
      <c r="DR16" s="1" t="n">
        <f aca="false">DR$5/(1-$E16)+$D$16-DR$5</f>
        <v>0.421934336525306</v>
      </c>
      <c r="DS16" s="1" t="n">
        <f aca="false">DS$5/(1-$E16)+$D$16-DS$5</f>
        <v>0.42454930022098</v>
      </c>
      <c r="DT16" s="1" t="n">
        <f aca="false">DT$5/(1-$E16)+$D$16-DT$5</f>
        <v>0.427164263916655</v>
      </c>
      <c r="DU16" s="1" t="n">
        <f aca="false">DU$5/(1-$E16)+$D$16-DU$5</f>
        <v>0.429779227612332</v>
      </c>
      <c r="DV16" s="1" t="n">
        <f aca="false">DV$5/(1-$E16)+$D$16-DV$5</f>
        <v>0.432394191308006</v>
      </c>
      <c r="DW16" s="1" t="n">
        <f aca="false">DW$5/(1-$E16)+$D$16-DW$5</f>
        <v>0.435009155003682</v>
      </c>
      <c r="DX16" s="1" t="n">
        <f aca="false">DX$5/(1-$E16)+$D$16-DX$5</f>
        <v>0.437624118699356</v>
      </c>
      <c r="DY16" s="1" t="n">
        <f aca="false">DY$5/(1-$E16)+$D$16-DY$5</f>
        <v>0.440239082395031</v>
      </c>
      <c r="DZ16" s="1" t="n">
        <f aca="false">DZ$5/(1-$E16)+$D$16-DZ$5</f>
        <v>0.442854046090707</v>
      </c>
      <c r="EA16" s="1" t="n">
        <f aca="false">EA$5/(1-$E16)+$D$16-EA$5</f>
        <v>0.445469009786381</v>
      </c>
      <c r="EB16" s="1" t="n">
        <f aca="false">EB$5/(1-$E16)+$D$16-EB$5</f>
        <v>0.448083973482056</v>
      </c>
      <c r="EC16" s="1" t="n">
        <f aca="false">EC$5/(1-$E16)+$D$16-EC$5</f>
        <v>0.450698937177732</v>
      </c>
      <c r="ED16" s="1" t="n">
        <f aca="false">ED$5/(1-$E16)+$D$16-ED$5</f>
        <v>0.453313900873408</v>
      </c>
      <c r="EE16" s="1" t="n">
        <f aca="false">EE$5/(1-$E16)+$D$16-EE$5</f>
        <v>0.455928864569081</v>
      </c>
      <c r="EF16" s="1" t="n">
        <f aca="false">EF$5/(1-$E16)+$D$16-EF$5</f>
        <v>0.458543828264757</v>
      </c>
      <c r="EG16" s="1" t="n">
        <f aca="false">EG$5/(1-$E16)+$D$16-EG$5</f>
        <v>0.461158791960433</v>
      </c>
      <c r="EH16" s="1" t="n">
        <f aca="false">EH$5/(1-$E16)+$D$16-EH$5</f>
        <v>0.463773755656106</v>
      </c>
      <c r="EI16" s="1" t="n">
        <f aca="false">EI$5/(1-$E16)+$D$16-EI$5</f>
        <v>0.466388719351782</v>
      </c>
      <c r="EJ16" s="1" t="n">
        <f aca="false">EJ$5/(1-$E16)+$D$16-EJ$5</f>
        <v>0.469003683047458</v>
      </c>
      <c r="EK16" s="1" t="n">
        <f aca="false">EK$5/(1-$E16)+$D$16-EK$5</f>
        <v>0.471618646743133</v>
      </c>
      <c r="EL16" s="1" t="n">
        <f aca="false">EL$5/(1-$E16)+$D$16-EL$5</f>
        <v>0.474233610438807</v>
      </c>
      <c r="EM16" s="1" t="n">
        <f aca="false">EM$5/(1-$E16)+$D$16-EM$5</f>
        <v>0.476848574134483</v>
      </c>
      <c r="EN16" s="1" t="n">
        <f aca="false">EN$5/(1-$E16)+$D$16-EN$5</f>
        <v>0.479463537830158</v>
      </c>
      <c r="EO16" s="1" t="n">
        <f aca="false">EO$5/(1-$E16)+$D$16-EO$5</f>
        <v>0.482078501525832</v>
      </c>
      <c r="EP16" s="1" t="n">
        <f aca="false">EP$5/(1-$E16)+$D$16-EP$5</f>
        <v>0.484693465221508</v>
      </c>
      <c r="EQ16" s="1" t="n">
        <f aca="false">EQ$5/(1-$E16)+$D$16-EQ$5</f>
        <v>0.487308428917183</v>
      </c>
      <c r="ER16" s="1" t="n">
        <f aca="false">ER$5/(1-$E16)+$D$16-ER$5</f>
        <v>0.489923392612859</v>
      </c>
      <c r="ES16" s="1" t="n">
        <f aca="false">ES$5/(1-$E16)+$D$16-ES$5</f>
        <v>0.492538356308533</v>
      </c>
      <c r="ET16" s="1" t="n">
        <f aca="false">ET$5/(1-$E16)+$D$16-ET$5</f>
        <v>0.495153320004208</v>
      </c>
      <c r="EU16" s="1"/>
      <c r="EV16" s="1"/>
      <c r="EW16" s="1"/>
      <c r="EX16" s="1"/>
      <c r="EY16" s="1"/>
      <c r="EZ16" s="1"/>
      <c r="FA16" s="1"/>
      <c r="FB16" s="1"/>
    </row>
    <row r="17" customFormat="false" ht="12.75" hidden="false" customHeight="false" outlineLevel="0" collapsed="false">
      <c r="A17" s="18" t="s">
        <v>14</v>
      </c>
      <c r="B17" s="12" t="n">
        <f aca="false">+B16+1</f>
        <v>11</v>
      </c>
      <c r="C17" s="1" t="n">
        <f aca="false">9.976</f>
        <v>9.976</v>
      </c>
      <c r="D17" s="1" t="n">
        <f aca="false">0.016+0.0022</f>
        <v>0.0182</v>
      </c>
      <c r="E17" s="2" t="n">
        <v>0.0499</v>
      </c>
      <c r="F17" s="1" t="n">
        <f aca="false">F$5/(1-$E17)+$D$17-F$5</f>
        <v>0.0969811809283234</v>
      </c>
      <c r="G17" s="1" t="n">
        <f aca="false">G$5/(1-$E17)+$D$17-G$5</f>
        <v>0.0996072202926008</v>
      </c>
      <c r="H17" s="1" t="n">
        <f aca="false">H$5/(1-$E17)+$D$17-H$5</f>
        <v>0.102233259656878</v>
      </c>
      <c r="I17" s="1" t="n">
        <f aca="false">I$5/(1-$E17)+$D$17-I$5</f>
        <v>0.104859299021156</v>
      </c>
      <c r="J17" s="1" t="n">
        <f aca="false">J$5/(1-$E17)+$D$17-J$5</f>
        <v>0.107485338385433</v>
      </c>
      <c r="K17" s="1" t="n">
        <f aca="false">K$5/(1-$E17)+$D$17-K$5</f>
        <v>0.110111377749711</v>
      </c>
      <c r="L17" s="1" t="n">
        <f aca="false">L$5/(1-$E17)+$D$17-L$5</f>
        <v>0.112737417113988</v>
      </c>
      <c r="M17" s="1" t="n">
        <f aca="false">M$5/(1-$E17)+$D$17-M$5</f>
        <v>0.115363456478266</v>
      </c>
      <c r="N17" s="1" t="n">
        <f aca="false">N$5/(1-$E17)+$D$17-N$5</f>
        <v>0.117989495842543</v>
      </c>
      <c r="O17" s="1" t="n">
        <f aca="false">O$5/(1-$E17)+$D$17-O$5</f>
        <v>0.120615535206821</v>
      </c>
      <c r="P17" s="1" t="n">
        <f aca="false">P$5/(1-$E17)+$D$17-P$5</f>
        <v>0.149501968213873</v>
      </c>
      <c r="Q17" s="1" t="n">
        <f aca="false">Q$5/(1-$E17)+$D$17-Q$5</f>
        <v>0.15212800757815</v>
      </c>
      <c r="R17" s="1" t="n">
        <f aca="false">R$5/(1-$E17)+$D$17-R$5</f>
        <v>0.154754046942427</v>
      </c>
      <c r="S17" s="1" t="n">
        <f aca="false">S$5/(1-$E17)+$D$17-S$5</f>
        <v>0.157380086306705</v>
      </c>
      <c r="T17" s="1" t="n">
        <f aca="false">T$5/(1-$E17)+$D$17-T$5</f>
        <v>0.160006125670982</v>
      </c>
      <c r="U17" s="1" t="n">
        <f aca="false">U$5/(1-$E17)+$D$17-U$5</f>
        <v>0.16263216503526</v>
      </c>
      <c r="V17" s="1" t="n">
        <f aca="false">V$5/(1-$E17)+$D$17-V$5</f>
        <v>0.165258204399537</v>
      </c>
      <c r="W17" s="1" t="n">
        <f aca="false">W$5/(1-$E17)+$D$17-W$5</f>
        <v>0.167884243763815</v>
      </c>
      <c r="X17" s="1" t="n">
        <f aca="false">X$5/(1-$E17)+$D$17-X$5</f>
        <v>0.170510283128092</v>
      </c>
      <c r="Y17" s="1" t="n">
        <f aca="false">Y$5/(1-$E17)+$D$17-Y$5</f>
        <v>0.17313632249237</v>
      </c>
      <c r="Z17" s="1" t="n">
        <f aca="false">Z$5/(1-$E17)+$D$17-Z$5</f>
        <v>0.175762361856647</v>
      </c>
      <c r="AA17" s="1" t="n">
        <f aca="false">AA$5/(1-$E17)+$D$17-AA$5</f>
        <v>0.178388401220924</v>
      </c>
      <c r="AB17" s="1" t="n">
        <f aca="false">AB$5/(1-$E17)+$D$17-AB$5</f>
        <v>0.181014440585202</v>
      </c>
      <c r="AC17" s="1" t="n">
        <f aca="false">AC$5/(1-$E17)+$D$17-AC$5</f>
        <v>0.183640479949479</v>
      </c>
      <c r="AD17" s="1" t="n">
        <f aca="false">AD$5/(1-$E17)+$D$17-AD$5</f>
        <v>0.186266519313757</v>
      </c>
      <c r="AE17" s="1" t="n">
        <f aca="false">AE$5/(1-$E17)+$D$17-AE$5</f>
        <v>0.188892558678034</v>
      </c>
      <c r="AF17" s="1" t="n">
        <f aca="false">AF$5/(1-$E17)+$D$17-AF$5</f>
        <v>0.191518598042312</v>
      </c>
      <c r="AG17" s="1" t="n">
        <f aca="false">AG$5/(1-$E17)+$D$17-AG$5</f>
        <v>0.194144637406589</v>
      </c>
      <c r="AH17" s="1" t="n">
        <f aca="false">AH$5/(1-$E17)+$D$17-AH$5</f>
        <v>0.196770676770866</v>
      </c>
      <c r="AI17" s="1" t="n">
        <f aca="false">AI$5/(1-$E17)+$D$17-AI$5</f>
        <v>0.199396716135144</v>
      </c>
      <c r="AJ17" s="1" t="n">
        <f aca="false">AJ$5/(1-$E17)+$D$17-AJ$5</f>
        <v>0.202022755499421</v>
      </c>
      <c r="AK17" s="1" t="n">
        <f aca="false">AK$5/(1-$E17)+$D$17-AK$5</f>
        <v>0.204648794863699</v>
      </c>
      <c r="AL17" s="1" t="n">
        <f aca="false">AL$5/(1-$E17)+$D$17-AL$5</f>
        <v>0.207274834227976</v>
      </c>
      <c r="AM17" s="1" t="n">
        <f aca="false">AM$5/(1-$E17)+$D$17-AM$5</f>
        <v>0.209900873592254</v>
      </c>
      <c r="AN17" s="1" t="n">
        <f aca="false">AN$5/(1-$E17)+$D$17-AN$5</f>
        <v>0.212526912956531</v>
      </c>
      <c r="AO17" s="1" t="n">
        <f aca="false">AO$5/(1-$E17)+$D$17-AO$5</f>
        <v>0.215152952320809</v>
      </c>
      <c r="AP17" s="1" t="n">
        <f aca="false">AP$5/(1-$E17)+$D$17-AP$5</f>
        <v>0.217778991685086</v>
      </c>
      <c r="AQ17" s="1" t="n">
        <f aca="false">AQ$5/(1-$E17)+$D$17-AQ$5</f>
        <v>0.220405031049364</v>
      </c>
      <c r="AR17" s="1" t="n">
        <f aca="false">AR$5/(1-$E17)+$D$17-AR$5</f>
        <v>0.223031070413641</v>
      </c>
      <c r="AS17" s="1" t="n">
        <f aca="false">AS$5/(1-$E17)+$D$17-AS$5</f>
        <v>0.225657109777918</v>
      </c>
      <c r="AT17" s="1" t="n">
        <f aca="false">AT$5/(1-$E17)+$D$17-AT$5</f>
        <v>0.228283149142196</v>
      </c>
      <c r="AU17" s="1" t="n">
        <f aca="false">AU$5/(1-$E17)+$D$17-AU$5</f>
        <v>0.230909188506473</v>
      </c>
      <c r="AV17" s="1" t="n">
        <f aca="false">AV$5/(1-$E17)+$D$17-AV$5</f>
        <v>0.233535227870751</v>
      </c>
      <c r="AW17" s="1" t="n">
        <f aca="false">AW$5/(1-$E17)+$D$17-AW$5</f>
        <v>0.236161267235028</v>
      </c>
      <c r="AX17" s="1" t="n">
        <f aca="false">AX$5/(1-$E17)+$D$17-AX$5</f>
        <v>0.238787306599305</v>
      </c>
      <c r="AY17" s="1" t="n">
        <f aca="false">AY$5/(1-$E17)+$D$17-AY$5</f>
        <v>0.241413345963583</v>
      </c>
      <c r="AZ17" s="1" t="n">
        <f aca="false">AZ$5/(1-$E17)+$D$17-AZ$5</f>
        <v>0.24403938532786</v>
      </c>
      <c r="BA17" s="1" t="n">
        <f aca="false">BA$5/(1-$E17)+$D$17-BA$5</f>
        <v>0.246665424692138</v>
      </c>
      <c r="BB17" s="1" t="n">
        <f aca="false">BB$5/(1-$E17)+$D$17-BB$5</f>
        <v>0.249291464056415</v>
      </c>
      <c r="BC17" s="1" t="n">
        <f aca="false">BC$5/(1-$E17)+$D$17-BC$5</f>
        <v>0.251917503420692</v>
      </c>
      <c r="BD17" s="1" t="n">
        <f aca="false">BD$5/(1-$E17)+$D$17-BD$5</f>
        <v>0.25454354278497</v>
      </c>
      <c r="BE17" s="1" t="n">
        <f aca="false">BE$5/(1-$E17)+$D$17-BE$5</f>
        <v>0.257169582149247</v>
      </c>
      <c r="BF17" s="1" t="n">
        <f aca="false">BF$5/(1-$E17)+$D$17-BF$5</f>
        <v>0.259795621513525</v>
      </c>
      <c r="BG17" s="1" t="n">
        <f aca="false">BG$5/(1-$E17)+$D$17-BG$5</f>
        <v>0.262421660877802</v>
      </c>
      <c r="BH17" s="1" t="n">
        <f aca="false">BH$5/(1-$E17)+$D$17-BH$5</f>
        <v>0.265047700242079</v>
      </c>
      <c r="BI17" s="1" t="n">
        <f aca="false">BI$5/(1-$E17)+$D$17-BI$5</f>
        <v>0.267673739606357</v>
      </c>
      <c r="BJ17" s="1" t="n">
        <f aca="false">BJ$5/(1-$E17)+$D$17-BJ$5</f>
        <v>0.270299778970635</v>
      </c>
      <c r="BK17" s="1" t="n">
        <f aca="false">BK$5/(1-$E17)+$D$17-BK$5</f>
        <v>0.272925818334913</v>
      </c>
      <c r="BL17" s="1" t="n">
        <f aca="false">BL$5/(1-$E17)+$D$17-BL$5</f>
        <v>0.27555185769919</v>
      </c>
      <c r="BM17" s="1" t="n">
        <f aca="false">BM$5/(1-$E17)+$D$17-BM$5</f>
        <v>0.278177897063467</v>
      </c>
      <c r="BN17" s="1" t="n">
        <f aca="false">BN$5/(1-$E17)+$D$17-BN$5</f>
        <v>0.280803936427745</v>
      </c>
      <c r="BO17" s="1" t="n">
        <f aca="false">BO$5/(1-$E17)+$D$17-BO$5</f>
        <v>0.283429975792022</v>
      </c>
      <c r="BP17" s="1" t="n">
        <f aca="false">BP$5/(1-$E17)+$D$17-BP$5</f>
        <v>0.2860560151563</v>
      </c>
      <c r="BQ17" s="1" t="n">
        <f aca="false">BQ$5/(1-$E17)+$D$17-BQ$5</f>
        <v>0.288682054520577</v>
      </c>
      <c r="BR17" s="1" t="n">
        <f aca="false">BR$5/(1-$E17)+$D$17-BR$5</f>
        <v>0.291308093884854</v>
      </c>
      <c r="BS17" s="1" t="n">
        <f aca="false">BS$5/(1-$E17)+$D$17-BS$5</f>
        <v>0.293934133249132</v>
      </c>
      <c r="BT17" s="1" t="n">
        <f aca="false">BT$5/(1-$E17)+$D$17-BT$5</f>
        <v>0.296560172613409</v>
      </c>
      <c r="BU17" s="1" t="n">
        <f aca="false">BU$5/(1-$E17)+$D$17-BU$5</f>
        <v>0.299186211977687</v>
      </c>
      <c r="BV17" s="1" t="n">
        <f aca="false">BV$5/(1-$E17)+$D$17-BV$5</f>
        <v>0.301812251341964</v>
      </c>
      <c r="BW17" s="1" t="n">
        <f aca="false">BW$5/(1-$E17)+$D$17-BW$5</f>
        <v>0.304438290706242</v>
      </c>
      <c r="BX17" s="1" t="n">
        <f aca="false">BX$5/(1-$E17)+$D$17-BX$5</f>
        <v>0.307064330070519</v>
      </c>
      <c r="BY17" s="1" t="n">
        <f aca="false">BY$5/(1-$E17)+$D$17-BY$5</f>
        <v>0.309690369434796</v>
      </c>
      <c r="BZ17" s="1" t="n">
        <f aca="false">BZ$5/(1-$E17)+$D$17-BZ$5</f>
        <v>0.312316408799074</v>
      </c>
      <c r="CA17" s="1" t="n">
        <f aca="false">CA$5/(1-$E17)+$D$17-CA$5</f>
        <v>0.314942448163351</v>
      </c>
      <c r="CB17" s="1" t="n">
        <f aca="false">CB$5/(1-$E17)+$D$17-CB$5</f>
        <v>0.317568487527629</v>
      </c>
      <c r="CC17" s="1" t="n">
        <f aca="false">CC$5/(1-$E17)+$D$17-CC$5</f>
        <v>0.320194526891906</v>
      </c>
      <c r="CD17" s="1" t="n">
        <f aca="false">CD$5/(1-$E17)+$D$17-CD$5</f>
        <v>0.322820566256183</v>
      </c>
      <c r="CE17" s="1" t="n">
        <f aca="false">CE$5/(1-$E17)+$D$17-CE$5</f>
        <v>0.325446605620461</v>
      </c>
      <c r="CF17" s="1" t="n">
        <f aca="false">CF$5/(1-$E17)+$D$17-CF$5</f>
        <v>0.328072644984738</v>
      </c>
      <c r="CG17" s="1" t="n">
        <f aca="false">CG$5/(1-$E17)+$D$17-CG$5</f>
        <v>0.330698684349016</v>
      </c>
      <c r="CH17" s="1" t="n">
        <f aca="false">CH$5/(1-$E17)+$D$17-CH$5</f>
        <v>0.333324723713293</v>
      </c>
      <c r="CI17" s="1" t="n">
        <f aca="false">CI$5/(1-$E17)+$D$17-CI$5</f>
        <v>0.33595076307757</v>
      </c>
      <c r="CJ17" s="1" t="n">
        <f aca="false">CJ$5/(1-$E17)+$D$17-CJ$5</f>
        <v>0.338576802441848</v>
      </c>
      <c r="CK17" s="1" t="n">
        <f aca="false">CK$5/(1-$E17)+$D$17-CK$5</f>
        <v>0.341202841806125</v>
      </c>
      <c r="CL17" s="1" t="n">
        <f aca="false">CL$5/(1-$E17)+$D$17-CL$5</f>
        <v>0.343828881170403</v>
      </c>
      <c r="CM17" s="1" t="n">
        <f aca="false">CM$5/(1-$E17)+$D$17-CM$5</f>
        <v>0.34645492053468</v>
      </c>
      <c r="CN17" s="1" t="n">
        <f aca="false">CN$5/(1-$E17)+$D$17-CN$5</f>
        <v>0.349080959898958</v>
      </c>
      <c r="CO17" s="1" t="n">
        <f aca="false">CO$5/(1-$E17)+$D$17-CO$5</f>
        <v>0.351706999263235</v>
      </c>
      <c r="CP17" s="1" t="n">
        <f aca="false">CP$5/(1-$E17)+$D$17-CP$5</f>
        <v>0.354333038627513</v>
      </c>
      <c r="CQ17" s="1" t="n">
        <f aca="false">CQ$5/(1-$E17)+$D$17-CQ$5</f>
        <v>0.356959077991791</v>
      </c>
      <c r="CR17" s="1" t="n">
        <f aca="false">CR$5/(1-$E17)+$D$17-CR$5</f>
        <v>0.359585117356068</v>
      </c>
      <c r="CS17" s="1" t="n">
        <f aca="false">CS$5/(1-$E17)+$D$17-CS$5</f>
        <v>0.362211156720345</v>
      </c>
      <c r="CT17" s="1" t="n">
        <f aca="false">CT$5/(1-$E17)+$D$17-CT$5</f>
        <v>0.364837196084623</v>
      </c>
      <c r="CU17" s="1" t="n">
        <f aca="false">CU$5/(1-$E17)+$D$17-CU$5</f>
        <v>0.3674632354489</v>
      </c>
      <c r="CV17" s="1" t="n">
        <f aca="false">CV$5/(1-$E17)+$D$17-CV$5</f>
        <v>0.370089274813178</v>
      </c>
      <c r="CW17" s="1" t="n">
        <f aca="false">CW$5/(1-$E17)+$D$17-CW$5</f>
        <v>0.372715314177455</v>
      </c>
      <c r="CX17" s="1" t="n">
        <f aca="false">CX$5/(1-$E17)+$D$17-CX$5</f>
        <v>0.375341353541733</v>
      </c>
      <c r="CY17" s="1" t="n">
        <f aca="false">CY$5/(1-$E17)+$D$17-CY$5</f>
        <v>0.37796739290601</v>
      </c>
      <c r="CZ17" s="1" t="n">
        <f aca="false">CZ$5/(1-$E17)+$D$17-CZ$5</f>
        <v>0.380593432270287</v>
      </c>
      <c r="DA17" s="1" t="n">
        <f aca="false">DA$5/(1-$E17)+$D$17-DA$5</f>
        <v>0.383219471634565</v>
      </c>
      <c r="DB17" s="1" t="n">
        <f aca="false">DB$5/(1-$E17)+$D$17-DB$5</f>
        <v>0.385845510998842</v>
      </c>
      <c r="DC17" s="1" t="n">
        <f aca="false">DC$5/(1-$E17)+$D$17-DC$5</f>
        <v>0.38847155036312</v>
      </c>
      <c r="DD17" s="1" t="n">
        <f aca="false">DD$5/(1-$E17)+$D$17-DD$5</f>
        <v>0.391097589727397</v>
      </c>
      <c r="DE17" s="1" t="n">
        <f aca="false">DE$5/(1-$E17)+$D$17-DE$5</f>
        <v>0.393723629091674</v>
      </c>
      <c r="DF17" s="1" t="n">
        <f aca="false">DF$5/(1-$E17)+$D$17-DF$5</f>
        <v>0.396349668455952</v>
      </c>
      <c r="DG17" s="1" t="n">
        <f aca="false">DG$5/(1-$E17)+$D$17-DG$5</f>
        <v>0.398975707820229</v>
      </c>
      <c r="DH17" s="1" t="n">
        <f aca="false">DH$5/(1-$E17)+$D$17-DH$5</f>
        <v>0.401601747184507</v>
      </c>
      <c r="DI17" s="1" t="n">
        <f aca="false">DI$5/(1-$E17)+$D$17-DI$5</f>
        <v>0.404227786548784</v>
      </c>
      <c r="DJ17" s="1" t="n">
        <f aca="false">DJ$5/(1-$E17)+$D$17-DJ$5</f>
        <v>0.406853825913061</v>
      </c>
      <c r="DK17" s="1" t="n">
        <f aca="false">DK$5/(1-$E17)+$D$17-DK$5</f>
        <v>0.409479865277339</v>
      </c>
      <c r="DL17" s="1" t="n">
        <f aca="false">DL$5/(1-$E17)+$D$17-DL$5</f>
        <v>0.412105904641616</v>
      </c>
      <c r="DM17" s="1" t="n">
        <f aca="false">DM$5/(1-$E17)+$D$17-DM$5</f>
        <v>0.414731944005894</v>
      </c>
      <c r="DN17" s="1" t="n">
        <f aca="false">DN$5/(1-$E17)+$D$17-DN$5</f>
        <v>0.41735798337017</v>
      </c>
      <c r="DO17" s="1" t="n">
        <f aca="false">DO$5/(1-$E17)+$D$17-DO$5</f>
        <v>0.419984022734449</v>
      </c>
      <c r="DP17" s="1" t="n">
        <f aca="false">DP$5/(1-$E17)+$D$17-DP$5</f>
        <v>0.422610062098727</v>
      </c>
      <c r="DQ17" s="1" t="n">
        <f aca="false">DQ$5/(1-$E17)+$D$17-DQ$5</f>
        <v>0.425236101463004</v>
      </c>
      <c r="DR17" s="1" t="n">
        <f aca="false">DR$5/(1-$E17)+$D$17-DR$5</f>
        <v>0.427862140827282</v>
      </c>
      <c r="DS17" s="1" t="n">
        <f aca="false">DS$5/(1-$E17)+$D$17-DS$5</f>
        <v>0.430488180191559</v>
      </c>
      <c r="DT17" s="1" t="n">
        <f aca="false">DT$5/(1-$E17)+$D$17-DT$5</f>
        <v>0.433114219555836</v>
      </c>
      <c r="DU17" s="1" t="n">
        <f aca="false">DU$5/(1-$E17)+$D$17-DU$5</f>
        <v>0.435740258920114</v>
      </c>
      <c r="DV17" s="1" t="n">
        <f aca="false">DV$5/(1-$E17)+$D$17-DV$5</f>
        <v>0.438366298284391</v>
      </c>
      <c r="DW17" s="1" t="n">
        <f aca="false">DW$5/(1-$E17)+$D$17-DW$5</f>
        <v>0.440992337648668</v>
      </c>
      <c r="DX17" s="1" t="n">
        <f aca="false">DX$5/(1-$E17)+$D$17-DX$5</f>
        <v>0.443618377012946</v>
      </c>
      <c r="DY17" s="1" t="n">
        <f aca="false">DY$5/(1-$E17)+$D$17-DY$5</f>
        <v>0.446244416377223</v>
      </c>
      <c r="DZ17" s="1" t="n">
        <f aca="false">DZ$5/(1-$E17)+$D$17-DZ$5</f>
        <v>0.448870455741501</v>
      </c>
      <c r="EA17" s="1" t="n">
        <f aca="false">EA$5/(1-$E17)+$D$17-EA$5</f>
        <v>0.451496495105777</v>
      </c>
      <c r="EB17" s="1" t="n">
        <f aca="false">EB$5/(1-$E17)+$D$17-EB$5</f>
        <v>0.454122534470056</v>
      </c>
      <c r="EC17" s="1" t="n">
        <f aca="false">EC$5/(1-$E17)+$D$17-EC$5</f>
        <v>0.456748573834334</v>
      </c>
      <c r="ED17" s="1" t="n">
        <f aca="false">ED$5/(1-$E17)+$D$17-ED$5</f>
        <v>0.459374613198611</v>
      </c>
      <c r="EE17" s="1" t="n">
        <f aca="false">EE$5/(1-$E17)+$D$17-EE$5</f>
        <v>0.462000652562889</v>
      </c>
      <c r="EF17" s="1" t="n">
        <f aca="false">EF$5/(1-$E17)+$D$17-EF$5</f>
        <v>0.464626691927165</v>
      </c>
      <c r="EG17" s="1" t="n">
        <f aca="false">EG$5/(1-$E17)+$D$17-EG$5</f>
        <v>0.467252731291444</v>
      </c>
      <c r="EH17" s="1" t="n">
        <f aca="false">EH$5/(1-$E17)+$D$17-EH$5</f>
        <v>0.46987877065572</v>
      </c>
      <c r="EI17" s="1" t="n">
        <f aca="false">EI$5/(1-$E17)+$D$17-EI$5</f>
        <v>0.472504810019998</v>
      </c>
      <c r="EJ17" s="1" t="n">
        <f aca="false">EJ$5/(1-$E17)+$D$17-EJ$5</f>
        <v>0.475130849384275</v>
      </c>
      <c r="EK17" s="1" t="n">
        <f aca="false">EK$5/(1-$E17)+$D$17-EK$5</f>
        <v>0.477756888748553</v>
      </c>
      <c r="EL17" s="1" t="n">
        <f aca="false">EL$5/(1-$E17)+$D$17-EL$5</f>
        <v>0.48038292811283</v>
      </c>
      <c r="EM17" s="1" t="n">
        <f aca="false">EM$5/(1-$E17)+$D$17-EM$5</f>
        <v>0.483008967477108</v>
      </c>
      <c r="EN17" s="1" t="n">
        <f aca="false">EN$5/(1-$E17)+$D$17-EN$5</f>
        <v>0.485635006841386</v>
      </c>
      <c r="EO17" s="1" t="n">
        <f aca="false">EO$5/(1-$E17)+$D$17-EO$5</f>
        <v>0.488261046205663</v>
      </c>
      <c r="EP17" s="1" t="n">
        <f aca="false">EP$5/(1-$E17)+$D$17-EP$5</f>
        <v>0.490887085569941</v>
      </c>
      <c r="EQ17" s="1" t="n">
        <f aca="false">EQ$5/(1-$E17)+$D$17-EQ$5</f>
        <v>0.493513124934218</v>
      </c>
      <c r="ER17" s="1" t="n">
        <f aca="false">ER$5/(1-$E17)+$D$17-ER$5</f>
        <v>0.496139164298496</v>
      </c>
      <c r="ES17" s="1" t="n">
        <f aca="false">ES$5/(1-$E17)+$D$17-ES$5</f>
        <v>0.498765203662773</v>
      </c>
      <c r="ET17" s="1" t="n">
        <f aca="false">ET$5/(1-$E17)+$D$17-ET$5</f>
        <v>0.501391243027051</v>
      </c>
      <c r="EU17" s="1"/>
      <c r="EV17" s="1"/>
      <c r="EW17" s="1"/>
      <c r="EX17" s="1"/>
      <c r="EY17" s="1"/>
      <c r="EZ17" s="1"/>
      <c r="FA17" s="1"/>
      <c r="FB17" s="1"/>
    </row>
    <row r="18" customFormat="false" ht="12.75" hidden="false" customHeight="false" outlineLevel="0" collapsed="false">
      <c r="A18" s="18" t="s">
        <v>15</v>
      </c>
      <c r="B18" s="12" t="n">
        <f aca="false">+B17+1</f>
        <v>12</v>
      </c>
      <c r="C18" s="1" t="n">
        <f aca="false">4.976</f>
        <v>4.976</v>
      </c>
      <c r="D18" s="1" t="n">
        <f aca="false">0.0075+0.0022</f>
        <v>0.0097</v>
      </c>
      <c r="E18" s="2" t="n">
        <v>0.0135</v>
      </c>
      <c r="F18" s="1" t="n">
        <f aca="false">F$5/(1-$E18)+$D$18-F$5</f>
        <v>0.0302271160669032</v>
      </c>
      <c r="G18" s="1" t="n">
        <f aca="false">G$5/(1-$E18)+$D$18-G$5</f>
        <v>0.0309113532691332</v>
      </c>
      <c r="H18" s="1" t="n">
        <f aca="false">H$5/(1-$E18)+$D$18-H$5</f>
        <v>0.0315955904713634</v>
      </c>
      <c r="I18" s="1" t="n">
        <f aca="false">I$5/(1-$E18)+$D$18-I$5</f>
        <v>0.0322798276735934</v>
      </c>
      <c r="J18" s="1" t="n">
        <f aca="false">J$5/(1-$E18)+$D$18-J$5</f>
        <v>0.0329640648758236</v>
      </c>
      <c r="K18" s="1" t="n">
        <f aca="false">K$5/(1-$E18)+$D$18-K$5</f>
        <v>0.0336483020780536</v>
      </c>
      <c r="L18" s="1" t="n">
        <f aca="false">L$5/(1-$E18)+$D$18-L$5</f>
        <v>0.0343325392802838</v>
      </c>
      <c r="M18" s="1" t="n">
        <f aca="false">M$5/(1-$E18)+$D$18-M$5</f>
        <v>0.035016776482514</v>
      </c>
      <c r="N18" s="1" t="n">
        <f aca="false">N$5/(1-$E18)+$D$18-N$5</f>
        <v>0.035701013684744</v>
      </c>
      <c r="O18" s="1" t="n">
        <f aca="false">O$5/(1-$E18)+$D$17-O$5</f>
        <v>0.0448852508869742</v>
      </c>
      <c r="P18" s="1" t="n">
        <f aca="false">P$5/(1-$E18)+$D$18-P$5</f>
        <v>0.0439118601115052</v>
      </c>
      <c r="Q18" s="1" t="n">
        <f aca="false">Q$5/(1-$E18)+$D$18-Q$5</f>
        <v>0.0445960973137352</v>
      </c>
      <c r="R18" s="1" t="n">
        <f aca="false">R$5/(1-$E18)+$D$18-R$5</f>
        <v>0.0452803345159656</v>
      </c>
      <c r="S18" s="1" t="n">
        <f aca="false">S$5/(1-$E18)+$D$18-S$5</f>
        <v>0.0459645717181956</v>
      </c>
      <c r="T18" s="1" t="n">
        <f aca="false">T$5/(1-$E18)+$D$18-T$5</f>
        <v>0.0466488089204256</v>
      </c>
      <c r="U18" s="1" t="n">
        <f aca="false">U$5/(1-$E18)+$D$18-U$5</f>
        <v>0.0473330461226555</v>
      </c>
      <c r="V18" s="1" t="n">
        <f aca="false">V$5/(1-$E18)+$D$18-V$5</f>
        <v>0.048017283324886</v>
      </c>
      <c r="W18" s="1" t="n">
        <f aca="false">W$5/(1-$E18)+$D$18-W$5</f>
        <v>0.048701520527116</v>
      </c>
      <c r="X18" s="1" t="n">
        <f aca="false">X$5/(1-$E18)+$D$18-X$5</f>
        <v>0.049385757729346</v>
      </c>
      <c r="Y18" s="1" t="n">
        <f aca="false">Y$5/(1-$E18)+$D$18-Y$5</f>
        <v>0.0500699949315764</v>
      </c>
      <c r="Z18" s="1" t="n">
        <f aca="false">Z$5/(1-$E18)+$D$18-Z$5</f>
        <v>0.0507542321338064</v>
      </c>
      <c r="AA18" s="1" t="n">
        <f aca="false">AA$5/(1-$E18)+$D$18-AA$5</f>
        <v>0.0514384693360364</v>
      </c>
      <c r="AB18" s="1" t="n">
        <f aca="false">AB$5/(1-$E18)+$D$18-AB$5</f>
        <v>0.0521227065382663</v>
      </c>
      <c r="AC18" s="1" t="n">
        <f aca="false">AC$5/(1-$E18)+$D$18-AC$5</f>
        <v>0.0528069437404968</v>
      </c>
      <c r="AD18" s="1" t="n">
        <f aca="false">AD$5/(1-$E18)+$D$18-AD$5</f>
        <v>0.0534911809427268</v>
      </c>
      <c r="AE18" s="1" t="n">
        <f aca="false">AE$5/(1-$E18)+$D$18-AE$5</f>
        <v>0.0541754181449567</v>
      </c>
      <c r="AF18" s="1" t="n">
        <f aca="false">AF$5/(1-$E18)+$D$18-AF$5</f>
        <v>0.0548596553471867</v>
      </c>
      <c r="AG18" s="1" t="n">
        <f aca="false">AG$5/(1-$E18)+$D$18-AG$5</f>
        <v>0.0555438925494172</v>
      </c>
      <c r="AH18" s="1" t="n">
        <f aca="false">AH$5/(1-$E18)+$D$18-AH$5</f>
        <v>0.0562281297516472</v>
      </c>
      <c r="AI18" s="1" t="n">
        <f aca="false">AI$5/(1-$E18)+$D$18-AI$5</f>
        <v>0.0569123669538771</v>
      </c>
      <c r="AJ18" s="1" t="n">
        <f aca="false">AJ$5/(1-$E18)+$D$18-AJ$5</f>
        <v>0.0575966041561071</v>
      </c>
      <c r="AK18" s="1" t="n">
        <f aca="false">AK$5/(1-$E18)+$D$18-AK$5</f>
        <v>0.0582808413583376</v>
      </c>
      <c r="AL18" s="1" t="n">
        <f aca="false">AL$5/(1-$E18)+$D$18-AL$5</f>
        <v>0.0589650785605675</v>
      </c>
      <c r="AM18" s="1" t="n">
        <f aca="false">AM$5/(1-$E18)+$D$18-AM$5</f>
        <v>0.0596493157627975</v>
      </c>
      <c r="AN18" s="1" t="n">
        <f aca="false">AN$5/(1-$E18)+$D$18-AN$5</f>
        <v>0.0603335529650275</v>
      </c>
      <c r="AO18" s="1" t="n">
        <f aca="false">AO$5/(1-$E18)+$D$18-AO$5</f>
        <v>0.0610177901672579</v>
      </c>
      <c r="AP18" s="1" t="n">
        <f aca="false">AP$5/(1-$E18)+$D$18-AP$5</f>
        <v>0.0617020273694879</v>
      </c>
      <c r="AQ18" s="1" t="n">
        <f aca="false">AQ$5/(1-$E18)+$D$18-AQ$5</f>
        <v>0.0623862645717179</v>
      </c>
      <c r="AR18" s="1" t="n">
        <f aca="false">AR$5/(1-$E18)+$D$18-AR$5</f>
        <v>0.0630705017739479</v>
      </c>
      <c r="AS18" s="1" t="n">
        <f aca="false">AS$5/(1-$E18)+$D$18-AS$5</f>
        <v>0.0637547389761775</v>
      </c>
      <c r="AT18" s="1" t="n">
        <f aca="false">AT$5/(1-$E18)+$D$18-AT$5</f>
        <v>0.0644389761784074</v>
      </c>
      <c r="AU18" s="1" t="n">
        <f aca="false">AU$5/(1-$E18)+$D$18-AU$5</f>
        <v>0.0651232133806383</v>
      </c>
      <c r="AV18" s="1" t="n">
        <f aca="false">AV$5/(1-$E18)+$D$18-AV$5</f>
        <v>0.0658074505828683</v>
      </c>
      <c r="AW18" s="1" t="n">
        <f aca="false">AW$5/(1-$E18)+$D$18-AW$5</f>
        <v>0.0664916877850983</v>
      </c>
      <c r="AX18" s="1" t="n">
        <f aca="false">AX$5/(1-$E18)+$D$18-AX$5</f>
        <v>0.0671759249873283</v>
      </c>
      <c r="AY18" s="1" t="n">
        <f aca="false">AY$5/(1-$E18)+$D$18-AY$5</f>
        <v>0.0678601621895583</v>
      </c>
      <c r="AZ18" s="1" t="n">
        <f aca="false">AZ$5/(1-$E18)+$D$18-AZ$5</f>
        <v>0.0685443993917883</v>
      </c>
      <c r="BA18" s="1" t="n">
        <f aca="false">BA$5/(1-$E18)+$D$18-BA$5</f>
        <v>0.0692286365940182</v>
      </c>
      <c r="BB18" s="1" t="n">
        <f aca="false">BB$5/(1-$E18)+$D$18-BB$5</f>
        <v>0.0699128737962491</v>
      </c>
      <c r="BC18" s="1" t="n">
        <f aca="false">BC$5/(1-$E18)+$D$18-BC$5</f>
        <v>0.0705971109984791</v>
      </c>
      <c r="BD18" s="1" t="n">
        <f aca="false">BD$5/(1-$E18)+$D$18-BD$5</f>
        <v>0.0712813482007091</v>
      </c>
      <c r="BE18" s="1" t="n">
        <f aca="false">BE$5/(1-$E18)+$D$18-BE$5</f>
        <v>0.0719655854029391</v>
      </c>
      <c r="BF18" s="1" t="n">
        <f aca="false">BF$5/(1-$E18)+$D$18-BF$5</f>
        <v>0.0726498226051691</v>
      </c>
      <c r="BG18" s="1" t="n">
        <f aca="false">BG$5/(1-$E18)+$D$18-BG$5</f>
        <v>0.073334059807399</v>
      </c>
      <c r="BH18" s="1" t="n">
        <f aca="false">BH$5/(1-$E18)+$D$18-BH$5</f>
        <v>0.074018297009629</v>
      </c>
      <c r="BI18" s="1" t="n">
        <f aca="false">BI$5/(1-$E18)+$D$18-BI$5</f>
        <v>0.074702534211859</v>
      </c>
      <c r="BJ18" s="1" t="n">
        <f aca="false">BJ$5/(1-$E18)+$D$18-BJ$5</f>
        <v>0.0753867714140899</v>
      </c>
      <c r="BK18" s="1" t="n">
        <f aca="false">BK$5/(1-$E18)+$D$18-BK$5</f>
        <v>0.0760710086163199</v>
      </c>
      <c r="BL18" s="1" t="n">
        <f aca="false">BL$5/(1-$E18)+$D$18-BL$5</f>
        <v>0.0767552458185499</v>
      </c>
      <c r="BM18" s="1" t="n">
        <f aca="false">BM$5/(1-$E18)+$D$18-BM$5</f>
        <v>0.0774394830207799</v>
      </c>
      <c r="BN18" s="1" t="n">
        <f aca="false">BN$5/(1-$E18)+$D$18-BN$5</f>
        <v>0.0781237202230098</v>
      </c>
      <c r="BO18" s="1" t="n">
        <f aca="false">BO$5/(1-$E18)+$D$18-BO$5</f>
        <v>0.0788079574252398</v>
      </c>
      <c r="BP18" s="1" t="n">
        <f aca="false">BP$5/(1-$E18)+$D$18-BP$5</f>
        <v>0.0794921946274698</v>
      </c>
      <c r="BQ18" s="1" t="n">
        <f aca="false">BQ$5/(1-$E18)+$D$18-BQ$5</f>
        <v>0.0801764318296998</v>
      </c>
      <c r="BR18" s="1" t="n">
        <f aca="false">BR$5/(1-$E18)+$D$18-BR$5</f>
        <v>0.0808606690319307</v>
      </c>
      <c r="BS18" s="1" t="n">
        <f aca="false">BS$5/(1-$E18)+$D$18-BS$5</f>
        <v>0.0815449062341607</v>
      </c>
      <c r="BT18" s="1" t="n">
        <f aca="false">BT$5/(1-$E18)+$D$18-BT$5</f>
        <v>0.0822291434363907</v>
      </c>
      <c r="BU18" s="1" t="n">
        <f aca="false">BU$5/(1-$E18)+$D$18-BU$5</f>
        <v>0.0829133806386206</v>
      </c>
      <c r="BV18" s="1" t="n">
        <f aca="false">BV$5/(1-$E18)+$D$18-BV$5</f>
        <v>0.0835976178408506</v>
      </c>
      <c r="BW18" s="1" t="n">
        <f aca="false">BW$5/(1-$E18)+$D$18-BW$5</f>
        <v>0.0842818550430806</v>
      </c>
      <c r="BX18" s="1" t="n">
        <f aca="false">BX$5/(1-$E18)+$D$18-BX$5</f>
        <v>0.0849660922453106</v>
      </c>
      <c r="BY18" s="1" t="n">
        <f aca="false">BY$5/(1-$E18)+$D$18-BY$5</f>
        <v>0.0856503294475406</v>
      </c>
      <c r="BZ18" s="1" t="n">
        <f aca="false">BZ$5/(1-$E18)+$D$18-BZ$5</f>
        <v>0.0863345666497715</v>
      </c>
      <c r="CA18" s="1" t="n">
        <f aca="false">CA$5/(1-$E18)+$D$18-CA$5</f>
        <v>0.0870188038520015</v>
      </c>
      <c r="CB18" s="1" t="n">
        <f aca="false">CB$5/(1-$E18)+$D$18-CB$5</f>
        <v>0.0877030410542314</v>
      </c>
      <c r="CC18" s="1" t="n">
        <f aca="false">CC$5/(1-$E18)+$D$18-CC$5</f>
        <v>0.0883872782564614</v>
      </c>
      <c r="CD18" s="1" t="n">
        <f aca="false">CD$5/(1-$E18)+$D$18-CD$5</f>
        <v>0.0890715154586914</v>
      </c>
      <c r="CE18" s="1" t="n">
        <f aca="false">CE$5/(1-$E18)+$D$18-CE$5</f>
        <v>0.0897557526609214</v>
      </c>
      <c r="CF18" s="1" t="n">
        <f aca="false">CF$5/(1-$E18)+$D$18-CF$5</f>
        <v>0.0904399898631514</v>
      </c>
      <c r="CG18" s="1" t="n">
        <f aca="false">CG$5/(1-$E18)+$D$18-CG$5</f>
        <v>0.0911242270653823</v>
      </c>
      <c r="CH18" s="1" t="n">
        <f aca="false">CH$5/(1-$E18)+$D$18-CH$5</f>
        <v>0.0918084642676122</v>
      </c>
      <c r="CI18" s="1" t="n">
        <f aca="false">CI$5/(1-$E18)+$D$18-CI$5</f>
        <v>0.0924927014698422</v>
      </c>
      <c r="CJ18" s="1" t="n">
        <f aca="false">CJ$5/(1-$E18)+$D$18-CJ$5</f>
        <v>0.0931769386720722</v>
      </c>
      <c r="CK18" s="1" t="n">
        <f aca="false">CK$5/(1-$E18)+$D$18-CK$5</f>
        <v>0.0938611758743022</v>
      </c>
      <c r="CL18" s="1" t="n">
        <f aca="false">CL$5/(1-$E18)+$D$18-CL$5</f>
        <v>0.0945454130765322</v>
      </c>
      <c r="CM18" s="1" t="n">
        <f aca="false">CM$5/(1-$E18)+$D$18-CM$5</f>
        <v>0.0952296502787622</v>
      </c>
      <c r="CN18" s="1" t="n">
        <f aca="false">CN$5/(1-$E18)+$D$18-CN$5</f>
        <v>0.0959138874809922</v>
      </c>
      <c r="CO18" s="1" t="n">
        <f aca="false">CO$5/(1-$E18)+$D$18-CO$5</f>
        <v>0.096598124683223</v>
      </c>
      <c r="CP18" s="1" t="n">
        <f aca="false">CP$5/(1-$E18)+$D$18-CP$5</f>
        <v>0.097282361885453</v>
      </c>
      <c r="CQ18" s="1" t="n">
        <f aca="false">CQ$5/(1-$E18)+$D$18-CQ$5</f>
        <v>0.097966599087683</v>
      </c>
      <c r="CR18" s="1" t="n">
        <f aca="false">CR$5/(1-$E18)+$D$18-CR$5</f>
        <v>0.098650836289913</v>
      </c>
      <c r="CS18" s="1" t="n">
        <f aca="false">CS$5/(1-$E18)+$D$18-CS$5</f>
        <v>0.099335073492143</v>
      </c>
      <c r="CT18" s="1" t="n">
        <f aca="false">CT$5/(1-$E18)+$D$18-CT$5</f>
        <v>0.100019310694373</v>
      </c>
      <c r="CU18" s="1" t="n">
        <f aca="false">CU$5/(1-$E18)+$D$18-CU$5</f>
        <v>0.100703547896603</v>
      </c>
      <c r="CV18" s="1" t="n">
        <f aca="false">CV$5/(1-$E18)+$D$18-CV$5</f>
        <v>0.101387785098833</v>
      </c>
      <c r="CW18" s="1" t="n">
        <f aca="false">CW$5/(1-$E18)+$D$18-CW$5</f>
        <v>0.102072022301064</v>
      </c>
      <c r="CX18" s="1" t="n">
        <f aca="false">CX$5/(1-$E18)+$D$18-CX$5</f>
        <v>0.102756259503294</v>
      </c>
      <c r="CY18" s="1" t="n">
        <f aca="false">CY$5/(1-$E18)+$D$18-CY$5</f>
        <v>0.103440496705524</v>
      </c>
      <c r="CZ18" s="1" t="n">
        <f aca="false">CZ$5/(1-$E18)+$D$18-CZ$5</f>
        <v>0.104124733907754</v>
      </c>
      <c r="DA18" s="1" t="n">
        <f aca="false">DA$5/(1-$E18)+$D$18-DA$5</f>
        <v>0.104808971109984</v>
      </c>
      <c r="DB18" s="1" t="n">
        <f aca="false">DB$5/(1-$E18)+$D$18-DB$5</f>
        <v>0.105493208312214</v>
      </c>
      <c r="DC18" s="1" t="n">
        <f aca="false">DC$5/(1-$E18)+$D$18-DC$5</f>
        <v>0.106177445514444</v>
      </c>
      <c r="DD18" s="1" t="n">
        <f aca="false">DD$5/(1-$E18)+$D$18-DD$5</f>
        <v>0.106861682716674</v>
      </c>
      <c r="DE18" s="1" t="n">
        <f aca="false">DE$5/(1-$E18)+$D$18-DE$5</f>
        <v>0.107545919918905</v>
      </c>
      <c r="DF18" s="1" t="n">
        <f aca="false">DF$5/(1-$E18)+$D$18-DF$5</f>
        <v>0.108230157121135</v>
      </c>
      <c r="DG18" s="1" t="n">
        <f aca="false">DG$5/(1-$E18)+$D$18-DG$5</f>
        <v>0.108914394323365</v>
      </c>
      <c r="DH18" s="1" t="n">
        <f aca="false">DH$5/(1-$E18)+$D$18-DH$5</f>
        <v>0.109598631525595</v>
      </c>
      <c r="DI18" s="1" t="n">
        <f aca="false">DI$5/(1-$E18)+$D$18-DI$5</f>
        <v>0.110282868727825</v>
      </c>
      <c r="DJ18" s="1" t="n">
        <f aca="false">DJ$5/(1-$E18)+$D$18-DJ$5</f>
        <v>0.110967105930055</v>
      </c>
      <c r="DK18" s="1" t="n">
        <f aca="false">DK$5/(1-$E18)+$D$18-DK$5</f>
        <v>0.111651343132285</v>
      </c>
      <c r="DL18" s="1" t="n">
        <f aca="false">DL$5/(1-$E18)+$D$18-DL$5</f>
        <v>0.112335580334515</v>
      </c>
      <c r="DM18" s="1" t="n">
        <f aca="false">DM$5/(1-$E18)+$D$18-DM$5</f>
        <v>0.113019817536745</v>
      </c>
      <c r="DN18" s="1" t="n">
        <f aca="false">DN$5/(1-$E18)+$D$18-DN$5</f>
        <v>0.113704054738975</v>
      </c>
      <c r="DO18" s="1" t="n">
        <f aca="false">DO$5/(1-$E18)+$D$18-DO$5</f>
        <v>0.114388291941205</v>
      </c>
      <c r="DP18" s="1" t="n">
        <f aca="false">DP$5/(1-$E18)+$D$18-DP$5</f>
        <v>0.115072529143435</v>
      </c>
      <c r="DQ18" s="1" t="n">
        <f aca="false">DQ$5/(1-$E18)+$D$18-DQ$5</f>
        <v>0.115756766345665</v>
      </c>
      <c r="DR18" s="1" t="n">
        <f aca="false">DR$5/(1-$E18)+$D$18-DR$5</f>
        <v>0.116441003547895</v>
      </c>
      <c r="DS18" s="1" t="n">
        <f aca="false">DS$5/(1-$E18)+$D$18-DS$5</f>
        <v>0.117125240750125</v>
      </c>
      <c r="DT18" s="1" t="n">
        <f aca="false">DT$5/(1-$E18)+$D$18-DT$5</f>
        <v>0.117809477952356</v>
      </c>
      <c r="DU18" s="1" t="n">
        <f aca="false">DU$5/(1-$E18)+$D$18-DU$5</f>
        <v>0.118493715154586</v>
      </c>
      <c r="DV18" s="1" t="n">
        <f aca="false">DV$5/(1-$E18)+$D$18-DV$5</f>
        <v>0.119177952356816</v>
      </c>
      <c r="DW18" s="1" t="n">
        <f aca="false">DW$5/(1-$E18)+$D$18-DW$5</f>
        <v>0.119862189559047</v>
      </c>
      <c r="DX18" s="1" t="n">
        <f aca="false">DX$5/(1-$E18)+$D$18-DX$5</f>
        <v>0.120546426761278</v>
      </c>
      <c r="DY18" s="1" t="n">
        <f aca="false">DY$5/(1-$E18)+$D$18-DY$5</f>
        <v>0.121230663963507</v>
      </c>
      <c r="DZ18" s="1" t="n">
        <f aca="false">DZ$5/(1-$E18)+$D$18-DZ$5</f>
        <v>0.121914901165738</v>
      </c>
      <c r="EA18" s="1" t="n">
        <f aca="false">EA$5/(1-$E18)+$D$18-EA$5</f>
        <v>0.122599138367967</v>
      </c>
      <c r="EB18" s="1" t="n">
        <f aca="false">EB$5/(1-$E18)+$D$18-EB$5</f>
        <v>0.123283375570198</v>
      </c>
      <c r="EC18" s="1" t="n">
        <f aca="false">EC$5/(1-$E18)+$D$18-EC$5</f>
        <v>0.123967612772427</v>
      </c>
      <c r="ED18" s="1" t="n">
        <f aca="false">ED$5/(1-$E18)+$D$18-ED$5</f>
        <v>0.124651849974658</v>
      </c>
      <c r="EE18" s="1" t="n">
        <f aca="false">EE$5/(1-$E18)+$D$18-EE$5</f>
        <v>0.125336087176889</v>
      </c>
      <c r="EF18" s="1" t="n">
        <f aca="false">EF$5/(1-$E18)+$D$18-EF$5</f>
        <v>0.126020324379118</v>
      </c>
      <c r="EG18" s="1" t="n">
        <f aca="false">EG$5/(1-$E18)+$D$18-EG$5</f>
        <v>0.126704561581349</v>
      </c>
      <c r="EH18" s="1" t="n">
        <f aca="false">EH$5/(1-$E18)+$D$18-EH$5</f>
        <v>0.127388798783578</v>
      </c>
      <c r="EI18" s="1" t="n">
        <f aca="false">EI$5/(1-$E18)+$D$18-EI$5</f>
        <v>0.128073035985809</v>
      </c>
      <c r="EJ18" s="1" t="n">
        <f aca="false">EJ$5/(1-$E18)+$D$18-EJ$5</f>
        <v>0.128757273188038</v>
      </c>
      <c r="EK18" s="1" t="n">
        <f aca="false">EK$5/(1-$E18)+$D$18-EK$5</f>
        <v>0.129441510390269</v>
      </c>
      <c r="EL18" s="1" t="n">
        <f aca="false">EL$5/(1-$E18)+$D$18-EL$5</f>
        <v>0.1301257475925</v>
      </c>
      <c r="EM18" s="1" t="n">
        <f aca="false">EM$5/(1-$E18)+$D$18-EM$5</f>
        <v>0.130809984794729</v>
      </c>
      <c r="EN18" s="1" t="n">
        <f aca="false">EN$5/(1-$E18)+$D$18-EN$5</f>
        <v>0.131494221996959</v>
      </c>
      <c r="EO18" s="1" t="n">
        <f aca="false">EO$5/(1-$E18)+$D$18-EO$5</f>
        <v>0.132178459199189</v>
      </c>
      <c r="EP18" s="1" t="n">
        <f aca="false">EP$5/(1-$E18)+$D$18-EP$5</f>
        <v>0.132862696401419</v>
      </c>
      <c r="EQ18" s="1" t="n">
        <f aca="false">EQ$5/(1-$E18)+$D$18-EQ$5</f>
        <v>0.133546933603649</v>
      </c>
      <c r="ER18" s="1" t="n">
        <f aca="false">ER$5/(1-$E18)+$D$18-ER$5</f>
        <v>0.134231170805879</v>
      </c>
      <c r="ES18" s="1" t="n">
        <f aca="false">ES$5/(1-$E18)+$D$18-ES$5</f>
        <v>0.13491540800811</v>
      </c>
      <c r="ET18" s="1" t="n">
        <f aca="false">ET$5/(1-$E18)+$D$18-ET$5</f>
        <v>0.135599645210339</v>
      </c>
      <c r="EU18" s="1"/>
      <c r="EV18" s="1"/>
      <c r="EW18" s="1"/>
      <c r="EX18" s="1"/>
      <c r="EY18" s="1"/>
      <c r="EZ18" s="1"/>
      <c r="FA18" s="1"/>
      <c r="FB18" s="1"/>
    </row>
    <row r="19" customFormat="false" ht="12.75" hidden="false" customHeight="false" outlineLevel="0" collapsed="false">
      <c r="A19" s="18" t="s">
        <v>16</v>
      </c>
      <c r="B19" s="12" t="n">
        <f aca="false">+B18+1</f>
        <v>13</v>
      </c>
      <c r="C19" s="1" t="n">
        <f aca="false">6.726</f>
        <v>6.726</v>
      </c>
      <c r="D19" s="1" t="n">
        <f aca="false">0.0095+0.0022</f>
        <v>0.0117</v>
      </c>
      <c r="E19" s="2" t="n">
        <v>0.0135</v>
      </c>
      <c r="F19" s="1" t="n">
        <f aca="false">F$5/(1-$E19)+$D$19-F$5</f>
        <v>0.0322271160669032</v>
      </c>
      <c r="G19" s="1" t="n">
        <f aca="false">G$5/(1-$E19)+$D$19-G$5</f>
        <v>0.0329113532691332</v>
      </c>
      <c r="H19" s="1" t="n">
        <f aca="false">H$5/(1-$E19)+$D$19-H$5</f>
        <v>0.0335955904713634</v>
      </c>
      <c r="I19" s="1" t="n">
        <f aca="false">I$5/(1-$E19)+$D$19-I$5</f>
        <v>0.0342798276735934</v>
      </c>
      <c r="J19" s="1" t="n">
        <f aca="false">J$5/(1-$E19)+$D$19-J$5</f>
        <v>0.0349640648758236</v>
      </c>
      <c r="K19" s="1" t="n">
        <f aca="false">K$5/(1-$E19)+$D$19-K$5</f>
        <v>0.0356483020780536</v>
      </c>
      <c r="L19" s="1" t="n">
        <f aca="false">L$5/(1-$E19)+$D$19-L$5</f>
        <v>0.0363325392802838</v>
      </c>
      <c r="M19" s="1" t="n">
        <f aca="false">M$5/(1-$E19)+$D$19-M$5</f>
        <v>0.037016776482514</v>
      </c>
      <c r="N19" s="1" t="n">
        <f aca="false">N$5/(1-$E19)+$D$19-N$5</f>
        <v>0.037701013684744</v>
      </c>
      <c r="O19" s="1" t="n">
        <f aca="false">O$5/(1-$E19)+$D$19-O$5</f>
        <v>0.0383852508869742</v>
      </c>
      <c r="P19" s="1" t="n">
        <f aca="false">P$5/(1-$E19)+$D$19-P$5</f>
        <v>0.0459118601115049</v>
      </c>
      <c r="Q19" s="1" t="n">
        <f aca="false">Q$5/(1-$E19)+$D$19-Q$5</f>
        <v>0.0465960973137349</v>
      </c>
      <c r="R19" s="1" t="n">
        <f aca="false">R$5/(1-$E19)+$D$19-R$5</f>
        <v>0.0472803345159654</v>
      </c>
      <c r="S19" s="1" t="n">
        <f aca="false">S$5/(1-$E19)+$D$19-S$5</f>
        <v>0.0479645717181954</v>
      </c>
      <c r="T19" s="1" t="n">
        <f aca="false">T$5/(1-$E19)+$D$19-T$5</f>
        <v>0.0486488089204253</v>
      </c>
      <c r="U19" s="1" t="n">
        <f aca="false">U$5/(1-$E19)+$D$19-U$5</f>
        <v>0.0493330461226553</v>
      </c>
      <c r="V19" s="1" t="n">
        <f aca="false">V$5/(1-$E19)+$D$19-V$5</f>
        <v>0.0500172833248858</v>
      </c>
      <c r="W19" s="1" t="n">
        <f aca="false">W$5/(1-$E19)+$D$19-W$5</f>
        <v>0.0507015205271157</v>
      </c>
      <c r="X19" s="1" t="n">
        <f aca="false">X$5/(1-$E19)+$D$19-X$5</f>
        <v>0.0513857577293457</v>
      </c>
      <c r="Y19" s="1" t="n">
        <f aca="false">Y$5/(1-$E19)+$D$19-Y$5</f>
        <v>0.0520699949315762</v>
      </c>
      <c r="Z19" s="1" t="n">
        <f aca="false">Z$5/(1-$E19)+$D$19-Z$5</f>
        <v>0.0527542321338061</v>
      </c>
      <c r="AA19" s="1" t="n">
        <f aca="false">AA$5/(1-$E19)+$D$19-AA$5</f>
        <v>0.0534384693360361</v>
      </c>
      <c r="AB19" s="1" t="n">
        <f aca="false">AB$5/(1-$E19)+$D$19-AB$5</f>
        <v>0.0541227065382661</v>
      </c>
      <c r="AC19" s="1" t="n">
        <f aca="false">AC$5/(1-$E19)+$D$19-AC$5</f>
        <v>0.0548069437404966</v>
      </c>
      <c r="AD19" s="1" t="n">
        <f aca="false">AD$5/(1-$E19)+$D$19-AD$5</f>
        <v>0.0554911809427265</v>
      </c>
      <c r="AE19" s="1" t="n">
        <f aca="false">AE$5/(1-$E19)+$D$19-AE$5</f>
        <v>0.0561754181449565</v>
      </c>
      <c r="AF19" s="1" t="n">
        <f aca="false">AF$5/(1-$E19)+$D$19-AF$5</f>
        <v>0.0568596553471865</v>
      </c>
      <c r="AG19" s="1" t="n">
        <f aca="false">AG$5/(1-$E19)+$D$19-AG$5</f>
        <v>0.0575438925494169</v>
      </c>
      <c r="AH19" s="1" t="n">
        <f aca="false">AH$5/(1-$E19)+$D$19-AH$5</f>
        <v>0.0582281297516469</v>
      </c>
      <c r="AI19" s="1" t="n">
        <f aca="false">AI$5/(1-$E19)+$D$19-AI$5</f>
        <v>0.0589123669538769</v>
      </c>
      <c r="AJ19" s="1" t="n">
        <f aca="false">AJ$5/(1-$E19)+$D$19-AJ$5</f>
        <v>0.0595966041561069</v>
      </c>
      <c r="AK19" s="1" t="n">
        <f aca="false">AK$5/(1-$E19)+$D$19-AK$5</f>
        <v>0.0602808413583373</v>
      </c>
      <c r="AL19" s="1" t="n">
        <f aca="false">AL$5/(1-$E19)+$D$19-AL$5</f>
        <v>0.0609650785605673</v>
      </c>
      <c r="AM19" s="1" t="n">
        <f aca="false">AM$5/(1-$E19)+$D$19-AM$5</f>
        <v>0.0616493157627973</v>
      </c>
      <c r="AN19" s="1" t="n">
        <f aca="false">AN$5/(1-$E19)+$D$19-AN$5</f>
        <v>0.0623335529650273</v>
      </c>
      <c r="AO19" s="1" t="n">
        <f aca="false">AO$5/(1-$E19)+$D$19-AO$5</f>
        <v>0.0630177901672577</v>
      </c>
      <c r="AP19" s="1" t="n">
        <f aca="false">AP$5/(1-$E19)+$D$19-AP$5</f>
        <v>0.0637020273694877</v>
      </c>
      <c r="AQ19" s="1" t="n">
        <f aca="false">AQ$5/(1-$E19)+$D$19-AQ$5</f>
        <v>0.0643862645717177</v>
      </c>
      <c r="AR19" s="1" t="n">
        <f aca="false">AR$5/(1-$E19)+$D$19-AR$5</f>
        <v>0.0650705017739477</v>
      </c>
      <c r="AS19" s="1" t="n">
        <f aca="false">AS$5/(1-$E19)+$D$19-AS$5</f>
        <v>0.0657547389761781</v>
      </c>
      <c r="AT19" s="1" t="n">
        <f aca="false">AT$5/(1-$E19)+$D$19-AT$5</f>
        <v>0.0664389761784081</v>
      </c>
      <c r="AU19" s="1" t="n">
        <f aca="false">AU$5/(1-$E19)+$D$19-AU$5</f>
        <v>0.067123213380639</v>
      </c>
      <c r="AV19" s="1" t="n">
        <f aca="false">AV$5/(1-$E19)+$D$19-AV$5</f>
        <v>0.067807450582869</v>
      </c>
      <c r="AW19" s="1" t="n">
        <f aca="false">AW$5/(1-$E19)+$D$19-AW$5</f>
        <v>0.068491687785099</v>
      </c>
      <c r="AX19" s="1" t="n">
        <f aca="false">AX$5/(1-$E19)+$D$19-AX$5</f>
        <v>0.0691759249873289</v>
      </c>
      <c r="AY19" s="1" t="n">
        <f aca="false">AY$5/(1-$E19)+$D$19-AY$5</f>
        <v>0.0698601621895589</v>
      </c>
      <c r="AZ19" s="1" t="n">
        <f aca="false">AZ$5/(1-$E19)+$D$19-AZ$5</f>
        <v>0.0705443993917889</v>
      </c>
      <c r="BA19" s="1" t="n">
        <f aca="false">BA$5/(1-$E19)+$D$19-BA$5</f>
        <v>0.0712286365940189</v>
      </c>
      <c r="BB19" s="1" t="n">
        <f aca="false">BB$5/(1-$E19)+$D$19-BB$5</f>
        <v>0.0719128737962498</v>
      </c>
      <c r="BC19" s="1" t="n">
        <f aca="false">BC$5/(1-$E19)+$D$19-BC$5</f>
        <v>0.0725971109984798</v>
      </c>
      <c r="BD19" s="1" t="n">
        <f aca="false">BD$5/(1-$E19)+$D$19-BD$5</f>
        <v>0.0732813482007098</v>
      </c>
      <c r="BE19" s="1" t="n">
        <f aca="false">BE$5/(1-$E19)+$D$19-BE$5</f>
        <v>0.0739655854029397</v>
      </c>
      <c r="BF19" s="1" t="n">
        <f aca="false">BF$5/(1-$E19)+$D$19-BF$5</f>
        <v>0.0746498226051697</v>
      </c>
      <c r="BG19" s="1" t="n">
        <f aca="false">BG$5/(1-$E19)+$D$19-BG$5</f>
        <v>0.0753340598073997</v>
      </c>
      <c r="BH19" s="1" t="n">
        <f aca="false">BH$5/(1-$E19)+$D$19-BH$5</f>
        <v>0.0760182970096297</v>
      </c>
      <c r="BI19" s="1" t="n">
        <f aca="false">BI$5/(1-$E19)+$D$19-BI$5</f>
        <v>0.0767025342118597</v>
      </c>
      <c r="BJ19" s="1" t="n">
        <f aca="false">BJ$5/(1-$E19)+$D$19-BJ$5</f>
        <v>0.0773867714140906</v>
      </c>
      <c r="BK19" s="1" t="n">
        <f aca="false">BK$5/(1-$E19)+$D$19-BK$5</f>
        <v>0.0780710086163206</v>
      </c>
      <c r="BL19" s="1" t="n">
        <f aca="false">BL$5/(1-$E19)+$D$19-BL$5</f>
        <v>0.0787552458185505</v>
      </c>
      <c r="BM19" s="1" t="n">
        <f aca="false">BM$5/(1-$E19)+$D$19-BM$5</f>
        <v>0.0794394830207805</v>
      </c>
      <c r="BN19" s="1" t="n">
        <f aca="false">BN$5/(1-$E19)+$D$19-BN$5</f>
        <v>0.0801237202230105</v>
      </c>
      <c r="BO19" s="1" t="n">
        <f aca="false">BO$5/(1-$E19)+$D$19-BO$5</f>
        <v>0.0808079574252405</v>
      </c>
      <c r="BP19" s="1" t="n">
        <f aca="false">BP$5/(1-$E19)+$D$19-BP$5</f>
        <v>0.0814921946274705</v>
      </c>
      <c r="BQ19" s="1" t="n">
        <f aca="false">BQ$5/(1-$E19)+$D$19-BQ$5</f>
        <v>0.0821764318297005</v>
      </c>
      <c r="BR19" s="1" t="n">
        <f aca="false">BR$5/(1-$E19)+$D$19-BR$5</f>
        <v>0.0828606690319313</v>
      </c>
      <c r="BS19" s="1" t="n">
        <f aca="false">BS$5/(1-$E19)+$D$19-BS$5</f>
        <v>0.0835449062341613</v>
      </c>
      <c r="BT19" s="1" t="n">
        <f aca="false">BT$5/(1-$E19)+$D$19-BT$5</f>
        <v>0.0842291434363913</v>
      </c>
      <c r="BU19" s="1" t="n">
        <f aca="false">BU$5/(1-$E19)+$D$19-BU$5</f>
        <v>0.0849133806386213</v>
      </c>
      <c r="BV19" s="1" t="n">
        <f aca="false">BV$5/(1-$E19)+$D$19-BV$5</f>
        <v>0.0855976178408513</v>
      </c>
      <c r="BW19" s="1" t="n">
        <f aca="false">BW$5/(1-$E19)+$D$19-BW$5</f>
        <v>0.0862818550430813</v>
      </c>
      <c r="BX19" s="1" t="n">
        <f aca="false">BX$5/(1-$E19)+$D$19-BX$5</f>
        <v>0.0869660922453113</v>
      </c>
      <c r="BY19" s="1" t="n">
        <f aca="false">BY$5/(1-$E19)+$D$19-BY$5</f>
        <v>0.0876503294475413</v>
      </c>
      <c r="BZ19" s="1" t="n">
        <f aca="false">BZ$5/(1-$E19)+$D$19-BZ$5</f>
        <v>0.0883345666497721</v>
      </c>
      <c r="CA19" s="1" t="n">
        <f aca="false">CA$5/(1-$E19)+$D$19-CA$5</f>
        <v>0.0890188038520021</v>
      </c>
      <c r="CB19" s="1" t="n">
        <f aca="false">CB$5/(1-$E19)+$D$19-CB$5</f>
        <v>0.0897030410542321</v>
      </c>
      <c r="CC19" s="1" t="n">
        <f aca="false">CC$5/(1-$E19)+$D$19-CC$5</f>
        <v>0.0903872782564621</v>
      </c>
      <c r="CD19" s="1" t="n">
        <f aca="false">CD$5/(1-$E19)+$D$19-CD$5</f>
        <v>0.0910715154586921</v>
      </c>
      <c r="CE19" s="1" t="n">
        <f aca="false">CE$5/(1-$E19)+$D$19-CE$5</f>
        <v>0.0917557526609221</v>
      </c>
      <c r="CF19" s="1" t="n">
        <f aca="false">CF$5/(1-$E19)+$D$19-CF$5</f>
        <v>0.0924399898631521</v>
      </c>
      <c r="CG19" s="1" t="n">
        <f aca="false">CG$5/(1-$E19)+$D$19-CG$5</f>
        <v>0.0931242270653829</v>
      </c>
      <c r="CH19" s="1" t="n">
        <f aca="false">CH$5/(1-$E19)+$D$19-CH$5</f>
        <v>0.0938084642676129</v>
      </c>
      <c r="CI19" s="1" t="n">
        <f aca="false">CI$5/(1-$E19)+$D$19-CI$5</f>
        <v>0.0944927014698429</v>
      </c>
      <c r="CJ19" s="1" t="n">
        <f aca="false">CJ$5/(1-$E19)+$D$19-CJ$5</f>
        <v>0.0951769386720729</v>
      </c>
      <c r="CK19" s="1" t="n">
        <f aca="false">CK$5/(1-$E19)+$D$19-CK$5</f>
        <v>0.0958611758743029</v>
      </c>
      <c r="CL19" s="1" t="n">
        <f aca="false">CL$5/(1-$E19)+$D$19-CL$5</f>
        <v>0.0965454130765329</v>
      </c>
      <c r="CM19" s="1" t="n">
        <f aca="false">CM$5/(1-$E19)+$D$19-CM$5</f>
        <v>0.0972296502787629</v>
      </c>
      <c r="CN19" s="1" t="n">
        <f aca="false">CN$5/(1-$E19)+$D$19-CN$5</f>
        <v>0.0979138874809928</v>
      </c>
      <c r="CO19" s="1" t="n">
        <f aca="false">CO$5/(1-$E19)+$D$19-CO$5</f>
        <v>0.0985981246832237</v>
      </c>
      <c r="CP19" s="1" t="n">
        <f aca="false">CP$5/(1-$E19)+$D$19-CP$5</f>
        <v>0.0992823618854537</v>
      </c>
      <c r="CQ19" s="1" t="n">
        <f aca="false">CQ$5/(1-$E19)+$D$19-CQ$5</f>
        <v>0.0999665990876837</v>
      </c>
      <c r="CR19" s="1" t="n">
        <f aca="false">CR$5/(1-$E19)+$D$19-CR$5</f>
        <v>0.100650836289914</v>
      </c>
      <c r="CS19" s="1" t="n">
        <f aca="false">CS$5/(1-$E19)+$D$19-CS$5</f>
        <v>0.101335073492144</v>
      </c>
      <c r="CT19" s="1" t="n">
        <f aca="false">CT$5/(1-$E19)+$D$19-CT$5</f>
        <v>0.102019310694374</v>
      </c>
      <c r="CU19" s="1" t="n">
        <f aca="false">CU$5/(1-$E19)+$D$19-CU$5</f>
        <v>0.102703547896604</v>
      </c>
      <c r="CV19" s="1" t="n">
        <f aca="false">CV$5/(1-$E19)+$D$19-CV$5</f>
        <v>0.103387785098834</v>
      </c>
      <c r="CW19" s="1" t="n">
        <f aca="false">CW$5/(1-$E19)+$D$19-CW$5</f>
        <v>0.104072022301064</v>
      </c>
      <c r="CX19" s="1" t="n">
        <f aca="false">CX$5/(1-$E19)+$D$19-CX$5</f>
        <v>0.104756259503294</v>
      </c>
      <c r="CY19" s="1" t="n">
        <f aca="false">CY$5/(1-$E19)+$D$19-CY$5</f>
        <v>0.105440496705524</v>
      </c>
      <c r="CZ19" s="1" t="n">
        <f aca="false">CZ$5/(1-$E19)+$D$19-CZ$5</f>
        <v>0.106124733907754</v>
      </c>
      <c r="DA19" s="1" t="n">
        <f aca="false">DA$5/(1-$E19)+$D$19-DA$5</f>
        <v>0.106808971109984</v>
      </c>
      <c r="DB19" s="1" t="n">
        <f aca="false">DB$5/(1-$E19)+$D$19-DB$5</f>
        <v>0.107493208312214</v>
      </c>
      <c r="DC19" s="1" t="n">
        <f aca="false">DC$5/(1-$E19)+$D$19-DC$5</f>
        <v>0.108177445514444</v>
      </c>
      <c r="DD19" s="1" t="n">
        <f aca="false">DD$5/(1-$E19)+$D$19-DD$5</f>
        <v>0.108861682716674</v>
      </c>
      <c r="DE19" s="1" t="n">
        <f aca="false">DE$5/(1-$E19)+$D$19-DE$5</f>
        <v>0.109545919918905</v>
      </c>
      <c r="DF19" s="1" t="n">
        <f aca="false">DF$5/(1-$E19)+$D$19-DF$5</f>
        <v>0.110230157121135</v>
      </c>
      <c r="DG19" s="1" t="n">
        <f aca="false">DG$5/(1-$E19)+$D$19-DG$5</f>
        <v>0.110914394323365</v>
      </c>
      <c r="DH19" s="1" t="n">
        <f aca="false">DH$5/(1-$E19)+$D$19-DH$5</f>
        <v>0.111598631525595</v>
      </c>
      <c r="DI19" s="1" t="n">
        <f aca="false">DI$5/(1-$E19)+$D$19-DI$5</f>
        <v>0.112282868727825</v>
      </c>
      <c r="DJ19" s="1" t="n">
        <f aca="false">DJ$5/(1-$E19)+$D$19-DJ$5</f>
        <v>0.112967105930055</v>
      </c>
      <c r="DK19" s="1" t="n">
        <f aca="false">DK$5/(1-$E19)+$D$19-DK$5</f>
        <v>0.113651343132285</v>
      </c>
      <c r="DL19" s="1" t="n">
        <f aca="false">DL$5/(1-$E19)+$D$19-DL$5</f>
        <v>0.114335580334516</v>
      </c>
      <c r="DM19" s="1" t="n">
        <f aca="false">DM$5/(1-$E19)+$D$19-DM$5</f>
        <v>0.115019817536746</v>
      </c>
      <c r="DN19" s="1" t="n">
        <f aca="false">DN$5/(1-$E19)+$D$19-DN$5</f>
        <v>0.115704054738976</v>
      </c>
      <c r="DO19" s="1" t="n">
        <f aca="false">DO$5/(1-$E19)+$D$19-DO$5</f>
        <v>0.116388291941206</v>
      </c>
      <c r="DP19" s="1" t="n">
        <f aca="false">DP$5/(1-$E19)+$D$19-DP$5</f>
        <v>0.117072529143436</v>
      </c>
      <c r="DQ19" s="1" t="n">
        <f aca="false">DQ$5/(1-$E19)+$D$19-DQ$5</f>
        <v>0.117756766345666</v>
      </c>
      <c r="DR19" s="1" t="n">
        <f aca="false">DR$5/(1-$E19)+$D$19-DR$5</f>
        <v>0.118441003547896</v>
      </c>
      <c r="DS19" s="1" t="n">
        <f aca="false">DS$5/(1-$E19)+$D$19-DS$5</f>
        <v>0.119125240750126</v>
      </c>
      <c r="DT19" s="1" t="n">
        <f aca="false">DT$5/(1-$E19)+$D$19-DT$5</f>
        <v>0.119809477952355</v>
      </c>
      <c r="DU19" s="1" t="n">
        <f aca="false">DU$5/(1-$E19)+$D$19-DU$5</f>
        <v>0.120493715154585</v>
      </c>
      <c r="DV19" s="1" t="n">
        <f aca="false">DV$5/(1-$E19)+$D$19-DV$5</f>
        <v>0.121177952356815</v>
      </c>
      <c r="DW19" s="1" t="n">
        <f aca="false">DW$5/(1-$E19)+$D$19-DW$5</f>
        <v>0.121862189559046</v>
      </c>
      <c r="DX19" s="1" t="n">
        <f aca="false">DX$5/(1-$E19)+$D$19-DX$5</f>
        <v>0.122546426761277</v>
      </c>
      <c r="DY19" s="1" t="n">
        <f aca="false">DY$5/(1-$E19)+$D$19-DY$5</f>
        <v>0.123230663963506</v>
      </c>
      <c r="DZ19" s="1" t="n">
        <f aca="false">DZ$5/(1-$E19)+$D$19-DZ$5</f>
        <v>0.123914901165737</v>
      </c>
      <c r="EA19" s="1" t="n">
        <f aca="false">EA$5/(1-$E19)+$D$19-EA$5</f>
        <v>0.124599138367966</v>
      </c>
      <c r="EB19" s="1" t="n">
        <f aca="false">EB$5/(1-$E19)+$D$19-EB$5</f>
        <v>0.125283375570197</v>
      </c>
      <c r="EC19" s="1" t="n">
        <f aca="false">EC$5/(1-$E19)+$D$19-EC$5</f>
        <v>0.125967612772426</v>
      </c>
      <c r="ED19" s="1" t="n">
        <f aca="false">ED$5/(1-$E19)+$D$19-ED$5</f>
        <v>0.126651849974657</v>
      </c>
      <c r="EE19" s="1" t="n">
        <f aca="false">EE$5/(1-$E19)+$D$19-EE$5</f>
        <v>0.127336087176888</v>
      </c>
      <c r="EF19" s="1" t="n">
        <f aca="false">EF$5/(1-$E19)+$D$19-EF$5</f>
        <v>0.128020324379117</v>
      </c>
      <c r="EG19" s="1" t="n">
        <f aca="false">EG$5/(1-$E19)+$D$19-EG$5</f>
        <v>0.128704561581348</v>
      </c>
      <c r="EH19" s="1" t="n">
        <f aca="false">EH$5/(1-$E19)+$D$19-EH$5</f>
        <v>0.129388798783577</v>
      </c>
      <c r="EI19" s="1" t="n">
        <f aca="false">EI$5/(1-$E19)+$D$19-EI$5</f>
        <v>0.130073035985808</v>
      </c>
      <c r="EJ19" s="1" t="n">
        <f aca="false">EJ$5/(1-$E19)+$D$19-EJ$5</f>
        <v>0.130757273188037</v>
      </c>
      <c r="EK19" s="1" t="n">
        <f aca="false">EK$5/(1-$E19)+$D$19-EK$5</f>
        <v>0.131441510390268</v>
      </c>
      <c r="EL19" s="1" t="n">
        <f aca="false">EL$5/(1-$E19)+$D$19-EL$5</f>
        <v>0.132125747592498</v>
      </c>
      <c r="EM19" s="1" t="n">
        <f aca="false">EM$5/(1-$E19)+$D$19-EM$5</f>
        <v>0.132809984794728</v>
      </c>
      <c r="EN19" s="1" t="n">
        <f aca="false">EN$5/(1-$E19)+$D$19-EN$5</f>
        <v>0.133494221996958</v>
      </c>
      <c r="EO19" s="1" t="n">
        <f aca="false">EO$5/(1-$E19)+$D$19-EO$5</f>
        <v>0.134178459199187</v>
      </c>
      <c r="EP19" s="1" t="n">
        <f aca="false">EP$5/(1-$E19)+$D$19-EP$5</f>
        <v>0.134862696401418</v>
      </c>
      <c r="EQ19" s="1" t="n">
        <f aca="false">EQ$5/(1-$E19)+$D$19-EQ$5</f>
        <v>0.135546933603647</v>
      </c>
      <c r="ER19" s="1" t="n">
        <f aca="false">ER$5/(1-$E19)+$D$19-ER$5</f>
        <v>0.136231170805878</v>
      </c>
      <c r="ES19" s="1" t="n">
        <f aca="false">ES$5/(1-$E19)+$D$19-ES$5</f>
        <v>0.136915408008109</v>
      </c>
      <c r="ET19" s="1" t="n">
        <f aca="false">ET$5/(1-$E19)+$D$19-ET$5</f>
        <v>0.137599645210338</v>
      </c>
      <c r="EU19" s="1"/>
      <c r="EV19" s="1"/>
      <c r="EW19" s="1"/>
      <c r="EX19" s="1"/>
      <c r="EY19" s="1"/>
      <c r="EZ19" s="1"/>
      <c r="FA19" s="1"/>
      <c r="FB19" s="1"/>
    </row>
    <row r="20" customFormat="false" ht="12.75" hidden="false" customHeight="false" outlineLevel="0" collapsed="false">
      <c r="A20" s="18" t="s">
        <v>17</v>
      </c>
      <c r="B20" s="12" t="n">
        <f aca="false">+B19+1</f>
        <v>14</v>
      </c>
      <c r="C20" s="1" t="s">
        <v>18</v>
      </c>
      <c r="D20" s="1" t="n">
        <f aca="false">0.0128+0.0022</f>
        <v>0.015</v>
      </c>
      <c r="E20" s="2" t="n">
        <v>0.0412</v>
      </c>
      <c r="F20" s="1" t="n">
        <f aca="false">F$5/(1-$E20)+$D$20-F$5</f>
        <v>0.0794555694618273</v>
      </c>
      <c r="G20" s="1" t="n">
        <f aca="false">G$5/(1-$E20)+$D$20-G$5</f>
        <v>0.0816040884438882</v>
      </c>
      <c r="H20" s="1" t="n">
        <f aca="false">H$5/(1-$E20)+$D$20-H$5</f>
        <v>0.0837526074259491</v>
      </c>
      <c r="I20" s="1" t="n">
        <f aca="false">I$5/(1-$E20)+$D$20-I$5</f>
        <v>0.0859011264080098</v>
      </c>
      <c r="J20" s="1" t="n">
        <f aca="false">J$5/(1-$E20)+$D$20-J$5</f>
        <v>0.0880496453900708</v>
      </c>
      <c r="K20" s="1" t="n">
        <f aca="false">K$5/(1-$E20)+$D$20-K$5</f>
        <v>0.0901981643721317</v>
      </c>
      <c r="L20" s="1" t="n">
        <f aca="false">L$5/(1-$E20)+$D$20-L$5</f>
        <v>0.0923466833541926</v>
      </c>
      <c r="M20" s="1" t="n">
        <f aca="false">M$5/(1-$E20)+$D$20-M$5</f>
        <v>0.0944952023362535</v>
      </c>
      <c r="N20" s="1" t="n">
        <f aca="false">N$5/(1-$E20)+$D$20-N$5</f>
        <v>0.0966437213183145</v>
      </c>
      <c r="O20" s="1" t="n">
        <f aca="false">O$5/(1-$E20)+$D$20-O$5</f>
        <v>0.0987922403003758</v>
      </c>
      <c r="P20" s="1" t="n">
        <f aca="false">P$5/(1-$E20)+$D$20-P$5</f>
        <v>0.122425949103046</v>
      </c>
      <c r="Q20" s="1" t="n">
        <f aca="false">Q$5/(1-$E20)+$D$20-Q$5</f>
        <v>0.124574468085107</v>
      </c>
      <c r="R20" s="1" t="n">
        <f aca="false">R$5/(1-$E20)+$D$20-R$5</f>
        <v>0.126722987067168</v>
      </c>
      <c r="S20" s="1" t="n">
        <f aca="false">S$5/(1-$E20)+$D$20-S$5</f>
        <v>0.128871506049228</v>
      </c>
      <c r="T20" s="1" t="n">
        <f aca="false">T$5/(1-$E20)+$D$20-T$5</f>
        <v>0.131020025031289</v>
      </c>
      <c r="U20" s="1" t="n">
        <f aca="false">U$5/(1-$E20)+$D$20-U$5</f>
        <v>0.13316854401335</v>
      </c>
      <c r="V20" s="1" t="n">
        <f aca="false">V$5/(1-$E20)+$D$20-V$5</f>
        <v>0.135317062995411</v>
      </c>
      <c r="W20" s="1" t="n">
        <f aca="false">W$5/(1-$E20)+$D$20-W$5</f>
        <v>0.137465581977472</v>
      </c>
      <c r="X20" s="1" t="n">
        <f aca="false">X$5/(1-$E20)+$D$20-X$5</f>
        <v>0.139614100959533</v>
      </c>
      <c r="Y20" s="1" t="n">
        <f aca="false">Y$5/(1-$E20)+$D$20-Y$5</f>
        <v>0.141762619941594</v>
      </c>
      <c r="Z20" s="1" t="n">
        <f aca="false">Z$5/(1-$E20)+$D$20-Z$5</f>
        <v>0.143911138923654</v>
      </c>
      <c r="AA20" s="1" t="n">
        <f aca="false">AA$5/(1-$E20)+$D$20-AA$5</f>
        <v>0.146059657905715</v>
      </c>
      <c r="AB20" s="1" t="n">
        <f aca="false">AB$5/(1-$E20)+$D$20-AB$5</f>
        <v>0.148208176887776</v>
      </c>
      <c r="AC20" s="1" t="n">
        <f aca="false">AC$5/(1-$E20)+$D$20-AC$5</f>
        <v>0.150356695869837</v>
      </c>
      <c r="AD20" s="1" t="n">
        <f aca="false">AD$5/(1-$E20)+$D$20-AD$5</f>
        <v>0.152505214851898</v>
      </c>
      <c r="AE20" s="1" t="n">
        <f aca="false">AE$5/(1-$E20)+$D$20-AE$5</f>
        <v>0.154653733833959</v>
      </c>
      <c r="AF20" s="1" t="n">
        <f aca="false">AF$5/(1-$E20)+$D$20-AF$5</f>
        <v>0.15680225281602</v>
      </c>
      <c r="AG20" s="1" t="n">
        <f aca="false">AG$5/(1-$E20)+$D$20-AG$5</f>
        <v>0.158950771798081</v>
      </c>
      <c r="AH20" s="1" t="n">
        <f aca="false">AH$5/(1-$E20)+$D$20-AH$5</f>
        <v>0.161099290780142</v>
      </c>
      <c r="AI20" s="1" t="n">
        <f aca="false">AI$5/(1-$E20)+$D$20-AI$5</f>
        <v>0.163247809762203</v>
      </c>
      <c r="AJ20" s="1" t="n">
        <f aca="false">AJ$5/(1-$E20)+$D$20-AJ$5</f>
        <v>0.165396328744264</v>
      </c>
      <c r="AK20" s="1" t="n">
        <f aca="false">AK$5/(1-$E20)+$D$20-AK$5</f>
        <v>0.167544847726325</v>
      </c>
      <c r="AL20" s="1" t="n">
        <f aca="false">AL$5/(1-$E20)+$D$20-AL$5</f>
        <v>0.169693366708386</v>
      </c>
      <c r="AM20" s="1" t="n">
        <f aca="false">AM$5/(1-$E20)+$D$20-AM$5</f>
        <v>0.171841885690446</v>
      </c>
      <c r="AN20" s="1" t="n">
        <f aca="false">AN$5/(1-$E20)+$D$20-AN$5</f>
        <v>0.173990404672507</v>
      </c>
      <c r="AO20" s="1" t="n">
        <f aca="false">AO$5/(1-$E20)+$D$20-AO$5</f>
        <v>0.176138923654568</v>
      </c>
      <c r="AP20" s="1" t="n">
        <f aca="false">AP$5/(1-$E20)+$D$20-AP$5</f>
        <v>0.178287442636629</v>
      </c>
      <c r="AQ20" s="1" t="n">
        <f aca="false">AQ$5/(1-$E20)+$D$20-AQ$5</f>
        <v>0.18043596161869</v>
      </c>
      <c r="AR20" s="1" t="n">
        <f aca="false">AR$5/(1-$E20)+$D$20-AR$5</f>
        <v>0.182584480600751</v>
      </c>
      <c r="AS20" s="1" t="n">
        <f aca="false">AS$5/(1-$E20)+$D$20-AS$5</f>
        <v>0.184732999582812</v>
      </c>
      <c r="AT20" s="1" t="n">
        <f aca="false">AT$5/(1-$E20)+$D$20-AT$5</f>
        <v>0.186881518564872</v>
      </c>
      <c r="AU20" s="1" t="n">
        <f aca="false">AU$5/(1-$E20)+$D$20-AU$5</f>
        <v>0.189030037546933</v>
      </c>
      <c r="AV20" s="1" t="n">
        <f aca="false">AV$5/(1-$E20)+$D$20-AV$5</f>
        <v>0.191178556528994</v>
      </c>
      <c r="AW20" s="1" t="n">
        <f aca="false">AW$5/(1-$E20)+$D$20-AW$5</f>
        <v>0.193327075511055</v>
      </c>
      <c r="AX20" s="1" t="n">
        <f aca="false">AX$5/(1-$E20)+$D$20-AX$5</f>
        <v>0.195475594493116</v>
      </c>
      <c r="AY20" s="1" t="n">
        <f aca="false">AY$5/(1-$E20)+$D$20-AY$5</f>
        <v>0.197624113475177</v>
      </c>
      <c r="AZ20" s="1" t="n">
        <f aca="false">AZ$5/(1-$E20)+$D$20-AZ$5</f>
        <v>0.199772632457238</v>
      </c>
      <c r="BA20" s="1" t="n">
        <f aca="false">BA$5/(1-$E20)+$D$20-BA$5</f>
        <v>0.201921151439299</v>
      </c>
      <c r="BB20" s="1" t="n">
        <f aca="false">BB$5/(1-$E20)+$D$20-BB$5</f>
        <v>0.20406967042136</v>
      </c>
      <c r="BC20" s="1" t="n">
        <f aca="false">BC$5/(1-$E20)+$D$20-BC$5</f>
        <v>0.206218189403421</v>
      </c>
      <c r="BD20" s="1" t="n">
        <f aca="false">BD$5/(1-$E20)+$D$20-BD$5</f>
        <v>0.208366708385482</v>
      </c>
      <c r="BE20" s="1" t="n">
        <f aca="false">BE$5/(1-$E20)+$D$20-BE$5</f>
        <v>0.210515227367543</v>
      </c>
      <c r="BF20" s="1" t="n">
        <f aca="false">BF$5/(1-$E20)+$D$20-BF$5</f>
        <v>0.212663746349604</v>
      </c>
      <c r="BG20" s="1" t="n">
        <f aca="false">BG$5/(1-$E20)+$D$20-BG$5</f>
        <v>0.214812265331664</v>
      </c>
      <c r="BH20" s="1" t="n">
        <f aca="false">BH$5/(1-$E20)+$D$20-BH$5</f>
        <v>0.216960784313725</v>
      </c>
      <c r="BI20" s="1" t="n">
        <f aca="false">BI$5/(1-$E20)+$D$20-BI$5</f>
        <v>0.219109303295785</v>
      </c>
      <c r="BJ20" s="1" t="n">
        <f aca="false">BJ$5/(1-$E20)+$D$20-BJ$5</f>
        <v>0.221257822277846</v>
      </c>
      <c r="BK20" s="1" t="n">
        <f aca="false">BK$5/(1-$E20)+$D$20-BK$5</f>
        <v>0.223406341259907</v>
      </c>
      <c r="BL20" s="1" t="n">
        <f aca="false">BL$5/(1-$E20)+$D$20-BL$5</f>
        <v>0.225554860241968</v>
      </c>
      <c r="BM20" s="1" t="n">
        <f aca="false">BM$5/(1-$E20)+$D$20-BM$5</f>
        <v>0.227703379224029</v>
      </c>
      <c r="BN20" s="1" t="n">
        <f aca="false">BN$5/(1-$E20)+$D$20-BN$5</f>
        <v>0.22985189820609</v>
      </c>
      <c r="BO20" s="1" t="n">
        <f aca="false">BO$5/(1-$E20)+$D$20-BO$5</f>
        <v>0.232000417188151</v>
      </c>
      <c r="BP20" s="1" t="n">
        <f aca="false">BP$5/(1-$E20)+$D$20-BP$5</f>
        <v>0.234148936170212</v>
      </c>
      <c r="BQ20" s="1" t="n">
        <f aca="false">BQ$5/(1-$E20)+$D$20-BQ$5</f>
        <v>0.236297455152273</v>
      </c>
      <c r="BR20" s="1" t="n">
        <f aca="false">BR$5/(1-$E20)+$D$20-BR$5</f>
        <v>0.238445974134334</v>
      </c>
      <c r="BS20" s="1" t="n">
        <f aca="false">BS$5/(1-$E20)+$D$20-BS$5</f>
        <v>0.240594493116395</v>
      </c>
      <c r="BT20" s="1" t="n">
        <f aca="false">BT$5/(1-$E20)+$D$20-BT$5</f>
        <v>0.242743012098456</v>
      </c>
      <c r="BU20" s="1" t="n">
        <f aca="false">BU$5/(1-$E20)+$D$20-BU$5</f>
        <v>0.244891531080516</v>
      </c>
      <c r="BV20" s="1" t="n">
        <f aca="false">BV$5/(1-$E20)+$D$20-BV$5</f>
        <v>0.247040050062577</v>
      </c>
      <c r="BW20" s="1" t="n">
        <f aca="false">BW$5/(1-$E20)+$D$20-BW$5</f>
        <v>0.249188569044638</v>
      </c>
      <c r="BX20" s="1" t="n">
        <f aca="false">BX$5/(1-$E20)+$D$20-BX$5</f>
        <v>0.251337088026699</v>
      </c>
      <c r="BY20" s="1" t="n">
        <f aca="false">BY$5/(1-$E20)+$D$20-BY$5</f>
        <v>0.25348560700876</v>
      </c>
      <c r="BZ20" s="1" t="n">
        <f aca="false">BZ$5/(1-$E20)+$D$20-BZ$5</f>
        <v>0.255634125990821</v>
      </c>
      <c r="CA20" s="1" t="n">
        <f aca="false">CA$5/(1-$E20)+$D$20-CA$5</f>
        <v>0.257782644972882</v>
      </c>
      <c r="CB20" s="1" t="n">
        <f aca="false">CB$5/(1-$E20)+$D$20-CB$5</f>
        <v>0.259931163954943</v>
      </c>
      <c r="CC20" s="1" t="n">
        <f aca="false">CC$5/(1-$E20)+$D$20-CC$5</f>
        <v>0.262079682937004</v>
      </c>
      <c r="CD20" s="1" t="n">
        <f aca="false">CD$5/(1-$E20)+$D$20-CD$5</f>
        <v>0.264228201919065</v>
      </c>
      <c r="CE20" s="1" t="n">
        <f aca="false">CE$5/(1-$E20)+$D$20-CE$5</f>
        <v>0.266376720901126</v>
      </c>
      <c r="CF20" s="1" t="n">
        <f aca="false">CF$5/(1-$E20)+$D$20-CF$5</f>
        <v>0.268525239883187</v>
      </c>
      <c r="CG20" s="1" t="n">
        <f aca="false">CG$5/(1-$E20)+$D$20-CG$5</f>
        <v>0.270673758865247</v>
      </c>
      <c r="CH20" s="1" t="n">
        <f aca="false">CH$5/(1-$E20)+$D$20-CH$5</f>
        <v>0.272822277847308</v>
      </c>
      <c r="CI20" s="1" t="n">
        <f aca="false">CI$5/(1-$E20)+$D$20-CI$5</f>
        <v>0.274970796829369</v>
      </c>
      <c r="CJ20" s="1" t="n">
        <f aca="false">CJ$5/(1-$E20)+$D$20-CJ$5</f>
        <v>0.27711931581143</v>
      </c>
      <c r="CK20" s="1" t="n">
        <f aca="false">CK$5/(1-$E20)+$D$20-CK$5</f>
        <v>0.279267834793491</v>
      </c>
      <c r="CL20" s="1" t="n">
        <f aca="false">CL$5/(1-$E20)+$D$20-CL$5</f>
        <v>0.281416353775552</v>
      </c>
      <c r="CM20" s="1" t="n">
        <f aca="false">CM$5/(1-$E20)+$D$20-CM$5</f>
        <v>0.283564872757613</v>
      </c>
      <c r="CN20" s="1" t="n">
        <f aca="false">CN$5/(1-$E20)+$D$20-CN$5</f>
        <v>0.285713391739674</v>
      </c>
      <c r="CO20" s="1" t="n">
        <f aca="false">CO$5/(1-$E20)+$D$20-CO$5</f>
        <v>0.287861910721735</v>
      </c>
      <c r="CP20" s="1" t="n">
        <f aca="false">CP$5/(1-$E20)+$D$20-CP$5</f>
        <v>0.290010429703796</v>
      </c>
      <c r="CQ20" s="1" t="n">
        <f aca="false">CQ$5/(1-$E20)+$D$20-CQ$5</f>
        <v>0.292158948685857</v>
      </c>
      <c r="CR20" s="1" t="n">
        <f aca="false">CR$5/(1-$E20)+$D$20-CR$5</f>
        <v>0.294307467667918</v>
      </c>
      <c r="CS20" s="1" t="n">
        <f aca="false">CS$5/(1-$E20)+$D$20-CS$5</f>
        <v>0.296455986649979</v>
      </c>
      <c r="CT20" s="1" t="n">
        <f aca="false">CT$5/(1-$E20)+$D$20-CT$5</f>
        <v>0.298604505632039</v>
      </c>
      <c r="CU20" s="1" t="n">
        <f aca="false">CU$5/(1-$E20)+$D$20-CU$5</f>
        <v>0.3007530246141</v>
      </c>
      <c r="CV20" s="1" t="n">
        <f aca="false">CV$5/(1-$E20)+$D$20-CV$5</f>
        <v>0.302901543596161</v>
      </c>
      <c r="CW20" s="1" t="n">
        <f aca="false">CW$5/(1-$E20)+$D$20-CW$5</f>
        <v>0.305050062578222</v>
      </c>
      <c r="CX20" s="1" t="n">
        <f aca="false">CX$5/(1-$E20)+$D$20-CX$5</f>
        <v>0.307198581560283</v>
      </c>
      <c r="CY20" s="1" t="n">
        <f aca="false">CY$5/(1-$E20)+$D$20-CY$5</f>
        <v>0.309347100542344</v>
      </c>
      <c r="CZ20" s="1" t="n">
        <f aca="false">CZ$5/(1-$E20)+$D$20-CZ$5</f>
        <v>0.311495619524405</v>
      </c>
      <c r="DA20" s="1" t="n">
        <f aca="false">DA$5/(1-$E20)+$D$20-DA$5</f>
        <v>0.313644138506466</v>
      </c>
      <c r="DB20" s="1" t="n">
        <f aca="false">DB$5/(1-$E20)+$D$20-DB$5</f>
        <v>0.315792657488527</v>
      </c>
      <c r="DC20" s="1" t="n">
        <f aca="false">DC$5/(1-$E20)+$D$20-DC$5</f>
        <v>0.317941176470588</v>
      </c>
      <c r="DD20" s="1" t="n">
        <f aca="false">DD$5/(1-$E20)+$D$20-DD$5</f>
        <v>0.320089695452649</v>
      </c>
      <c r="DE20" s="1" t="n">
        <f aca="false">DE$5/(1-$E20)+$D$20-DE$5</f>
        <v>0.32223821443471</v>
      </c>
      <c r="DF20" s="1" t="n">
        <f aca="false">DF$5/(1-$E20)+$D$20-DF$5</f>
        <v>0.32438673341677</v>
      </c>
      <c r="DG20" s="1" t="n">
        <f aca="false">DG$5/(1-$E20)+$D$20-DG$5</f>
        <v>0.326535252398831</v>
      </c>
      <c r="DH20" s="1" t="n">
        <f aca="false">DH$5/(1-$E20)+$D$20-DH$5</f>
        <v>0.328683771380891</v>
      </c>
      <c r="DI20" s="1" t="n">
        <f aca="false">DI$5/(1-$E20)+$D$20-DI$5</f>
        <v>0.330832290362952</v>
      </c>
      <c r="DJ20" s="1" t="n">
        <f aca="false">DJ$5/(1-$E20)+$D$20-DJ$5</f>
        <v>0.332980809345013</v>
      </c>
      <c r="DK20" s="1" t="n">
        <f aca="false">DK$5/(1-$E20)+$D$20-DK$5</f>
        <v>0.335129328327074</v>
      </c>
      <c r="DL20" s="1" t="n">
        <f aca="false">DL$5/(1-$E20)+$D$20-DL$5</f>
        <v>0.337277847309135</v>
      </c>
      <c r="DM20" s="1" t="n">
        <f aca="false">DM$5/(1-$E20)+$D$20-DM$5</f>
        <v>0.339426366291196</v>
      </c>
      <c r="DN20" s="1" t="n">
        <f aca="false">DN$5/(1-$E20)+$D$20-DN$5</f>
        <v>0.341574885273257</v>
      </c>
      <c r="DO20" s="1" t="n">
        <f aca="false">DO$5/(1-$E20)+$D$20-DO$5</f>
        <v>0.343723404255318</v>
      </c>
      <c r="DP20" s="1" t="n">
        <f aca="false">DP$5/(1-$E20)+$D$20-DP$5</f>
        <v>0.345871923237381</v>
      </c>
      <c r="DQ20" s="1" t="n">
        <f aca="false">DQ$5/(1-$E20)+$D$20-DQ$5</f>
        <v>0.348020442219441</v>
      </c>
      <c r="DR20" s="1" t="n">
        <f aca="false">DR$5/(1-$E20)+$D$20-DR$5</f>
        <v>0.350168961201502</v>
      </c>
      <c r="DS20" s="1" t="n">
        <f aca="false">DS$5/(1-$E20)+$D$20-DS$5</f>
        <v>0.352317480183562</v>
      </c>
      <c r="DT20" s="1" t="n">
        <f aca="false">DT$5/(1-$E20)+$D$20-DT$5</f>
        <v>0.354465999165624</v>
      </c>
      <c r="DU20" s="1" t="n">
        <f aca="false">DU$5/(1-$E20)+$D$20-DU$5</f>
        <v>0.356614518147684</v>
      </c>
      <c r="DV20" s="1" t="n">
        <f aca="false">DV$5/(1-$E20)+$D$20-DV$5</f>
        <v>0.358763037129746</v>
      </c>
      <c r="DW20" s="1" t="n">
        <f aca="false">DW$5/(1-$E20)+$D$20-DW$5</f>
        <v>0.360911556111807</v>
      </c>
      <c r="DX20" s="1" t="n">
        <f aca="false">DX$5/(1-$E20)+$D$20-DX$5</f>
        <v>0.363060075093868</v>
      </c>
      <c r="DY20" s="1" t="n">
        <f aca="false">DY$5/(1-$E20)+$D$20-DY$5</f>
        <v>0.365208594075929</v>
      </c>
      <c r="DZ20" s="1" t="n">
        <f aca="false">DZ$5/(1-$E20)+$D$20-DZ$5</f>
        <v>0.36735711305799</v>
      </c>
      <c r="EA20" s="1" t="n">
        <f aca="false">EA$5/(1-$E20)+$D$20-EA$5</f>
        <v>0.369505632040051</v>
      </c>
      <c r="EB20" s="1" t="n">
        <f aca="false">EB$5/(1-$E20)+$D$20-EB$5</f>
        <v>0.371654151022112</v>
      </c>
      <c r="EC20" s="1" t="n">
        <f aca="false">EC$5/(1-$E20)+$D$20-EC$5</f>
        <v>0.373802670004173</v>
      </c>
      <c r="ED20" s="1" t="n">
        <f aca="false">ED$5/(1-$E20)+$D$20-ED$5</f>
        <v>0.375951188986234</v>
      </c>
      <c r="EE20" s="1" t="n">
        <f aca="false">EE$5/(1-$E20)+$D$20-EE$5</f>
        <v>0.378099707968294</v>
      </c>
      <c r="EF20" s="1" t="n">
        <f aca="false">EF$5/(1-$E20)+$D$20-EF$5</f>
        <v>0.380248226950355</v>
      </c>
      <c r="EG20" s="1" t="n">
        <f aca="false">EG$5/(1-$E20)+$D$20-EG$5</f>
        <v>0.382396745932416</v>
      </c>
      <c r="EH20" s="1" t="n">
        <f aca="false">EH$5/(1-$E20)+$D$20-EH$5</f>
        <v>0.384545264914477</v>
      </c>
      <c r="EI20" s="1" t="n">
        <f aca="false">EI$5/(1-$E20)+$D$20-EI$5</f>
        <v>0.386693783896538</v>
      </c>
      <c r="EJ20" s="1" t="n">
        <f aca="false">EJ$5/(1-$E20)+$D$20-EJ$5</f>
        <v>0.388842302878599</v>
      </c>
      <c r="EK20" s="1" t="n">
        <f aca="false">EK$5/(1-$E20)+$D$20-EK$5</f>
        <v>0.39099082186066</v>
      </c>
      <c r="EL20" s="1" t="n">
        <f aca="false">EL$5/(1-$E20)+$D$20-EL$5</f>
        <v>0.393139340842721</v>
      </c>
      <c r="EM20" s="1" t="n">
        <f aca="false">EM$5/(1-$E20)+$D$20-EM$5</f>
        <v>0.395287859824782</v>
      </c>
      <c r="EN20" s="1" t="n">
        <f aca="false">EN$5/(1-$E20)+$D$20-EN$5</f>
        <v>0.397436378806843</v>
      </c>
      <c r="EO20" s="1" t="n">
        <f aca="false">EO$5/(1-$E20)+$D$20-EO$5</f>
        <v>0.399584897788904</v>
      </c>
      <c r="EP20" s="1" t="n">
        <f aca="false">EP$5/(1-$E20)+$D$20-EP$5</f>
        <v>0.401733416770965</v>
      </c>
      <c r="EQ20" s="1" t="n">
        <f aca="false">EQ$5/(1-$E20)+$D$20-EQ$5</f>
        <v>0.403881935753025</v>
      </c>
      <c r="ER20" s="1" t="n">
        <f aca="false">ER$5/(1-$E20)+$D$20-ER$5</f>
        <v>0.406030454735086</v>
      </c>
      <c r="ES20" s="1" t="n">
        <f aca="false">ES$5/(1-$E20)+$D$20-ES$5</f>
        <v>0.408178973717147</v>
      </c>
      <c r="ET20" s="1" t="n">
        <f aca="false">ET$5/(1-$E20)+$D$20-ET$5</f>
        <v>0.410327492699208</v>
      </c>
      <c r="EU20" s="1"/>
      <c r="EV20" s="1"/>
      <c r="EW20" s="1"/>
      <c r="EX20" s="1"/>
      <c r="EY20" s="1"/>
      <c r="EZ20" s="1"/>
      <c r="FA20" s="1"/>
      <c r="FB20" s="1"/>
    </row>
    <row r="21" customFormat="false" ht="12.75" hidden="false" customHeight="false" outlineLevel="0" collapsed="false">
      <c r="A21" s="18" t="s">
        <v>19</v>
      </c>
      <c r="B21" s="12" t="n">
        <f aca="false">+B20+1</f>
        <v>15</v>
      </c>
      <c r="C21" s="1" t="s">
        <v>18</v>
      </c>
      <c r="D21" s="1" t="n">
        <f aca="false">0.0143+0.0022</f>
        <v>0.0165</v>
      </c>
      <c r="E21" s="2" t="n">
        <v>0.0487</v>
      </c>
      <c r="F21" s="1" t="n">
        <f aca="false">F$5/(1-$E21)+$D$21-F$5</f>
        <v>0.0932896562598549</v>
      </c>
      <c r="G21" s="1" t="n">
        <f aca="false">G$5/(1-$E21)+$D$21-G$5</f>
        <v>0.0958493114685166</v>
      </c>
      <c r="H21" s="1" t="n">
        <f aca="false">H$5/(1-$E21)+$D$21-H$5</f>
        <v>0.0984089666771786</v>
      </c>
      <c r="I21" s="1" t="n">
        <f aca="false">I$5/(1-$E21)+$D$21-I$5</f>
        <v>0.10096862188584</v>
      </c>
      <c r="J21" s="1" t="n">
        <f aca="false">J$5/(1-$E21)+$D$21-J$5</f>
        <v>0.103528277094502</v>
      </c>
      <c r="K21" s="1" t="n">
        <f aca="false">K$5/(1-$E21)+$D$21-K$5</f>
        <v>0.106087932303164</v>
      </c>
      <c r="L21" s="1" t="n">
        <f aca="false">L$5/(1-$E21)+$D$21-L$5</f>
        <v>0.108647587511826</v>
      </c>
      <c r="M21" s="1" t="n">
        <f aca="false">M$5/(1-$E21)+$D$21-M$5</f>
        <v>0.111207242720488</v>
      </c>
      <c r="N21" s="1" t="n">
        <f aca="false">N$5/(1-$E21)+$D$21-N$5</f>
        <v>0.11376689792915</v>
      </c>
      <c r="O21" s="1" t="n">
        <f aca="false">O$5/(1-$E21)+$D$21-O$5</f>
        <v>0.116326553137812</v>
      </c>
      <c r="P21" s="1" t="n">
        <f aca="false">P$5/(1-$E21)+$D$21-P$5</f>
        <v>0.144482760433092</v>
      </c>
      <c r="Q21" s="1" t="n">
        <f aca="false">Q$5/(1-$E21)+$D$21-Q$5</f>
        <v>0.147042415641753</v>
      </c>
      <c r="R21" s="1" t="n">
        <f aca="false">R$5/(1-$E21)+$D$21-R$5</f>
        <v>0.149602070850415</v>
      </c>
      <c r="S21" s="1" t="n">
        <f aca="false">S$5/(1-$E21)+$D$21-S$5</f>
        <v>0.152161726059077</v>
      </c>
      <c r="T21" s="1" t="n">
        <f aca="false">T$5/(1-$E21)+$D$21-T$5</f>
        <v>0.154721381267739</v>
      </c>
      <c r="U21" s="1" t="n">
        <f aca="false">U$5/(1-$E21)+$D$21-U$5</f>
        <v>0.157281036476401</v>
      </c>
      <c r="V21" s="1" t="n">
        <f aca="false">V$5/(1-$E21)+$D$21-V$5</f>
        <v>0.159840691685063</v>
      </c>
      <c r="W21" s="1" t="n">
        <f aca="false">W$5/(1-$E21)+$D$21-W$5</f>
        <v>0.162400346893724</v>
      </c>
      <c r="X21" s="1" t="n">
        <f aca="false">X$5/(1-$E21)+$D$21-X$5</f>
        <v>0.164960002102386</v>
      </c>
      <c r="Y21" s="1" t="n">
        <f aca="false">Y$5/(1-$E21)+$D$21-Y$5</f>
        <v>0.167519657311048</v>
      </c>
      <c r="Z21" s="1" t="n">
        <f aca="false">Z$5/(1-$E21)+$D$21-Z$5</f>
        <v>0.17007931251971</v>
      </c>
      <c r="AA21" s="1" t="n">
        <f aca="false">AA$5/(1-$E21)+$D$21-AA$5</f>
        <v>0.172638967728372</v>
      </c>
      <c r="AB21" s="1" t="n">
        <f aca="false">AB$5/(1-$E21)+$D$21-AB$5</f>
        <v>0.175198622937033</v>
      </c>
      <c r="AC21" s="1" t="n">
        <f aca="false">AC$5/(1-$E21)+$D$21-AC$5</f>
        <v>0.177758278145695</v>
      </c>
      <c r="AD21" s="1" t="n">
        <f aca="false">AD$5/(1-$E21)+$D$21-AD$5</f>
        <v>0.180317933354357</v>
      </c>
      <c r="AE21" s="1" t="n">
        <f aca="false">AE$5/(1-$E21)+$D$21-AE$5</f>
        <v>0.182877588563019</v>
      </c>
      <c r="AF21" s="1" t="n">
        <f aca="false">AF$5/(1-$E21)+$D$21-AF$5</f>
        <v>0.185437243771681</v>
      </c>
      <c r="AG21" s="1" t="n">
        <f aca="false">AG$5/(1-$E21)+$D$21-AG$5</f>
        <v>0.187996898980343</v>
      </c>
      <c r="AH21" s="1" t="n">
        <f aca="false">AH$5/(1-$E21)+$D$21-AH$5</f>
        <v>0.190556554189004</v>
      </c>
      <c r="AI21" s="1" t="n">
        <f aca="false">AI$5/(1-$E21)+$D$21-AI$5</f>
        <v>0.193116209397666</v>
      </c>
      <c r="AJ21" s="1" t="n">
        <f aca="false">AJ$5/(1-$E21)+$D$21-AJ$5</f>
        <v>0.195675864606328</v>
      </c>
      <c r="AK21" s="1" t="n">
        <f aca="false">AK$5/(1-$E21)+$D$21-AK$5</f>
        <v>0.19823551981499</v>
      </c>
      <c r="AL21" s="1" t="n">
        <f aca="false">AL$5/(1-$E21)+$D$21-AL$5</f>
        <v>0.200795175023652</v>
      </c>
      <c r="AM21" s="1" t="n">
        <f aca="false">AM$5/(1-$E21)+$D$21-AM$5</f>
        <v>0.203354830232314</v>
      </c>
      <c r="AN21" s="1" t="n">
        <f aca="false">AN$5/(1-$E21)+$D$21-AN$5</f>
        <v>0.205914485440975</v>
      </c>
      <c r="AO21" s="1" t="n">
        <f aca="false">AO$5/(1-$E21)+$D$21-AO$5</f>
        <v>0.208474140649637</v>
      </c>
      <c r="AP21" s="1" t="n">
        <f aca="false">AP$5/(1-$E21)+$D$21-AP$5</f>
        <v>0.211033795858299</v>
      </c>
      <c r="AQ21" s="1" t="n">
        <f aca="false">AQ$5/(1-$E21)+$D$21-AQ$5</f>
        <v>0.21359345106696</v>
      </c>
      <c r="AR21" s="1" t="n">
        <f aca="false">AR$5/(1-$E21)+$D$21-AR$5</f>
        <v>0.216153106275622</v>
      </c>
      <c r="AS21" s="1" t="n">
        <f aca="false">AS$5/(1-$E21)+$D$21-AS$5</f>
        <v>0.218712761484284</v>
      </c>
      <c r="AT21" s="1" t="n">
        <f aca="false">AT$5/(1-$E21)+$D$21-AT$5</f>
        <v>0.221272416692946</v>
      </c>
      <c r="AU21" s="1" t="n">
        <f aca="false">AU$5/(1-$E21)+$D$21-AU$5</f>
        <v>0.223832071901608</v>
      </c>
      <c r="AV21" s="1" t="n">
        <f aca="false">AV$5/(1-$E21)+$D$21-AV$5</f>
        <v>0.226391727110269</v>
      </c>
      <c r="AW21" s="1" t="n">
        <f aca="false">AW$5/(1-$E21)+$D$21-AW$5</f>
        <v>0.228951382318932</v>
      </c>
      <c r="AX21" s="1" t="n">
        <f aca="false">AX$5/(1-$E21)+$D$21-AX$5</f>
        <v>0.231511037527593</v>
      </c>
      <c r="AY21" s="1" t="n">
        <f aca="false">AY$5/(1-$E21)+$D$21-AY$5</f>
        <v>0.234070692736255</v>
      </c>
      <c r="AZ21" s="1" t="n">
        <f aca="false">AZ$5/(1-$E21)+$D$21-AZ$5</f>
        <v>0.236630347944916</v>
      </c>
      <c r="BA21" s="1" t="n">
        <f aca="false">BA$5/(1-$E21)+$D$21-BA$5</f>
        <v>0.239190003153579</v>
      </c>
      <c r="BB21" s="1" t="n">
        <f aca="false">BB$5/(1-$E21)+$D$21-BB$5</f>
        <v>0.241749658362241</v>
      </c>
      <c r="BC21" s="1" t="n">
        <f aca="false">BC$5/(1-$E21)+$D$21-BC$5</f>
        <v>0.244309313570902</v>
      </c>
      <c r="BD21" s="1" t="n">
        <f aca="false">BD$5/(1-$E21)+$D$21-BD$5</f>
        <v>0.246868968779564</v>
      </c>
      <c r="BE21" s="1" t="n">
        <f aca="false">BE$5/(1-$E21)+$D$21-BE$5</f>
        <v>0.249428623988226</v>
      </c>
      <c r="BF21" s="1" t="n">
        <f aca="false">BF$5/(1-$E21)+$D$21-BF$5</f>
        <v>0.251988279196888</v>
      </c>
      <c r="BG21" s="1" t="n">
        <f aca="false">BG$5/(1-$E21)+$D$21-BG$5</f>
        <v>0.25454793440555</v>
      </c>
      <c r="BH21" s="1" t="n">
        <f aca="false">BH$5/(1-$E21)+$D$21-BH$5</f>
        <v>0.257107589614211</v>
      </c>
      <c r="BI21" s="1" t="n">
        <f aca="false">BI$5/(1-$E21)+$D$21-BI$5</f>
        <v>0.259667244822873</v>
      </c>
      <c r="BJ21" s="1" t="n">
        <f aca="false">BJ$5/(1-$E21)+$D$21-BJ$5</f>
        <v>0.262226900031535</v>
      </c>
      <c r="BK21" s="1" t="n">
        <f aca="false">BK$5/(1-$E21)+$D$21-BK$5</f>
        <v>0.264786555240197</v>
      </c>
      <c r="BL21" s="1" t="n">
        <f aca="false">BL$5/(1-$E21)+$D$21-BL$5</f>
        <v>0.267346210448858</v>
      </c>
      <c r="BM21" s="1" t="n">
        <f aca="false">BM$5/(1-$E21)+$D$21-BM$5</f>
        <v>0.26990586565752</v>
      </c>
      <c r="BN21" s="1" t="n">
        <f aca="false">BN$5/(1-$E21)+$D$21-BN$5</f>
        <v>0.272465520866183</v>
      </c>
      <c r="BO21" s="1" t="n">
        <f aca="false">BO$5/(1-$E21)+$D$21-BO$5</f>
        <v>0.275025176074844</v>
      </c>
      <c r="BP21" s="1" t="n">
        <f aca="false">BP$5/(1-$E21)+$D$21-BP$5</f>
        <v>0.277584831283506</v>
      </c>
      <c r="BQ21" s="1" t="n">
        <f aca="false">BQ$5/(1-$E21)+$D$21-BQ$5</f>
        <v>0.280144486492167</v>
      </c>
      <c r="BR21" s="1" t="n">
        <f aca="false">BR$5/(1-$E21)+$D$21-BR$5</f>
        <v>0.28270414170083</v>
      </c>
      <c r="BS21" s="1" t="n">
        <f aca="false">BS$5/(1-$E21)+$D$21-BS$5</f>
        <v>0.285263796909491</v>
      </c>
      <c r="BT21" s="1" t="n">
        <f aca="false">BT$5/(1-$E21)+$D$21-BT$5</f>
        <v>0.287823452118153</v>
      </c>
      <c r="BU21" s="1" t="n">
        <f aca="false">BU$5/(1-$E21)+$D$21-BU$5</f>
        <v>0.290383107326815</v>
      </c>
      <c r="BV21" s="1" t="n">
        <f aca="false">BV$5/(1-$E21)+$D$21-BV$5</f>
        <v>0.292942762535477</v>
      </c>
      <c r="BW21" s="1" t="n">
        <f aca="false">BW$5/(1-$E21)+$D$21-BW$5</f>
        <v>0.295502417744139</v>
      </c>
      <c r="BX21" s="1" t="n">
        <f aca="false">BX$5/(1-$E21)+$D$21-BX$5</f>
        <v>0.2980620729528</v>
      </c>
      <c r="BY21" s="1" t="n">
        <f aca="false">BY$5/(1-$E21)+$D$21-BY$5</f>
        <v>0.300621728161462</v>
      </c>
      <c r="BZ21" s="1" t="n">
        <f aca="false">BZ$5/(1-$E21)+$D$21-BZ$5</f>
        <v>0.303181383370124</v>
      </c>
      <c r="CA21" s="1" t="n">
        <f aca="false">CA$5/(1-$E21)+$D$21-CA$5</f>
        <v>0.305741038578786</v>
      </c>
      <c r="CB21" s="1" t="n">
        <f aca="false">CB$5/(1-$E21)+$D$21-CB$5</f>
        <v>0.308300693787448</v>
      </c>
      <c r="CC21" s="1" t="n">
        <f aca="false">CC$5/(1-$E21)+$D$21-CC$5</f>
        <v>0.310860348996109</v>
      </c>
      <c r="CD21" s="1" t="n">
        <f aca="false">CD$5/(1-$E21)+$D$21-CD$5</f>
        <v>0.313420004204771</v>
      </c>
      <c r="CE21" s="1" t="n">
        <f aca="false">CE$5/(1-$E21)+$D$21-CE$5</f>
        <v>0.315979659413433</v>
      </c>
      <c r="CF21" s="1" t="n">
        <f aca="false">CF$5/(1-$E21)+$D$21-CF$5</f>
        <v>0.318539314622095</v>
      </c>
      <c r="CG21" s="1" t="n">
        <f aca="false">CG$5/(1-$E21)+$D$21-CG$5</f>
        <v>0.321098969830757</v>
      </c>
      <c r="CH21" s="1" t="n">
        <f aca="false">CH$5/(1-$E21)+$D$21-CH$5</f>
        <v>0.323658625039418</v>
      </c>
      <c r="CI21" s="1" t="n">
        <f aca="false">CI$5/(1-$E21)+$D$21-CI$5</f>
        <v>0.326218280248081</v>
      </c>
      <c r="CJ21" s="1" t="n">
        <f aca="false">CJ$5/(1-$E21)+$D$21-CJ$5</f>
        <v>0.328777935456742</v>
      </c>
      <c r="CK21" s="1" t="n">
        <f aca="false">CK$5/(1-$E21)+$D$21-CK$5</f>
        <v>0.331337590665404</v>
      </c>
      <c r="CL21" s="1" t="n">
        <f aca="false">CL$5/(1-$E21)+$D$21-CL$5</f>
        <v>0.333897245874066</v>
      </c>
      <c r="CM21" s="1" t="n">
        <f aca="false">CM$5/(1-$E21)+$D$21-CM$5</f>
        <v>0.336456901082728</v>
      </c>
      <c r="CN21" s="1" t="n">
        <f aca="false">CN$5/(1-$E21)+$D$21-CN$5</f>
        <v>0.33901655629139</v>
      </c>
      <c r="CO21" s="1" t="n">
        <f aca="false">CO$5/(1-$E21)+$D$21-CO$5</f>
        <v>0.341576211500051</v>
      </c>
      <c r="CP21" s="1" t="n">
        <f aca="false">CP$5/(1-$E21)+$D$21-CP$5</f>
        <v>0.344135866708713</v>
      </c>
      <c r="CQ21" s="1" t="n">
        <f aca="false">CQ$5/(1-$E21)+$D$21-CQ$5</f>
        <v>0.346695521917375</v>
      </c>
      <c r="CR21" s="1" t="n">
        <f aca="false">CR$5/(1-$E21)+$D$21-CR$5</f>
        <v>0.349255177126037</v>
      </c>
      <c r="CS21" s="1" t="n">
        <f aca="false">CS$5/(1-$E21)+$D$21-CS$5</f>
        <v>0.351814832334699</v>
      </c>
      <c r="CT21" s="1" t="n">
        <f aca="false">CT$5/(1-$E21)+$D$21-CT$5</f>
        <v>0.35437448754336</v>
      </c>
      <c r="CU21" s="1" t="n">
        <f aca="false">CU$5/(1-$E21)+$D$21-CU$5</f>
        <v>0.356934142752023</v>
      </c>
      <c r="CV21" s="1" t="n">
        <f aca="false">CV$5/(1-$E21)+$D$21-CV$5</f>
        <v>0.359493797960684</v>
      </c>
      <c r="CW21" s="1" t="n">
        <f aca="false">CW$5/(1-$E21)+$D$21-CW$5</f>
        <v>0.362053453169346</v>
      </c>
      <c r="CX21" s="1" t="n">
        <f aca="false">CX$5/(1-$E21)+$D$21-CX$5</f>
        <v>0.364613108378007</v>
      </c>
      <c r="CY21" s="1" t="n">
        <f aca="false">CY$5/(1-$E21)+$D$21-CY$5</f>
        <v>0.36717276358667</v>
      </c>
      <c r="CZ21" s="1" t="n">
        <f aca="false">CZ$5/(1-$E21)+$D$21-CZ$5</f>
        <v>0.369732418795332</v>
      </c>
      <c r="DA21" s="1" t="n">
        <f aca="false">DA$5/(1-$E21)+$D$21-DA$5</f>
        <v>0.372292074003993</v>
      </c>
      <c r="DB21" s="1" t="n">
        <f aca="false">DB$5/(1-$E21)+$D$21-DB$5</f>
        <v>0.374851729212655</v>
      </c>
      <c r="DC21" s="1" t="n">
        <f aca="false">DC$5/(1-$E21)+$D$21-DC$5</f>
        <v>0.377411384421317</v>
      </c>
      <c r="DD21" s="1" t="n">
        <f aca="false">DD$5/(1-$E21)+$D$21-DD$5</f>
        <v>0.379971039629979</v>
      </c>
      <c r="DE21" s="1" t="n">
        <f aca="false">DE$5/(1-$E21)+$D$21-DE$5</f>
        <v>0.382530694838641</v>
      </c>
      <c r="DF21" s="1" t="n">
        <f aca="false">DF$5/(1-$E21)+$D$21-DF$5</f>
        <v>0.385090350047302</v>
      </c>
      <c r="DG21" s="1" t="n">
        <f aca="false">DG$5/(1-$E21)+$D$21-DG$5</f>
        <v>0.387650005255964</v>
      </c>
      <c r="DH21" s="1" t="n">
        <f aca="false">DH$5/(1-$E21)+$D$21-DH$5</f>
        <v>0.390209660464626</v>
      </c>
      <c r="DI21" s="1" t="n">
        <f aca="false">DI$5/(1-$E21)+$D$21-DI$5</f>
        <v>0.392769315673288</v>
      </c>
      <c r="DJ21" s="1" t="n">
        <f aca="false">DJ$5/(1-$E21)+$D$21-DJ$5</f>
        <v>0.395328970881949</v>
      </c>
      <c r="DK21" s="1" t="n">
        <f aca="false">DK$5/(1-$E21)+$D$21-DK$5</f>
        <v>0.397888626090611</v>
      </c>
      <c r="DL21" s="1" t="n">
        <f aca="false">DL$5/(1-$E21)+$D$21-DL$5</f>
        <v>0.400448281299274</v>
      </c>
      <c r="DM21" s="1" t="n">
        <f aca="false">DM$5/(1-$E21)+$D$21-DM$5</f>
        <v>0.403007936507935</v>
      </c>
      <c r="DN21" s="1" t="n">
        <f aca="false">DN$5/(1-$E21)+$D$21-DN$5</f>
        <v>0.405567591716597</v>
      </c>
      <c r="DO21" s="1" t="n">
        <f aca="false">DO$5/(1-$E21)+$D$21-DO$5</f>
        <v>0.40812724692526</v>
      </c>
      <c r="DP21" s="1" t="n">
        <f aca="false">DP$5/(1-$E21)+$D$21-DP$5</f>
        <v>0.410686902133921</v>
      </c>
      <c r="DQ21" s="1" t="n">
        <f aca="false">DQ$5/(1-$E21)+$D$21-DQ$5</f>
        <v>0.413246557342583</v>
      </c>
      <c r="DR21" s="1" t="n">
        <f aca="false">DR$5/(1-$E21)+$D$21-DR$5</f>
        <v>0.415806212551246</v>
      </c>
      <c r="DS21" s="1" t="n">
        <f aca="false">DS$5/(1-$E21)+$D$21-DS$5</f>
        <v>0.418365867759907</v>
      </c>
      <c r="DT21" s="1" t="n">
        <f aca="false">DT$5/(1-$E21)+$D$21-DT$5</f>
        <v>0.420925522968568</v>
      </c>
      <c r="DU21" s="1" t="n">
        <f aca="false">DU$5/(1-$E21)+$D$21-DU$5</f>
        <v>0.42348517817723</v>
      </c>
      <c r="DV21" s="1" t="n">
        <f aca="false">DV$5/(1-$E21)+$D$21-DV$5</f>
        <v>0.426044833385893</v>
      </c>
      <c r="DW21" s="1" t="n">
        <f aca="false">DW$5/(1-$E21)+$D$21-DW$5</f>
        <v>0.428604488594555</v>
      </c>
      <c r="DX21" s="1" t="n">
        <f aca="false">DX$5/(1-$E21)+$D$21-DX$5</f>
        <v>0.431164143803215</v>
      </c>
      <c r="DY21" s="1" t="n">
        <f aca="false">DY$5/(1-$E21)+$D$21-DY$5</f>
        <v>0.433723799011878</v>
      </c>
      <c r="DZ21" s="1" t="n">
        <f aca="false">DZ$5/(1-$E21)+$D$21-DZ$5</f>
        <v>0.43628345422054</v>
      </c>
      <c r="EA21" s="1" t="n">
        <f aca="false">EA$5/(1-$E21)+$D$21-EA$5</f>
        <v>0.438843109429202</v>
      </c>
      <c r="EB21" s="1" t="n">
        <f aca="false">EB$5/(1-$E21)+$D$21-EB$5</f>
        <v>0.441402764637864</v>
      </c>
      <c r="EC21" s="1" t="n">
        <f aca="false">EC$5/(1-$E21)+$D$21-EC$5</f>
        <v>0.443962419846525</v>
      </c>
      <c r="ED21" s="1" t="n">
        <f aca="false">ED$5/(1-$E21)+$D$21-ED$5</f>
        <v>0.446522075055187</v>
      </c>
      <c r="EE21" s="1" t="n">
        <f aca="false">EE$5/(1-$E21)+$D$21-EE$5</f>
        <v>0.449081730263849</v>
      </c>
      <c r="EF21" s="1" t="n">
        <f aca="false">EF$5/(1-$E21)+$D$21-EF$5</f>
        <v>0.451641385472511</v>
      </c>
      <c r="EG21" s="1" t="n">
        <f aca="false">EG$5/(1-$E21)+$D$21-EG$5</f>
        <v>0.454201040681173</v>
      </c>
      <c r="EH21" s="1" t="n">
        <f aca="false">EH$5/(1-$E21)+$D$21-EH$5</f>
        <v>0.456760695889834</v>
      </c>
      <c r="EI21" s="1" t="n">
        <f aca="false">EI$5/(1-$E21)+$D$21-EI$5</f>
        <v>0.459320351098496</v>
      </c>
      <c r="EJ21" s="1" t="n">
        <f aca="false">EJ$5/(1-$E21)+$D$21-EJ$5</f>
        <v>0.461880006307158</v>
      </c>
      <c r="EK21" s="1" t="n">
        <f aca="false">EK$5/(1-$E21)+$D$21-EK$5</f>
        <v>0.46443966151582</v>
      </c>
      <c r="EL21" s="1" t="n">
        <f aca="false">EL$5/(1-$E21)+$D$21-EL$5</f>
        <v>0.466999316724483</v>
      </c>
      <c r="EM21" s="1" t="n">
        <f aca="false">EM$5/(1-$E21)+$D$21-EM$5</f>
        <v>0.469558971933145</v>
      </c>
      <c r="EN21" s="1" t="n">
        <f aca="false">EN$5/(1-$E21)+$D$21-EN$5</f>
        <v>0.472118627141805</v>
      </c>
      <c r="EO21" s="1" t="n">
        <f aca="false">EO$5/(1-$E21)+$D$21-EO$5</f>
        <v>0.474678282350467</v>
      </c>
      <c r="EP21" s="1" t="n">
        <f aca="false">EP$5/(1-$E21)+$D$21-EP$5</f>
        <v>0.47723793755913</v>
      </c>
      <c r="EQ21" s="1" t="n">
        <f aca="false">EQ$5/(1-$E21)+$D$21-EQ$5</f>
        <v>0.479797592767792</v>
      </c>
      <c r="ER21" s="1" t="n">
        <f aca="false">ER$5/(1-$E21)+$D$21-ER$5</f>
        <v>0.482357247976454</v>
      </c>
      <c r="ES21" s="1" t="n">
        <f aca="false">ES$5/(1-$E21)+$D$21-ES$5</f>
        <v>0.484916903185114</v>
      </c>
      <c r="ET21" s="1" t="n">
        <f aca="false">ET$5/(1-$E21)+$D$21-ET$5</f>
        <v>0.487476558393777</v>
      </c>
      <c r="EU21" s="1"/>
      <c r="EV21" s="1"/>
      <c r="EW21" s="1"/>
      <c r="EX21" s="1"/>
      <c r="EY21" s="1"/>
      <c r="EZ21" s="1"/>
      <c r="FA21" s="1"/>
      <c r="FB21" s="1"/>
    </row>
    <row r="22" customFormat="false" ht="12.75" hidden="false" customHeight="false" outlineLevel="0" collapsed="false">
      <c r="A22" s="18" t="s">
        <v>20</v>
      </c>
      <c r="B22" s="12" t="n">
        <f aca="false">+B17+1</f>
        <v>12</v>
      </c>
      <c r="F22" s="1"/>
    </row>
    <row r="23" customFormat="false" ht="12.75" hidden="false" customHeight="false" outlineLevel="0" collapsed="false">
      <c r="A23" s="5" t="s">
        <v>21</v>
      </c>
      <c r="B23" s="12" t="n">
        <f aca="false">+B22+1</f>
        <v>13</v>
      </c>
      <c r="C23" s="1" t="n">
        <f aca="false">5.6049-0.16</f>
        <v>5.4449</v>
      </c>
      <c r="D23" s="1" t="n">
        <f aca="false">0.0319-0.0088</f>
        <v>0.0231</v>
      </c>
      <c r="E23" s="2" t="n">
        <v>0.0228</v>
      </c>
      <c r="F23" s="1" t="n">
        <f aca="false">F$5/(1-$E23)+$D$23-F$5</f>
        <v>0.0580979533360622</v>
      </c>
      <c r="G23" s="1" t="n">
        <f aca="false">G$5/(1-$E23)+$D$23-G$5</f>
        <v>0.0592645517805976</v>
      </c>
      <c r="H23" s="1" t="n">
        <f aca="false">H$5/(1-$E23)+$D$23-H$5</f>
        <v>0.0604311502251329</v>
      </c>
      <c r="I23" s="1" t="n">
        <f aca="false">I$5/(1-$E23)+$D$23-I$5</f>
        <v>0.0615977486696684</v>
      </c>
      <c r="J23" s="1" t="n">
        <f aca="false">J$5/(1-$E23)+$D$23-J$5</f>
        <v>0.0627643471142039</v>
      </c>
      <c r="K23" s="1" t="n">
        <f aca="false">K$5/(1-$E23)+$D$23-K$5</f>
        <v>0.0639309455587391</v>
      </c>
      <c r="L23" s="1" t="n">
        <f aca="false">L$5/(1-$E23)+$D$23-L$5</f>
        <v>0.0650975440032746</v>
      </c>
      <c r="M23" s="1" t="n">
        <f aca="false">M$5/(1-$E23)+$D$23-M$5</f>
        <v>0.0662641424478101</v>
      </c>
      <c r="N23" s="1" t="n">
        <f aca="false">N$5/(1-$E23)+$D$23-N$5</f>
        <v>0.0674307408923456</v>
      </c>
      <c r="O23" s="1" t="n">
        <f aca="false">O$5/(1-$E23)+$D$23-O$5</f>
        <v>0.0685973393368811</v>
      </c>
      <c r="P23" s="1" t="n">
        <f aca="false">P$5/(1-$E23)+$D$23-P$5</f>
        <v>0.0814299222267705</v>
      </c>
      <c r="Q23" s="1" t="n">
        <f aca="false">Q$5/(1-$E23)+$D$23-Q$5</f>
        <v>0.0825965206713057</v>
      </c>
      <c r="R23" s="1" t="n">
        <f aca="false">R$5/(1-$E23)+$D$23-R$5</f>
        <v>0.083763119115841</v>
      </c>
      <c r="S23" s="1" t="n">
        <f aca="false">S$5/(1-$E23)+$D$23-S$5</f>
        <v>0.0849297175603767</v>
      </c>
      <c r="T23" s="1" t="n">
        <f aca="false">T$5/(1-$E23)+$D$23-T$5</f>
        <v>0.086096316004912</v>
      </c>
      <c r="U23" s="1" t="n">
        <f aca="false">U$5/(1-$E23)+$D$23-U$5</f>
        <v>0.0872629144494472</v>
      </c>
      <c r="V23" s="1" t="n">
        <f aca="false">V$5/(1-$E23)+$D$23-V$5</f>
        <v>0.0884295128939829</v>
      </c>
      <c r="W23" s="1" t="n">
        <f aca="false">W$5/(1-$E23)+$D$23-W$5</f>
        <v>0.0895961113385182</v>
      </c>
      <c r="X23" s="1" t="n">
        <f aca="false">X$5/(1-$E23)+$D$23-X$5</f>
        <v>0.0907627097830535</v>
      </c>
      <c r="Y23" s="1" t="n">
        <f aca="false">Y$5/(1-$E23)+$D$23-Y$5</f>
        <v>0.0919293082275892</v>
      </c>
      <c r="Z23" s="1" t="n">
        <f aca="false">Z$5/(1-$E23)+$D$23-Z$5</f>
        <v>0.0930959066721244</v>
      </c>
      <c r="AA23" s="1" t="n">
        <f aca="false">AA$5/(1-$E23)+$D$23-AA$5</f>
        <v>0.0942625051166597</v>
      </c>
      <c r="AB23" s="1" t="n">
        <f aca="false">AB$5/(1-$E23)+$D$23-AB$5</f>
        <v>0.0954291035611954</v>
      </c>
      <c r="AC23" s="1" t="n">
        <f aca="false">AC$5/(1-$E23)+$D$23-AC$5</f>
        <v>0.0965957020057306</v>
      </c>
      <c r="AD23" s="1" t="n">
        <f aca="false">AD$5/(1-$E23)+$D$23-AD$5</f>
        <v>0.0977623004502659</v>
      </c>
      <c r="AE23" s="1" t="n">
        <f aca="false">AE$5/(1-$E23)+$D$23-AE$5</f>
        <v>0.0989288988948016</v>
      </c>
      <c r="AF23" s="1" t="n">
        <f aca="false">AF$5/(1-$E23)+$D$23-AF$5</f>
        <v>0.100095497339337</v>
      </c>
      <c r="AG23" s="1" t="n">
        <f aca="false">AG$5/(1-$E23)+$D$23-AG$5</f>
        <v>0.101262095783872</v>
      </c>
      <c r="AH23" s="1" t="n">
        <f aca="false">AH$5/(1-$E23)+$D$23-AH$5</f>
        <v>0.102428694228408</v>
      </c>
      <c r="AI23" s="1" t="n">
        <f aca="false">AI$5/(1-$E23)+$D$23-AI$5</f>
        <v>0.103595292672943</v>
      </c>
      <c r="AJ23" s="1" t="n">
        <f aca="false">AJ$5/(1-$E23)+$D$23-AJ$5</f>
        <v>0.104761891117478</v>
      </c>
      <c r="AK23" s="1" t="n">
        <f aca="false">AK$5/(1-$E23)+$D$23-AK$5</f>
        <v>0.105928489562014</v>
      </c>
      <c r="AL23" s="1" t="n">
        <f aca="false">AL$5/(1-$E23)+$D$23-AL$5</f>
        <v>0.107095088006549</v>
      </c>
      <c r="AM23" s="1" t="n">
        <f aca="false">AM$5/(1-$E23)+$D$23-AM$5</f>
        <v>0.108261686451085</v>
      </c>
      <c r="AN23" s="1" t="n">
        <f aca="false">AN$5/(1-$E23)+$D$23-AN$5</f>
        <v>0.10942828489562</v>
      </c>
      <c r="AO23" s="1" t="n">
        <f aca="false">AO$5/(1-$E23)+$D$23-AO$5</f>
        <v>0.110594883340156</v>
      </c>
      <c r="AP23" s="1" t="n">
        <f aca="false">AP$5/(1-$E23)+$D$23-AP$5</f>
        <v>0.111761481784691</v>
      </c>
      <c r="AQ23" s="1" t="n">
        <f aca="false">AQ$5/(1-$E23)+$D$23-AQ$5</f>
        <v>0.112928080229227</v>
      </c>
      <c r="AR23" s="1" t="n">
        <f aca="false">AR$5/(1-$E23)+$D$23-AR$5</f>
        <v>0.114094678673762</v>
      </c>
      <c r="AS23" s="1" t="n">
        <f aca="false">AS$5/(1-$E23)+$D$23-AS$5</f>
        <v>0.115261277118297</v>
      </c>
      <c r="AT23" s="1" t="n">
        <f aca="false">AT$5/(1-$E23)+$D$23-AT$5</f>
        <v>0.116427875562833</v>
      </c>
      <c r="AU23" s="1" t="n">
        <f aca="false">AU$5/(1-$E23)+$D$23-AU$5</f>
        <v>0.117594474007368</v>
      </c>
      <c r="AV23" s="1" t="n">
        <f aca="false">AV$5/(1-$E23)+$D$23-AV$5</f>
        <v>0.118761072451904</v>
      </c>
      <c r="AW23" s="1" t="n">
        <f aca="false">AW$5/(1-$E23)+$D$23-AW$5</f>
        <v>0.119927670896439</v>
      </c>
      <c r="AX23" s="1" t="n">
        <f aca="false">AX$5/(1-$E23)+$D$23-AX$5</f>
        <v>0.121094269340975</v>
      </c>
      <c r="AY23" s="1" t="n">
        <f aca="false">AY$5/(1-$E23)+$D$23-AY$5</f>
        <v>0.12226086778551</v>
      </c>
      <c r="AZ23" s="1" t="n">
        <f aca="false">AZ$5/(1-$E23)+$D$23-AZ$5</f>
        <v>0.123427466230045</v>
      </c>
      <c r="BA23" s="1" t="n">
        <f aca="false">BA$5/(1-$E23)+$D$23-BA$5</f>
        <v>0.12459406467458</v>
      </c>
      <c r="BB23" s="1" t="n">
        <f aca="false">BB$5/(1-$E23)+$D$23-BB$5</f>
        <v>0.125760663119117</v>
      </c>
      <c r="BC23" s="1" t="n">
        <f aca="false">BC$5/(1-$E23)+$D$23-BC$5</f>
        <v>0.126927261563652</v>
      </c>
      <c r="BD23" s="1" t="n">
        <f aca="false">BD$5/(1-$E23)+$D$23-BD$5</f>
        <v>0.128093860008187</v>
      </c>
      <c r="BE23" s="1" t="n">
        <f aca="false">BE$5/(1-$E23)+$D$23-BE$5</f>
        <v>0.129260458452722</v>
      </c>
      <c r="BF23" s="1" t="n">
        <f aca="false">BF$5/(1-$E23)+$D$23-BF$5</f>
        <v>0.130427056897258</v>
      </c>
      <c r="BG23" s="1" t="n">
        <f aca="false">BG$5/(1-$E23)+$D$23-BG$5</f>
        <v>0.131593655341793</v>
      </c>
      <c r="BH23" s="1" t="n">
        <f aca="false">BH$5/(1-$E23)+$D$23-BH$5</f>
        <v>0.132760253786329</v>
      </c>
      <c r="BI23" s="1" t="n">
        <f aca="false">BI$5/(1-$E23)+$D$23-BI$5</f>
        <v>0.133926852230864</v>
      </c>
      <c r="BJ23" s="1" t="n">
        <f aca="false">BJ$5/(1-$E23)+$D$23-BJ$5</f>
        <v>0.1350934506754</v>
      </c>
      <c r="BK23" s="1" t="n">
        <f aca="false">BK$5/(1-$E23)+$D$23-BK$5</f>
        <v>0.136260049119935</v>
      </c>
      <c r="BL23" s="1" t="n">
        <f aca="false">BL$5/(1-$E23)+$D$23-BL$5</f>
        <v>0.13742664756447</v>
      </c>
      <c r="BM23" s="1" t="n">
        <f aca="false">BM$5/(1-$E23)+$D$23-BM$5</f>
        <v>0.138593246009005</v>
      </c>
      <c r="BN23" s="1" t="n">
        <f aca="false">BN$5/(1-$E23)+$D$23-BN$5</f>
        <v>0.139759844453542</v>
      </c>
      <c r="BO23" s="1" t="n">
        <f aca="false">BO$5/(1-$E23)+$D$23-BO$5</f>
        <v>0.140926442898077</v>
      </c>
      <c r="BP23" s="1" t="n">
        <f aca="false">BP$5/(1-$E23)+$D$23-BP$5</f>
        <v>0.142093041342612</v>
      </c>
      <c r="BQ23" s="1" t="n">
        <f aca="false">BQ$5/(1-$E23)+$D$23-BQ$5</f>
        <v>0.143259639787147</v>
      </c>
      <c r="BR23" s="1" t="n">
        <f aca="false">BR$5/(1-$E23)+$D$23-BR$5</f>
        <v>0.144426238231683</v>
      </c>
      <c r="BS23" s="1" t="n">
        <f aca="false">BS$5/(1-$E23)+$D$23-BS$5</f>
        <v>0.145592836676218</v>
      </c>
      <c r="BT23" s="1" t="n">
        <f aca="false">BT$5/(1-$E23)+$D$23-BT$5</f>
        <v>0.146759435120754</v>
      </c>
      <c r="BU23" s="1" t="n">
        <f aca="false">BU$5/(1-$E23)+$D$23-BU$5</f>
        <v>0.147926033565289</v>
      </c>
      <c r="BV23" s="1" t="n">
        <f aca="false">BV$5/(1-$E23)+$D$23-BV$5</f>
        <v>0.149092632009824</v>
      </c>
      <c r="BW23" s="1" t="n">
        <f aca="false">BW$5/(1-$E23)+$D$23-BW$5</f>
        <v>0.15025923045436</v>
      </c>
      <c r="BX23" s="1" t="n">
        <f aca="false">BX$5/(1-$E23)+$D$23-BX$5</f>
        <v>0.151425828898895</v>
      </c>
      <c r="BY23" s="1" t="n">
        <f aca="false">BY$5/(1-$E23)+$D$23-BY$5</f>
        <v>0.15259242734343</v>
      </c>
      <c r="BZ23" s="1" t="n">
        <f aca="false">BZ$5/(1-$E23)+$D$23-BZ$5</f>
        <v>0.153759025787966</v>
      </c>
      <c r="CA23" s="1" t="n">
        <f aca="false">CA$5/(1-$E23)+$D$23-CA$5</f>
        <v>0.154925624232502</v>
      </c>
      <c r="CB23" s="1" t="n">
        <f aca="false">CB$5/(1-$E23)+$D$23-CB$5</f>
        <v>0.156092222677037</v>
      </c>
      <c r="CC23" s="1" t="n">
        <f aca="false">CC$5/(1-$E23)+$D$23-CC$5</f>
        <v>0.157258821121572</v>
      </c>
      <c r="CD23" s="1" t="n">
        <f aca="false">CD$5/(1-$E23)+$D$23-CD$5</f>
        <v>0.158425419566107</v>
      </c>
      <c r="CE23" s="1" t="n">
        <f aca="false">CE$5/(1-$E23)+$D$23-CE$5</f>
        <v>0.159592018010643</v>
      </c>
      <c r="CF23" s="1" t="n">
        <f aca="false">CF$5/(1-$E23)+$D$23-CF$5</f>
        <v>0.160758616455178</v>
      </c>
      <c r="CG23" s="1" t="n">
        <f aca="false">CG$5/(1-$E23)+$D$23-CG$5</f>
        <v>0.161925214899714</v>
      </c>
      <c r="CH23" s="1" t="n">
        <f aca="false">CH$5/(1-$E23)+$D$23-CH$5</f>
        <v>0.163091813344249</v>
      </c>
      <c r="CI23" s="1" t="n">
        <f aca="false">CI$5/(1-$E23)+$D$23-CI$5</f>
        <v>0.164258411788785</v>
      </c>
      <c r="CJ23" s="1" t="n">
        <f aca="false">CJ$5/(1-$E23)+$D$23-CJ$5</f>
        <v>0.16542501023332</v>
      </c>
      <c r="CK23" s="1" t="n">
        <f aca="false">CK$5/(1-$E23)+$D$23-CK$5</f>
        <v>0.166591608677855</v>
      </c>
      <c r="CL23" s="1" t="n">
        <f aca="false">CL$5/(1-$E23)+$D$23-CL$5</f>
        <v>0.16775820712239</v>
      </c>
      <c r="CM23" s="1" t="n">
        <f aca="false">CM$5/(1-$E23)+$D$23-CM$5</f>
        <v>0.168924805566927</v>
      </c>
      <c r="CN23" s="1" t="n">
        <f aca="false">CN$5/(1-$E23)+$D$23-CN$5</f>
        <v>0.170091404011462</v>
      </c>
      <c r="CO23" s="1" t="n">
        <f aca="false">CO$5/(1-$E23)+$D$23-CO$5</f>
        <v>0.171258002455997</v>
      </c>
      <c r="CP23" s="1" t="n">
        <f aca="false">CP$5/(1-$E23)+$D$23-CP$5</f>
        <v>0.172424600900532</v>
      </c>
      <c r="CQ23" s="1" t="n">
        <f aca="false">CQ$5/(1-$E23)+$D$23-CQ$5</f>
        <v>0.173591199345068</v>
      </c>
      <c r="CR23" s="1" t="n">
        <f aca="false">CR$5/(1-$E23)+$D$23-CR$5</f>
        <v>0.174757797789603</v>
      </c>
      <c r="CS23" s="1" t="n">
        <f aca="false">CS$5/(1-$E23)+$D$23-CS$5</f>
        <v>0.175924396234139</v>
      </c>
      <c r="CT23" s="1" t="n">
        <f aca="false">CT$5/(1-$E23)+$D$23-CT$5</f>
        <v>0.177090994678674</v>
      </c>
      <c r="CU23" s="1" t="n">
        <f aca="false">CU$5/(1-$E23)+$D$23-CU$5</f>
        <v>0.17825759312321</v>
      </c>
      <c r="CV23" s="1" t="n">
        <f aca="false">CV$5/(1-$E23)+$D$23-CV$5</f>
        <v>0.179424191567745</v>
      </c>
      <c r="CW23" s="1" t="n">
        <f aca="false">CW$5/(1-$E23)+$D$23-CW$5</f>
        <v>0.18059079001228</v>
      </c>
      <c r="CX23" s="1" t="n">
        <f aca="false">CX$5/(1-$E23)+$D$23-CX$5</f>
        <v>0.181757388456815</v>
      </c>
      <c r="CY23" s="1" t="n">
        <f aca="false">CY$5/(1-$E23)+$D$23-CY$5</f>
        <v>0.182923986901351</v>
      </c>
      <c r="CZ23" s="1" t="n">
        <f aca="false">CZ$5/(1-$E23)+$D$23-CZ$5</f>
        <v>0.184090585345887</v>
      </c>
      <c r="DA23" s="1" t="n">
        <f aca="false">DA$5/(1-$E23)+$D$23-DA$5</f>
        <v>0.185257183790422</v>
      </c>
      <c r="DB23" s="1" t="n">
        <f aca="false">DB$5/(1-$E23)+$D$23-DB$5</f>
        <v>0.186423782234957</v>
      </c>
      <c r="DC23" s="1" t="n">
        <f aca="false">DC$5/(1-$E23)+$D$23-DC$5</f>
        <v>0.187590380679493</v>
      </c>
      <c r="DD23" s="1" t="n">
        <f aca="false">DD$5/(1-$E23)+$D$23-DD$5</f>
        <v>0.188756979124028</v>
      </c>
      <c r="DE23" s="1" t="n">
        <f aca="false">DE$5/(1-$E23)+$D$23-DE$5</f>
        <v>0.189923577568564</v>
      </c>
      <c r="DF23" s="1" t="n">
        <f aca="false">DF$5/(1-$E23)+$D$23-DF$5</f>
        <v>0.191090176013099</v>
      </c>
      <c r="DG23" s="1" t="n">
        <f aca="false">DG$5/(1-$E23)+$D$23-DG$5</f>
        <v>0.192256774457634</v>
      </c>
      <c r="DH23" s="1" t="n">
        <f aca="false">DH$5/(1-$E23)+$D$23-DH$5</f>
        <v>0.19342337290217</v>
      </c>
      <c r="DI23" s="1" t="n">
        <f aca="false">DI$5/(1-$E23)+$D$23-DI$5</f>
        <v>0.194589971346705</v>
      </c>
      <c r="DJ23" s="1" t="n">
        <f aca="false">DJ$5/(1-$E23)+$D$23-DJ$5</f>
        <v>0.19575656979124</v>
      </c>
      <c r="DK23" s="1" t="n">
        <f aca="false">DK$5/(1-$E23)+$D$23-DK$5</f>
        <v>0.196923168235776</v>
      </c>
      <c r="DL23" s="1" t="n">
        <f aca="false">DL$5/(1-$E23)+$D$23-DL$5</f>
        <v>0.198089766680312</v>
      </c>
      <c r="DM23" s="1" t="n">
        <f aca="false">DM$5/(1-$E23)+$D$23-DM$5</f>
        <v>0.199256365124847</v>
      </c>
      <c r="DN23" s="1" t="n">
        <f aca="false">DN$5/(1-$E23)+$D$23-DN$5</f>
        <v>0.200422963569382</v>
      </c>
      <c r="DO23" s="1" t="n">
        <f aca="false">DO$5/(1-$E23)+$D$23-DO$5</f>
        <v>0.201589562013917</v>
      </c>
      <c r="DP23" s="1" t="n">
        <f aca="false">DP$5/(1-$E23)+$D$23-DP$5</f>
        <v>0.202756160458453</v>
      </c>
      <c r="DQ23" s="1" t="n">
        <f aca="false">DQ$5/(1-$E23)+$D$23-DQ$5</f>
        <v>0.203922758902988</v>
      </c>
      <c r="DR23" s="1" t="n">
        <f aca="false">DR$5/(1-$E23)+$D$23-DR$5</f>
        <v>0.205089357347523</v>
      </c>
      <c r="DS23" s="1" t="n">
        <f aca="false">DS$5/(1-$E23)+$D$23-DS$5</f>
        <v>0.206255955792058</v>
      </c>
      <c r="DT23" s="1" t="n">
        <f aca="false">DT$5/(1-$E23)+$D$23-DT$5</f>
        <v>0.207422554236594</v>
      </c>
      <c r="DU23" s="1" t="n">
        <f aca="false">DU$5/(1-$E23)+$D$23-DU$5</f>
        <v>0.208589152681129</v>
      </c>
      <c r="DV23" s="1" t="n">
        <f aca="false">DV$5/(1-$E23)+$D$23-DV$5</f>
        <v>0.209755751125664</v>
      </c>
      <c r="DW23" s="1" t="n">
        <f aca="false">DW$5/(1-$E23)+$D$23-DW$5</f>
        <v>0.2109223495702</v>
      </c>
      <c r="DX23" s="1" t="n">
        <f aca="false">DX$5/(1-$E23)+$D$23-DX$5</f>
        <v>0.212088948014735</v>
      </c>
      <c r="DY23" s="1" t="n">
        <f aca="false">DY$5/(1-$E23)+$D$23-DY$5</f>
        <v>0.213255546459271</v>
      </c>
      <c r="DZ23" s="1" t="n">
        <f aca="false">DZ$5/(1-$E23)+$D$23-DZ$5</f>
        <v>0.214422144903807</v>
      </c>
      <c r="EA23" s="1" t="n">
        <f aca="false">EA$5/(1-$E23)+$D$23-EA$5</f>
        <v>0.215588743348341</v>
      </c>
      <c r="EB23" s="1" t="n">
        <f aca="false">EB$5/(1-$E23)+$D$23-EB$5</f>
        <v>0.216755341792878</v>
      </c>
      <c r="EC23" s="1" t="n">
        <f aca="false">EC$5/(1-$E23)+$D$23-EC$5</f>
        <v>0.217921940237412</v>
      </c>
      <c r="ED23" s="1" t="n">
        <f aca="false">ED$5/(1-$E23)+$D$23-ED$5</f>
        <v>0.219088538681948</v>
      </c>
      <c r="EE23" s="1" t="n">
        <f aca="false">EE$5/(1-$E23)+$D$23-EE$5</f>
        <v>0.220255137126482</v>
      </c>
      <c r="EF23" s="1" t="n">
        <f aca="false">EF$5/(1-$E23)+$D$23-EF$5</f>
        <v>0.221421735571019</v>
      </c>
      <c r="EG23" s="1" t="n">
        <f aca="false">EG$5/(1-$E23)+$D$23-EG$5</f>
        <v>0.222588334015555</v>
      </c>
      <c r="EH23" s="1" t="n">
        <f aca="false">EH$5/(1-$E23)+$D$23-EH$5</f>
        <v>0.223754932460089</v>
      </c>
      <c r="EI23" s="1" t="n">
        <f aca="false">EI$5/(1-$E23)+$D$23-EI$5</f>
        <v>0.224921530904625</v>
      </c>
      <c r="EJ23" s="1" t="n">
        <f aca="false">EJ$5/(1-$E23)+$D$23-EJ$5</f>
        <v>0.22608812934916</v>
      </c>
      <c r="EK23" s="1" t="n">
        <f aca="false">EK$5/(1-$E23)+$D$23-EK$5</f>
        <v>0.227254727793696</v>
      </c>
      <c r="EL23" s="1" t="n">
        <f aca="false">EL$5/(1-$E23)+$D$23-EL$5</f>
        <v>0.228421326238232</v>
      </c>
      <c r="EM23" s="1" t="n">
        <f aca="false">EM$5/(1-$E23)+$D$23-EM$5</f>
        <v>0.229587924682766</v>
      </c>
      <c r="EN23" s="1" t="n">
        <f aca="false">EN$5/(1-$E23)+$D$23-EN$5</f>
        <v>0.230754523127303</v>
      </c>
      <c r="EO23" s="1" t="n">
        <f aca="false">EO$5/(1-$E23)+$D$23-EO$5</f>
        <v>0.231921121571837</v>
      </c>
      <c r="EP23" s="1" t="n">
        <f aca="false">EP$5/(1-$E23)+$D$23-EP$5</f>
        <v>0.233087720016373</v>
      </c>
      <c r="EQ23" s="1" t="n">
        <f aca="false">EQ$5/(1-$E23)+$D$23-EQ$5</f>
        <v>0.234254318460909</v>
      </c>
      <c r="ER23" s="1" t="n">
        <f aca="false">ER$5/(1-$E23)+$D$23-ER$5</f>
        <v>0.235420916905444</v>
      </c>
      <c r="ES23" s="1" t="n">
        <f aca="false">ES$5/(1-$E23)+$D$23-ES$5</f>
        <v>0.23658751534998</v>
      </c>
      <c r="ET23" s="1" t="n">
        <f aca="false">ET$5/(1-$E23)+$D$23-ET$5</f>
        <v>0.237754113794514</v>
      </c>
      <c r="EU23" s="1"/>
      <c r="EV23" s="1"/>
      <c r="EW23" s="1"/>
      <c r="EX23" s="1"/>
      <c r="EY23" s="1"/>
      <c r="EZ23" s="1"/>
      <c r="FA23" s="1"/>
      <c r="FB23" s="1"/>
    </row>
    <row r="24" customFormat="false" ht="12.75" hidden="false" customHeight="false" outlineLevel="0" collapsed="false">
      <c r="A24" s="5" t="s">
        <v>22</v>
      </c>
      <c r="B24" s="12" t="n">
        <f aca="false">+B23+1</f>
        <v>14</v>
      </c>
      <c r="C24" s="1" t="n">
        <f aca="false">5.6049</f>
        <v>5.6049</v>
      </c>
      <c r="D24" s="1" t="n">
        <f aca="false">0.0319</f>
        <v>0.0319</v>
      </c>
      <c r="E24" s="2" t="n">
        <v>0.0228</v>
      </c>
      <c r="F24" s="1" t="n">
        <f aca="false">F$5/(1-$E24)+$D$24-F$5</f>
        <v>0.0668979533360623</v>
      </c>
      <c r="G24" s="1" t="n">
        <f aca="false">G$5/(1-$E24)+$D$24-G$5</f>
        <v>0.0680645517805978</v>
      </c>
      <c r="H24" s="1" t="n">
        <f aca="false">H$5/(1-$E24)+$D$24-H$5</f>
        <v>0.069231150225133</v>
      </c>
      <c r="I24" s="1" t="n">
        <f aca="false">I$5/(1-$E24)+$D$24-I$5</f>
        <v>0.0703977486696685</v>
      </c>
      <c r="J24" s="1" t="n">
        <f aca="false">J$5/(1-$E24)+$D$24-J$5</f>
        <v>0.071564347114204</v>
      </c>
      <c r="K24" s="1" t="n">
        <f aca="false">K$5/(1-$E24)+$D$24-K$5</f>
        <v>0.0727309455587393</v>
      </c>
      <c r="L24" s="1" t="n">
        <f aca="false">L$5/(1-$E24)+$D$24-L$5</f>
        <v>0.0738975440032748</v>
      </c>
      <c r="M24" s="1" t="n">
        <f aca="false">M$5/(1-$E24)+$D$24-M$5</f>
        <v>0.0750641424478102</v>
      </c>
      <c r="N24" s="1" t="n">
        <f aca="false">N$5/(1-$E24)+$D$24-N$5</f>
        <v>0.0762307408923457</v>
      </c>
      <c r="O24" s="1" t="n">
        <f aca="false">O$5/(1-$E24)+$D$24-O$5</f>
        <v>0.077397339336881</v>
      </c>
      <c r="P24" s="1" t="n">
        <f aca="false">P$5/(1-$E24)+$D$24-P$5</f>
        <v>0.0902299222267704</v>
      </c>
      <c r="Q24" s="1" t="n">
        <f aca="false">Q$5/(1-$E24)+$D$24-Q$5</f>
        <v>0.0913965206713057</v>
      </c>
      <c r="R24" s="1" t="n">
        <f aca="false">R$5/(1-$E24)+$D$24-R$5</f>
        <v>0.0925631191158409</v>
      </c>
      <c r="S24" s="1" t="n">
        <f aca="false">S$5/(1-$E24)+$D$24-S$5</f>
        <v>0.0937297175603766</v>
      </c>
      <c r="T24" s="1" t="n">
        <f aca="false">T$5/(1-$E24)+$D$24-T$5</f>
        <v>0.0948963160049119</v>
      </c>
      <c r="U24" s="1" t="n">
        <f aca="false">U$5/(1-$E24)+$D$24-U$5</f>
        <v>0.0960629144494472</v>
      </c>
      <c r="V24" s="1" t="n">
        <f aca="false">V$5/(1-$E24)+$D$24-V$5</f>
        <v>0.0972295128939829</v>
      </c>
      <c r="W24" s="1" t="n">
        <f aca="false">W$5/(1-$E24)+$D$24-W$5</f>
        <v>0.0983961113385181</v>
      </c>
      <c r="X24" s="1" t="n">
        <f aca="false">X$5/(1-$E24)+$D$24-X$5</f>
        <v>0.0995627097830534</v>
      </c>
      <c r="Y24" s="1" t="n">
        <f aca="false">Y$5/(1-$E24)+$D$24-Y$5</f>
        <v>0.100729308227589</v>
      </c>
      <c r="Z24" s="1" t="n">
        <f aca="false">Z$5/(1-$E24)+$D$24-Z$5</f>
        <v>0.101895906672124</v>
      </c>
      <c r="AA24" s="1" t="n">
        <f aca="false">AA$5/(1-$E24)+$D$24-AA$5</f>
        <v>0.10306250511666</v>
      </c>
      <c r="AB24" s="1" t="n">
        <f aca="false">AB$5/(1-$E24)+$D$24-AB$5</f>
        <v>0.104229103561195</v>
      </c>
      <c r="AC24" s="1" t="n">
        <f aca="false">AC$5/(1-$E24)+$D$24-AC$5</f>
        <v>0.105395702005731</v>
      </c>
      <c r="AD24" s="1" t="n">
        <f aca="false">AD$5/(1-$E24)+$D$24-AD$5</f>
        <v>0.106562300450266</v>
      </c>
      <c r="AE24" s="1" t="n">
        <f aca="false">AE$5/(1-$E24)+$D$24-AE$5</f>
        <v>0.107728898894802</v>
      </c>
      <c r="AF24" s="1" t="n">
        <f aca="false">AF$5/(1-$E24)+$D$24-AF$5</f>
        <v>0.108895497339337</v>
      </c>
      <c r="AG24" s="1" t="n">
        <f aca="false">AG$5/(1-$E24)+$D$24-AG$5</f>
        <v>0.110062095783872</v>
      </c>
      <c r="AH24" s="1" t="n">
        <f aca="false">AH$5/(1-$E24)+$D$24-AH$5</f>
        <v>0.111228694228408</v>
      </c>
      <c r="AI24" s="1" t="n">
        <f aca="false">AI$5/(1-$E24)+$D$24-AI$5</f>
        <v>0.112395292672943</v>
      </c>
      <c r="AJ24" s="1" t="n">
        <f aca="false">AJ$5/(1-$E24)+$D$24-AJ$5</f>
        <v>0.113561891117478</v>
      </c>
      <c r="AK24" s="1" t="n">
        <f aca="false">AK$5/(1-$E24)+$D$24-AK$5</f>
        <v>0.114728489562014</v>
      </c>
      <c r="AL24" s="1" t="n">
        <f aca="false">AL$5/(1-$E24)+$D$24-AL$5</f>
        <v>0.115895088006549</v>
      </c>
      <c r="AM24" s="1" t="n">
        <f aca="false">AM$5/(1-$E24)+$D$24-AM$5</f>
        <v>0.117061686451085</v>
      </c>
      <c r="AN24" s="1" t="n">
        <f aca="false">AN$5/(1-$E24)+$D$24-AN$5</f>
        <v>0.11822828489562</v>
      </c>
      <c r="AO24" s="1" t="n">
        <f aca="false">AO$5/(1-$E24)+$D$24-AO$5</f>
        <v>0.119394883340155</v>
      </c>
      <c r="AP24" s="1" t="n">
        <f aca="false">AP$5/(1-$E24)+$D$24-AP$5</f>
        <v>0.120561481784691</v>
      </c>
      <c r="AQ24" s="1" t="n">
        <f aca="false">AQ$5/(1-$E24)+$D$24-AQ$5</f>
        <v>0.121728080229226</v>
      </c>
      <c r="AR24" s="1" t="n">
        <f aca="false">AR$5/(1-$E24)+$D$24-AR$5</f>
        <v>0.122894678673762</v>
      </c>
      <c r="AS24" s="1" t="n">
        <f aca="false">AS$5/(1-$E24)+$D$24-AS$5</f>
        <v>0.124061277118297</v>
      </c>
      <c r="AT24" s="1" t="n">
        <f aca="false">AT$5/(1-$E24)+$D$24-AT$5</f>
        <v>0.125227875562833</v>
      </c>
      <c r="AU24" s="1" t="n">
        <f aca="false">AU$5/(1-$E24)+$D$24-AU$5</f>
        <v>0.126394474007368</v>
      </c>
      <c r="AV24" s="1" t="n">
        <f aca="false">AV$5/(1-$E24)+$D$24-AV$5</f>
        <v>0.127561072451904</v>
      </c>
      <c r="AW24" s="1" t="n">
        <f aca="false">AW$5/(1-$E24)+$D$24-AW$5</f>
        <v>0.128727670896439</v>
      </c>
      <c r="AX24" s="1" t="n">
        <f aca="false">AX$5/(1-$E24)+$D$24-AX$5</f>
        <v>0.129894269340975</v>
      </c>
      <c r="AY24" s="1" t="n">
        <f aca="false">AY$5/(1-$E24)+$D$24-AY$5</f>
        <v>0.13106086778551</v>
      </c>
      <c r="AZ24" s="1" t="n">
        <f aca="false">AZ$5/(1-$E24)+$D$24-AZ$5</f>
        <v>0.132227466230045</v>
      </c>
      <c r="BA24" s="1" t="n">
        <f aca="false">BA$5/(1-$E24)+$D$24-BA$5</f>
        <v>0.13339406467458</v>
      </c>
      <c r="BB24" s="1" t="n">
        <f aca="false">BB$5/(1-$E24)+$D$24-BB$5</f>
        <v>0.134560663119117</v>
      </c>
      <c r="BC24" s="1" t="n">
        <f aca="false">BC$5/(1-$E24)+$D$24-BC$5</f>
        <v>0.135727261563652</v>
      </c>
      <c r="BD24" s="1" t="n">
        <f aca="false">BD$5/(1-$E24)+$D$24-BD$5</f>
        <v>0.136893860008187</v>
      </c>
      <c r="BE24" s="1" t="n">
        <f aca="false">BE$5/(1-$E24)+$D$24-BE$5</f>
        <v>0.138060458452722</v>
      </c>
      <c r="BF24" s="1" t="n">
        <f aca="false">BF$5/(1-$E24)+$D$24-BF$5</f>
        <v>0.139227056897258</v>
      </c>
      <c r="BG24" s="1" t="n">
        <f aca="false">BG$5/(1-$E24)+$D$24-BG$5</f>
        <v>0.140393655341793</v>
      </c>
      <c r="BH24" s="1" t="n">
        <f aca="false">BH$5/(1-$E24)+$D$24-BH$5</f>
        <v>0.141560253786329</v>
      </c>
      <c r="BI24" s="1" t="n">
        <f aca="false">BI$5/(1-$E24)+$D$24-BI$5</f>
        <v>0.142726852230864</v>
      </c>
      <c r="BJ24" s="1" t="n">
        <f aca="false">BJ$5/(1-$E24)+$D$24-BJ$5</f>
        <v>0.1438934506754</v>
      </c>
      <c r="BK24" s="1" t="n">
        <f aca="false">BK$5/(1-$E24)+$D$24-BK$5</f>
        <v>0.145060049119935</v>
      </c>
      <c r="BL24" s="1" t="n">
        <f aca="false">BL$5/(1-$E24)+$D$24-BL$5</f>
        <v>0.14622664756447</v>
      </c>
      <c r="BM24" s="1" t="n">
        <f aca="false">BM$5/(1-$E24)+$D$24-BM$5</f>
        <v>0.147393246009005</v>
      </c>
      <c r="BN24" s="1" t="n">
        <f aca="false">BN$5/(1-$E24)+$D$24-BN$5</f>
        <v>0.148559844453541</v>
      </c>
      <c r="BO24" s="1" t="n">
        <f aca="false">BO$5/(1-$E24)+$D$24-BO$5</f>
        <v>0.149726442898077</v>
      </c>
      <c r="BP24" s="1" t="n">
        <f aca="false">BP$5/(1-$E24)+$D$24-BP$5</f>
        <v>0.150893041342612</v>
      </c>
      <c r="BQ24" s="1" t="n">
        <f aca="false">BQ$5/(1-$E24)+$D$24-BQ$5</f>
        <v>0.152059639787147</v>
      </c>
      <c r="BR24" s="1" t="n">
        <f aca="false">BR$5/(1-$E24)+$D$24-BR$5</f>
        <v>0.153226238231682</v>
      </c>
      <c r="BS24" s="1" t="n">
        <f aca="false">BS$5/(1-$E24)+$D$24-BS$5</f>
        <v>0.154392836676218</v>
      </c>
      <c r="BT24" s="1" t="n">
        <f aca="false">BT$5/(1-$E24)+$D$24-BT$5</f>
        <v>0.155559435120754</v>
      </c>
      <c r="BU24" s="1" t="n">
        <f aca="false">BU$5/(1-$E24)+$D$24-BU$5</f>
        <v>0.156726033565289</v>
      </c>
      <c r="BV24" s="1" t="n">
        <f aca="false">BV$5/(1-$E24)+$D$24-BV$5</f>
        <v>0.157892632009824</v>
      </c>
      <c r="BW24" s="1" t="n">
        <f aca="false">BW$5/(1-$E24)+$D$24-BW$5</f>
        <v>0.15905923045436</v>
      </c>
      <c r="BX24" s="1" t="n">
        <f aca="false">BX$5/(1-$E24)+$D$24-BX$5</f>
        <v>0.160225828898895</v>
      </c>
      <c r="BY24" s="1" t="n">
        <f aca="false">BY$5/(1-$E24)+$D$24-BY$5</f>
        <v>0.16139242734343</v>
      </c>
      <c r="BZ24" s="1" t="n">
        <f aca="false">BZ$5/(1-$E24)+$D$24-BZ$5</f>
        <v>0.162559025787965</v>
      </c>
      <c r="CA24" s="1" t="n">
        <f aca="false">CA$5/(1-$E24)+$D$24-CA$5</f>
        <v>0.163725624232502</v>
      </c>
      <c r="CB24" s="1" t="n">
        <f aca="false">CB$5/(1-$E24)+$D$24-CB$5</f>
        <v>0.164892222677037</v>
      </c>
      <c r="CC24" s="1" t="n">
        <f aca="false">CC$5/(1-$E24)+$D$24-CC$5</f>
        <v>0.166058821121572</v>
      </c>
      <c r="CD24" s="1" t="n">
        <f aca="false">CD$5/(1-$E24)+$D$24-CD$5</f>
        <v>0.167225419566107</v>
      </c>
      <c r="CE24" s="1" t="n">
        <f aca="false">CE$5/(1-$E24)+$D$24-CE$5</f>
        <v>0.168392018010643</v>
      </c>
      <c r="CF24" s="1" t="n">
        <f aca="false">CF$5/(1-$E24)+$D$24-CF$5</f>
        <v>0.169558616455178</v>
      </c>
      <c r="CG24" s="1" t="n">
        <f aca="false">CG$5/(1-$E24)+$D$24-CG$5</f>
        <v>0.170725214899714</v>
      </c>
      <c r="CH24" s="1" t="n">
        <f aca="false">CH$5/(1-$E24)+$D$24-CH$5</f>
        <v>0.171891813344249</v>
      </c>
      <c r="CI24" s="1" t="n">
        <f aca="false">CI$5/(1-$E24)+$D$24-CI$5</f>
        <v>0.173058411788785</v>
      </c>
      <c r="CJ24" s="1" t="n">
        <f aca="false">CJ$5/(1-$E24)+$D$24-CJ$5</f>
        <v>0.17422501023332</v>
      </c>
      <c r="CK24" s="1" t="n">
        <f aca="false">CK$5/(1-$E24)+$D$24-CK$5</f>
        <v>0.175391608677855</v>
      </c>
      <c r="CL24" s="1" t="n">
        <f aca="false">CL$5/(1-$E24)+$D$24-CL$5</f>
        <v>0.17655820712239</v>
      </c>
      <c r="CM24" s="1" t="n">
        <f aca="false">CM$5/(1-$E24)+$D$24-CM$5</f>
        <v>0.177724805566927</v>
      </c>
      <c r="CN24" s="1" t="n">
        <f aca="false">CN$5/(1-$E24)+$D$24-CN$5</f>
        <v>0.178891404011462</v>
      </c>
      <c r="CO24" s="1" t="n">
        <f aca="false">CO$5/(1-$E24)+$D$24-CO$5</f>
        <v>0.180058002455997</v>
      </c>
      <c r="CP24" s="1" t="n">
        <f aca="false">CP$5/(1-$E24)+$D$24-CP$5</f>
        <v>0.181224600900532</v>
      </c>
      <c r="CQ24" s="1" t="n">
        <f aca="false">CQ$5/(1-$E24)+$D$24-CQ$5</f>
        <v>0.182391199345068</v>
      </c>
      <c r="CR24" s="1" t="n">
        <f aca="false">CR$5/(1-$E24)+$D$24-CR$5</f>
        <v>0.183557797789603</v>
      </c>
      <c r="CS24" s="1" t="n">
        <f aca="false">CS$5/(1-$E24)+$D$24-CS$5</f>
        <v>0.184724396234139</v>
      </c>
      <c r="CT24" s="1" t="n">
        <f aca="false">CT$5/(1-$E24)+$D$24-CT$5</f>
        <v>0.185890994678674</v>
      </c>
      <c r="CU24" s="1" t="n">
        <f aca="false">CU$5/(1-$E24)+$D$24-CU$5</f>
        <v>0.187057593123209</v>
      </c>
      <c r="CV24" s="1" t="n">
        <f aca="false">CV$5/(1-$E24)+$D$24-CV$5</f>
        <v>0.188224191567745</v>
      </c>
      <c r="CW24" s="1" t="n">
        <f aca="false">CW$5/(1-$E24)+$D$24-CW$5</f>
        <v>0.18939079001228</v>
      </c>
      <c r="CX24" s="1" t="n">
        <f aca="false">CX$5/(1-$E24)+$D$24-CX$5</f>
        <v>0.190557388456815</v>
      </c>
      <c r="CY24" s="1" t="n">
        <f aca="false">CY$5/(1-$E24)+$D$24-CY$5</f>
        <v>0.191723986901351</v>
      </c>
      <c r="CZ24" s="1" t="n">
        <f aca="false">CZ$5/(1-$E24)+$D$24-CZ$5</f>
        <v>0.192890585345887</v>
      </c>
      <c r="DA24" s="1" t="n">
        <f aca="false">DA$5/(1-$E24)+$D$24-DA$5</f>
        <v>0.194057183790422</v>
      </c>
      <c r="DB24" s="1" t="n">
        <f aca="false">DB$5/(1-$E24)+$D$24-DB$5</f>
        <v>0.195223782234957</v>
      </c>
      <c r="DC24" s="1" t="n">
        <f aca="false">DC$5/(1-$E24)+$D$24-DC$5</f>
        <v>0.196390380679492</v>
      </c>
      <c r="DD24" s="1" t="n">
        <f aca="false">DD$5/(1-$E24)+$D$24-DD$5</f>
        <v>0.197556979124028</v>
      </c>
      <c r="DE24" s="1" t="n">
        <f aca="false">DE$5/(1-$E24)+$D$24-DE$5</f>
        <v>0.198723577568564</v>
      </c>
      <c r="DF24" s="1" t="n">
        <f aca="false">DF$5/(1-$E24)+$D$24-DF$5</f>
        <v>0.199890176013099</v>
      </c>
      <c r="DG24" s="1" t="n">
        <f aca="false">DG$5/(1-$E24)+$D$24-DG$5</f>
        <v>0.201056774457634</v>
      </c>
      <c r="DH24" s="1" t="n">
        <f aca="false">DH$5/(1-$E24)+$D$24-DH$5</f>
        <v>0.20222337290217</v>
      </c>
      <c r="DI24" s="1" t="n">
        <f aca="false">DI$5/(1-$E24)+$D$24-DI$5</f>
        <v>0.203389971346705</v>
      </c>
      <c r="DJ24" s="1" t="n">
        <f aca="false">DJ$5/(1-$E24)+$D$24-DJ$5</f>
        <v>0.20455656979124</v>
      </c>
      <c r="DK24" s="1" t="n">
        <f aca="false">DK$5/(1-$E24)+$D$24-DK$5</f>
        <v>0.205723168235776</v>
      </c>
      <c r="DL24" s="1" t="n">
        <f aca="false">DL$5/(1-$E24)+$D$24-DL$5</f>
        <v>0.206889766680312</v>
      </c>
      <c r="DM24" s="1" t="n">
        <f aca="false">DM$5/(1-$E24)+$D$24-DM$5</f>
        <v>0.208056365124847</v>
      </c>
      <c r="DN24" s="1" t="n">
        <f aca="false">DN$5/(1-$E24)+$D$24-DN$5</f>
        <v>0.209222963569382</v>
      </c>
      <c r="DO24" s="1" t="n">
        <f aca="false">DO$5/(1-$E24)+$D$24-DO$5</f>
        <v>0.210389562013917</v>
      </c>
      <c r="DP24" s="1" t="n">
        <f aca="false">DP$5/(1-$E24)+$D$24-DP$5</f>
        <v>0.211556160458453</v>
      </c>
      <c r="DQ24" s="1" t="n">
        <f aca="false">DQ$5/(1-$E24)+$D$24-DQ$5</f>
        <v>0.212722758902988</v>
      </c>
      <c r="DR24" s="1" t="n">
        <f aca="false">DR$5/(1-$E24)+$D$24-DR$5</f>
        <v>0.213889357347524</v>
      </c>
      <c r="DS24" s="1" t="n">
        <f aca="false">DS$5/(1-$E24)+$D$24-DS$5</f>
        <v>0.215055955792059</v>
      </c>
      <c r="DT24" s="1" t="n">
        <f aca="false">DT$5/(1-$E24)+$D$24-DT$5</f>
        <v>0.216222554236595</v>
      </c>
      <c r="DU24" s="1" t="n">
        <f aca="false">DU$5/(1-$E24)+$D$24-DU$5</f>
        <v>0.21738915268113</v>
      </c>
      <c r="DV24" s="1" t="n">
        <f aca="false">DV$5/(1-$E24)+$D$24-DV$5</f>
        <v>0.218555751125665</v>
      </c>
      <c r="DW24" s="1" t="n">
        <f aca="false">DW$5/(1-$E24)+$D$24-DW$5</f>
        <v>0.219722349570201</v>
      </c>
      <c r="DX24" s="1" t="n">
        <f aca="false">DX$5/(1-$E24)+$D$24-DX$5</f>
        <v>0.220888948014736</v>
      </c>
      <c r="DY24" s="1" t="n">
        <f aca="false">DY$5/(1-$E24)+$D$24-DY$5</f>
        <v>0.222055546459272</v>
      </c>
      <c r="DZ24" s="1" t="n">
        <f aca="false">DZ$5/(1-$E24)+$D$24-DZ$5</f>
        <v>0.223222144903808</v>
      </c>
      <c r="EA24" s="1" t="n">
        <f aca="false">EA$5/(1-$E24)+$D$24-EA$5</f>
        <v>0.224388743348342</v>
      </c>
      <c r="EB24" s="1" t="n">
        <f aca="false">EB$5/(1-$E24)+$D$24-EB$5</f>
        <v>0.225555341792878</v>
      </c>
      <c r="EC24" s="1" t="n">
        <f aca="false">EC$5/(1-$E24)+$D$24-EC$5</f>
        <v>0.226721940237413</v>
      </c>
      <c r="ED24" s="1" t="n">
        <f aca="false">ED$5/(1-$E24)+$D$24-ED$5</f>
        <v>0.227888538681949</v>
      </c>
      <c r="EE24" s="1" t="n">
        <f aca="false">EE$5/(1-$E24)+$D$24-EE$5</f>
        <v>0.229055137126483</v>
      </c>
      <c r="EF24" s="1" t="n">
        <f aca="false">EF$5/(1-$E24)+$D$24-EF$5</f>
        <v>0.230221735571019</v>
      </c>
      <c r="EG24" s="1" t="n">
        <f aca="false">EG$5/(1-$E24)+$D$24-EG$5</f>
        <v>0.231388334015556</v>
      </c>
      <c r="EH24" s="1" t="n">
        <f aca="false">EH$5/(1-$E24)+$D$24-EH$5</f>
        <v>0.23255493246009</v>
      </c>
      <c r="EI24" s="1" t="n">
        <f aca="false">EI$5/(1-$E24)+$D$24-EI$5</f>
        <v>0.233721530904626</v>
      </c>
      <c r="EJ24" s="1" t="n">
        <f aca="false">EJ$5/(1-$E24)+$D$24-EJ$5</f>
        <v>0.23488812934916</v>
      </c>
      <c r="EK24" s="1" t="n">
        <f aca="false">EK$5/(1-$E24)+$D$24-EK$5</f>
        <v>0.236054727793697</v>
      </c>
      <c r="EL24" s="1" t="n">
        <f aca="false">EL$5/(1-$E24)+$D$24-EL$5</f>
        <v>0.237221326238233</v>
      </c>
      <c r="EM24" s="1" t="n">
        <f aca="false">EM$5/(1-$E24)+$D$24-EM$5</f>
        <v>0.238387924682767</v>
      </c>
      <c r="EN24" s="1" t="n">
        <f aca="false">EN$5/(1-$E24)+$D$24-EN$5</f>
        <v>0.239554523127303</v>
      </c>
      <c r="EO24" s="1" t="n">
        <f aca="false">EO$5/(1-$E24)+$D$24-EO$5</f>
        <v>0.240721121571838</v>
      </c>
      <c r="EP24" s="1" t="n">
        <f aca="false">EP$5/(1-$E24)+$D$24-EP$5</f>
        <v>0.241887720016374</v>
      </c>
      <c r="EQ24" s="1" t="n">
        <f aca="false">EQ$5/(1-$E24)+$D$24-EQ$5</f>
        <v>0.24305431846091</v>
      </c>
      <c r="ER24" s="1" t="n">
        <f aca="false">ER$5/(1-$E24)+$D$24-ER$5</f>
        <v>0.244220916905444</v>
      </c>
      <c r="ES24" s="1" t="n">
        <f aca="false">ES$5/(1-$E24)+$D$24-ES$5</f>
        <v>0.245387515349981</v>
      </c>
      <c r="ET24" s="1" t="n">
        <f aca="false">ET$5/(1-$E24)+$D$24-ET$5</f>
        <v>0.246554113794515</v>
      </c>
      <c r="EU24" s="1"/>
      <c r="EV24" s="1"/>
      <c r="EW24" s="1"/>
      <c r="EX24" s="1"/>
      <c r="EY24" s="1"/>
      <c r="EZ24" s="1"/>
      <c r="FA24" s="1"/>
      <c r="FB24" s="1"/>
    </row>
    <row r="25" customFormat="false" ht="12.75" hidden="false" customHeight="false" outlineLevel="0" collapsed="false">
      <c r="A25" s="18"/>
      <c r="B25" s="12" t="n">
        <f aca="false">+B24+1</f>
        <v>15</v>
      </c>
    </row>
    <row r="26" customFormat="false" ht="12.75" hidden="false" customHeight="false" outlineLevel="0" collapsed="false">
      <c r="A26" s="5" t="s">
        <v>23</v>
      </c>
      <c r="B26" s="12" t="n">
        <f aca="false">+B25+1</f>
        <v>16</v>
      </c>
      <c r="C26" s="1" t="n">
        <f aca="false">6.917-0.26</f>
        <v>6.657</v>
      </c>
      <c r="D26" s="1" t="n">
        <f aca="false">0.0243-0.0088</f>
        <v>0.0155</v>
      </c>
      <c r="E26" s="2" t="n">
        <v>0.02141</v>
      </c>
      <c r="F26" s="1" t="n">
        <f aca="false">F$5/(1-$E26)+$D$26-F$5</f>
        <v>0.048317625358935</v>
      </c>
      <c r="G26" s="1" t="n">
        <f aca="false">G$5/(1-$E26)+$D$26-G$5</f>
        <v>0.0494115462042328</v>
      </c>
      <c r="H26" s="1" t="n">
        <f aca="false">H$5/(1-$E26)+$D$26-H$5</f>
        <v>0.0505054670495306</v>
      </c>
      <c r="I26" s="1" t="n">
        <f aca="false">I$5/(1-$E26)+$D$26-I$5</f>
        <v>0.0515993878948284</v>
      </c>
      <c r="J26" s="1" t="n">
        <f aca="false">J$5/(1-$E26)+$D$26-J$5</f>
        <v>0.0526933087401262</v>
      </c>
      <c r="K26" s="1" t="n">
        <f aca="false">K$5/(1-$E26)+$D$26-K$5</f>
        <v>0.053787229585424</v>
      </c>
      <c r="L26" s="1" t="n">
        <f aca="false">L$5/(1-$E26)+$D$26-L$5</f>
        <v>0.0548811504307218</v>
      </c>
      <c r="M26" s="1" t="n">
        <f aca="false">M$5/(1-$E26)+$D$26-M$5</f>
        <v>0.0559750712760196</v>
      </c>
      <c r="N26" s="1" t="n">
        <f aca="false">N$5/(1-$E26)+$D$26-N$5</f>
        <v>0.0570689921213177</v>
      </c>
      <c r="O26" s="1" t="n">
        <f aca="false">O$5/(1-$E26)+$D$26-O$5</f>
        <v>0.0581629129666152</v>
      </c>
      <c r="P26" s="1" t="n">
        <f aca="false">P$5/(1-$E26)+$D$26-P$5</f>
        <v>0.0701960422648913</v>
      </c>
      <c r="Q26" s="1" t="n">
        <f aca="false">Q$5/(1-$E26)+$D$26-Q$5</f>
        <v>0.0712899631101891</v>
      </c>
      <c r="R26" s="1" t="n">
        <f aca="false">R$5/(1-$E26)+$D$26-R$5</f>
        <v>0.0723838839554869</v>
      </c>
      <c r="S26" s="1" t="n">
        <f aca="false">S$5/(1-$E26)+$D$26-S$5</f>
        <v>0.0734778048007847</v>
      </c>
      <c r="T26" s="1" t="n">
        <f aca="false">T$5/(1-$E26)+$D$26-T$5</f>
        <v>0.0745717256460825</v>
      </c>
      <c r="U26" s="1" t="n">
        <f aca="false">U$5/(1-$E26)+$D$26-U$5</f>
        <v>0.0756656464913803</v>
      </c>
      <c r="V26" s="1" t="n">
        <f aca="false">V$5/(1-$E26)+$D$26-V$5</f>
        <v>0.0767595673366781</v>
      </c>
      <c r="W26" s="1" t="n">
        <f aca="false">W$5/(1-$E26)+$D$26-W$5</f>
        <v>0.0778534881819759</v>
      </c>
      <c r="X26" s="1" t="n">
        <f aca="false">X$5/(1-$E26)+$D$26-X$5</f>
        <v>0.0789474090272737</v>
      </c>
      <c r="Y26" s="1" t="n">
        <f aca="false">Y$5/(1-$E26)+$D$26-Y$5</f>
        <v>0.0800413298725715</v>
      </c>
      <c r="Z26" s="1" t="n">
        <f aca="false">Z$5/(1-$E26)+$D$26-Z$5</f>
        <v>0.0811352507178693</v>
      </c>
      <c r="AA26" s="1" t="n">
        <f aca="false">AA$5/(1-$E26)+$D$26-AA$5</f>
        <v>0.0822291715631676</v>
      </c>
      <c r="AB26" s="1" t="n">
        <f aca="false">AB$5/(1-$E26)+$D$26-AB$5</f>
        <v>0.0833230924084654</v>
      </c>
      <c r="AC26" s="1" t="n">
        <f aca="false">AC$5/(1-$E26)+$D$26-AC$5</f>
        <v>0.0844170132537632</v>
      </c>
      <c r="AD26" s="1" t="n">
        <f aca="false">AD$5/(1-$E26)+$D$26-AD$5</f>
        <v>0.085510934099061</v>
      </c>
      <c r="AE26" s="1" t="n">
        <f aca="false">AE$5/(1-$E26)+$D$26-AE$5</f>
        <v>0.0866048549443588</v>
      </c>
      <c r="AF26" s="1" t="n">
        <f aca="false">AF$5/(1-$E26)+$D$26-AF$5</f>
        <v>0.0876987757896566</v>
      </c>
      <c r="AG26" s="1" t="n">
        <f aca="false">AG$5/(1-$E26)+$D$26-AG$5</f>
        <v>0.0887926966349544</v>
      </c>
      <c r="AH26" s="1" t="n">
        <f aca="false">AH$5/(1-$E26)+$D$26-AH$5</f>
        <v>0.0898866174802522</v>
      </c>
      <c r="AI26" s="1" t="n">
        <f aca="false">AI$5/(1-$E26)+$D$26-AI$5</f>
        <v>0.09098053832555</v>
      </c>
      <c r="AJ26" s="1" t="n">
        <f aca="false">AJ$5/(1-$E26)+$D$26-AJ$5</f>
        <v>0.0920744591708478</v>
      </c>
      <c r="AK26" s="1" t="n">
        <f aca="false">AK$5/(1-$E26)+$D$26-AK$5</f>
        <v>0.0931683800161456</v>
      </c>
      <c r="AL26" s="1" t="n">
        <f aca="false">AL$5/(1-$E26)+$D$26-AL$5</f>
        <v>0.0942623008614434</v>
      </c>
      <c r="AM26" s="1" t="n">
        <f aca="false">AM$5/(1-$E26)+$D$26-AM$5</f>
        <v>0.0953562217067412</v>
      </c>
      <c r="AN26" s="1" t="n">
        <f aca="false">AN$5/(1-$E26)+$D$26-AN$5</f>
        <v>0.096450142552039</v>
      </c>
      <c r="AO26" s="1" t="n">
        <f aca="false">AO$5/(1-$E26)+$D$26-AO$5</f>
        <v>0.0975440633973368</v>
      </c>
      <c r="AP26" s="1" t="n">
        <f aca="false">AP$5/(1-$E26)+$D$26-AP$5</f>
        <v>0.0986379842426346</v>
      </c>
      <c r="AQ26" s="1" t="n">
        <f aca="false">AQ$5/(1-$E26)+$D$26-AQ$5</f>
        <v>0.0997319050879324</v>
      </c>
      <c r="AR26" s="1" t="n">
        <f aca="false">AR$5/(1-$E26)+$D$26-AR$5</f>
        <v>0.100825825933231</v>
      </c>
      <c r="AS26" s="1" t="n">
        <f aca="false">AS$5/(1-$E26)+$D$26-AS$5</f>
        <v>0.101919746778528</v>
      </c>
      <c r="AT26" s="1" t="n">
        <f aca="false">AT$5/(1-$E26)+$D$26-AT$5</f>
        <v>0.103013667623826</v>
      </c>
      <c r="AU26" s="1" t="n">
        <f aca="false">AU$5/(1-$E26)+$D$26-AU$5</f>
        <v>0.104107588469124</v>
      </c>
      <c r="AV26" s="1" t="n">
        <f aca="false">AV$5/(1-$E26)+$D$26-AV$5</f>
        <v>0.105201509314422</v>
      </c>
      <c r="AW26" s="1" t="n">
        <f aca="false">AW$5/(1-$E26)+$D$26-AW$5</f>
        <v>0.10629543015972</v>
      </c>
      <c r="AX26" s="1" t="n">
        <f aca="false">AX$5/(1-$E26)+$D$26-AX$5</f>
        <v>0.107389351005017</v>
      </c>
      <c r="AY26" s="1" t="n">
        <f aca="false">AY$5/(1-$E26)+$D$26-AY$5</f>
        <v>0.108483271850315</v>
      </c>
      <c r="AZ26" s="1" t="n">
        <f aca="false">AZ$5/(1-$E26)+$D$26-AZ$5</f>
        <v>0.109577192695613</v>
      </c>
      <c r="BA26" s="1" t="n">
        <f aca="false">BA$5/(1-$E26)+$D$26-BA$5</f>
        <v>0.110671113540911</v>
      </c>
      <c r="BB26" s="1" t="n">
        <f aca="false">BB$5/(1-$E26)+$D$26-BB$5</f>
        <v>0.111765034386209</v>
      </c>
      <c r="BC26" s="1" t="n">
        <f aca="false">BC$5/(1-$E26)+$D$26-BC$5</f>
        <v>0.112858955231506</v>
      </c>
      <c r="BD26" s="1" t="n">
        <f aca="false">BD$5/(1-$E26)+$D$26-BD$5</f>
        <v>0.113952876076804</v>
      </c>
      <c r="BE26" s="1" t="n">
        <f aca="false">BE$5/(1-$E26)+$D$26-BE$5</f>
        <v>0.115046796922103</v>
      </c>
      <c r="BF26" s="1" t="n">
        <f aca="false">BF$5/(1-$E26)+$D$26-BF$5</f>
        <v>0.116140717767401</v>
      </c>
      <c r="BG26" s="1" t="n">
        <f aca="false">BG$5/(1-$E26)+$D$26-BG$5</f>
        <v>0.117234638612699</v>
      </c>
      <c r="BH26" s="1" t="n">
        <f aca="false">BH$5/(1-$E26)+$D$26-BH$5</f>
        <v>0.118328559457996</v>
      </c>
      <c r="BI26" s="1" t="n">
        <f aca="false">BI$5/(1-$E26)+$D$26-BI$5</f>
        <v>0.119422480303294</v>
      </c>
      <c r="BJ26" s="1" t="n">
        <f aca="false">BJ$5/(1-$E26)+$D$26-BJ$5</f>
        <v>0.120516401148592</v>
      </c>
      <c r="BK26" s="1" t="n">
        <f aca="false">BK$5/(1-$E26)+$D$26-BK$5</f>
        <v>0.12161032199389</v>
      </c>
      <c r="BL26" s="1" t="n">
        <f aca="false">BL$5/(1-$E26)+$D$26-BL$5</f>
        <v>0.122704242839188</v>
      </c>
      <c r="BM26" s="1" t="n">
        <f aca="false">BM$5/(1-$E26)+$D$26-BM$5</f>
        <v>0.123798163684485</v>
      </c>
      <c r="BN26" s="1" t="n">
        <f aca="false">BN$5/(1-$E26)+$D$26-BN$5</f>
        <v>0.124892084529783</v>
      </c>
      <c r="BO26" s="1" t="n">
        <f aca="false">BO$5/(1-$E26)+$D$26-BO$5</f>
        <v>0.125986005375081</v>
      </c>
      <c r="BP26" s="1" t="n">
        <f aca="false">BP$5/(1-$E26)+$D$26-BP$5</f>
        <v>0.127079926220379</v>
      </c>
      <c r="BQ26" s="1" t="n">
        <f aca="false">BQ$5/(1-$E26)+$D$26-BQ$5</f>
        <v>0.128173847065677</v>
      </c>
      <c r="BR26" s="1" t="n">
        <f aca="false">BR$5/(1-$E26)+$D$26-BR$5</f>
        <v>0.129267767910974</v>
      </c>
      <c r="BS26" s="1" t="n">
        <f aca="false">BS$5/(1-$E26)+$D$26-BS$5</f>
        <v>0.130361688756272</v>
      </c>
      <c r="BT26" s="1" t="n">
        <f aca="false">BT$5/(1-$E26)+$D$26-BT$5</f>
        <v>0.13145560960157</v>
      </c>
      <c r="BU26" s="1" t="n">
        <f aca="false">BU$5/(1-$E26)+$D$26-BU$5</f>
        <v>0.132549530446868</v>
      </c>
      <c r="BV26" s="1" t="n">
        <f aca="false">BV$5/(1-$E26)+$D$26-BV$5</f>
        <v>0.133643451292166</v>
      </c>
      <c r="BW26" s="1" t="n">
        <f aca="false">BW$5/(1-$E26)+$D$26-BW$5</f>
        <v>0.134737372137463</v>
      </c>
      <c r="BX26" s="1" t="n">
        <f aca="false">BX$5/(1-$E26)+$D$26-BX$5</f>
        <v>0.135831292982761</v>
      </c>
      <c r="BY26" s="1" t="n">
        <f aca="false">BY$5/(1-$E26)+$D$26-BY$5</f>
        <v>0.136925213828059</v>
      </c>
      <c r="BZ26" s="1" t="n">
        <f aca="false">BZ$5/(1-$E26)+$D$26-BZ$5</f>
        <v>0.138019134673357</v>
      </c>
      <c r="CA26" s="1" t="n">
        <f aca="false">CA$5/(1-$E26)+$D$26-CA$5</f>
        <v>0.139113055518655</v>
      </c>
      <c r="CB26" s="1" t="n">
        <f aca="false">CB$5/(1-$E26)+$D$26-CB$5</f>
        <v>0.140206976363952</v>
      </c>
      <c r="CC26" s="1" t="n">
        <f aca="false">CC$5/(1-$E26)+$D$26-CC$5</f>
        <v>0.14130089720925</v>
      </c>
      <c r="CD26" s="1" t="n">
        <f aca="false">CD$5/(1-$E26)+$D$26-CD$5</f>
        <v>0.142394818054548</v>
      </c>
      <c r="CE26" s="1" t="n">
        <f aca="false">CE$5/(1-$E26)+$D$26-CE$5</f>
        <v>0.143488738899846</v>
      </c>
      <c r="CF26" s="1" t="n">
        <f aca="false">CF$5/(1-$E26)+$D$26-CF$5</f>
        <v>0.144582659745144</v>
      </c>
      <c r="CG26" s="1" t="n">
        <f aca="false">CG$5/(1-$E26)+$D$26-CG$5</f>
        <v>0.145676580590441</v>
      </c>
      <c r="CH26" s="1" t="n">
        <f aca="false">CH$5/(1-$E26)+$D$26-CH$5</f>
        <v>0.146770501435739</v>
      </c>
      <c r="CI26" s="1" t="n">
        <f aca="false">CI$5/(1-$E26)+$D$26-CI$5</f>
        <v>0.147864422281037</v>
      </c>
      <c r="CJ26" s="1" t="n">
        <f aca="false">CJ$5/(1-$E26)+$D$26-CJ$5</f>
        <v>0.148958343126335</v>
      </c>
      <c r="CK26" s="1" t="n">
        <f aca="false">CK$5/(1-$E26)+$D$26-CK$5</f>
        <v>0.150052263971633</v>
      </c>
      <c r="CL26" s="1" t="n">
        <f aca="false">CL$5/(1-$E26)+$D$26-CL$5</f>
        <v>0.15114618481693</v>
      </c>
      <c r="CM26" s="1" t="n">
        <f aca="false">CM$5/(1-$E26)+$D$26-CM$5</f>
        <v>0.152240105662228</v>
      </c>
      <c r="CN26" s="1" t="n">
        <f aca="false">CN$5/(1-$E26)+$D$26-CN$5</f>
        <v>0.153334026507526</v>
      </c>
      <c r="CO26" s="1" t="n">
        <f aca="false">CO$5/(1-$E26)+$D$26-CO$5</f>
        <v>0.154427947352824</v>
      </c>
      <c r="CP26" s="1" t="n">
        <f aca="false">CP$5/(1-$E26)+$D$26-CP$5</f>
        <v>0.155521868198122</v>
      </c>
      <c r="CQ26" s="1" t="n">
        <f aca="false">CQ$5/(1-$E26)+$D$26-CQ$5</f>
        <v>0.156615789043419</v>
      </c>
      <c r="CR26" s="1" t="n">
        <f aca="false">CR$5/(1-$E26)+$D$26-CR$5</f>
        <v>0.157709709888718</v>
      </c>
      <c r="CS26" s="1" t="n">
        <f aca="false">CS$5/(1-$E26)+$D$26-CS$5</f>
        <v>0.158803630734016</v>
      </c>
      <c r="CT26" s="1" t="n">
        <f aca="false">CT$5/(1-$E26)+$D$26-CT$5</f>
        <v>0.159897551579314</v>
      </c>
      <c r="CU26" s="1" t="n">
        <f aca="false">CU$5/(1-$E26)+$D$26-CU$5</f>
        <v>0.160991472424612</v>
      </c>
      <c r="CV26" s="1" t="n">
        <f aca="false">CV$5/(1-$E26)+$D$26-CV$5</f>
        <v>0.162085393269909</v>
      </c>
      <c r="CW26" s="1" t="n">
        <f aca="false">CW$5/(1-$E26)+$D$26-CW$5</f>
        <v>0.163179314115207</v>
      </c>
      <c r="CX26" s="1" t="n">
        <f aca="false">CX$5/(1-$E26)+$D$26-CX$5</f>
        <v>0.164273234960505</v>
      </c>
      <c r="CY26" s="1" t="n">
        <f aca="false">CY$5/(1-$E26)+$D$26-CY$5</f>
        <v>0.165367155805803</v>
      </c>
      <c r="CZ26" s="1" t="n">
        <f aca="false">CZ$5/(1-$E26)+$D$26-CZ$5</f>
        <v>0.166461076651101</v>
      </c>
      <c r="DA26" s="1" t="n">
        <f aca="false">DA$5/(1-$E26)+$D$26-DA$5</f>
        <v>0.167554997496398</v>
      </c>
      <c r="DB26" s="1" t="n">
        <f aca="false">DB$5/(1-$E26)+$D$26-DB$5</f>
        <v>0.168648918341696</v>
      </c>
      <c r="DC26" s="1" t="n">
        <f aca="false">DC$5/(1-$E26)+$D$26-DC$5</f>
        <v>0.169742839186994</v>
      </c>
      <c r="DD26" s="1" t="n">
        <f aca="false">DD$5/(1-$E26)+$D$26-DD$5</f>
        <v>0.170836760032292</v>
      </c>
      <c r="DE26" s="1" t="n">
        <f aca="false">DE$5/(1-$E26)+$D$26-DE$5</f>
        <v>0.17193068087759</v>
      </c>
      <c r="DF26" s="1" t="n">
        <f aca="false">DF$5/(1-$E26)+$D$26-DF$5</f>
        <v>0.173024601722887</v>
      </c>
      <c r="DG26" s="1" t="n">
        <f aca="false">DG$5/(1-$E26)+$D$26-DG$5</f>
        <v>0.174118522568185</v>
      </c>
      <c r="DH26" s="1" t="n">
        <f aca="false">DH$5/(1-$E26)+$D$26-DH$5</f>
        <v>0.175212443413483</v>
      </c>
      <c r="DI26" s="1" t="n">
        <f aca="false">DI$5/(1-$E26)+$D$26-DI$5</f>
        <v>0.176306364258781</v>
      </c>
      <c r="DJ26" s="1" t="n">
        <f aca="false">DJ$5/(1-$E26)+$D$26-DJ$5</f>
        <v>0.177400285104079</v>
      </c>
      <c r="DK26" s="1" t="n">
        <f aca="false">DK$5/(1-$E26)+$D$26-DK$5</f>
        <v>0.178494205949376</v>
      </c>
      <c r="DL26" s="1" t="n">
        <f aca="false">DL$5/(1-$E26)+$D$26-DL$5</f>
        <v>0.179588126794674</v>
      </c>
      <c r="DM26" s="1" t="n">
        <f aca="false">DM$5/(1-$E26)+$D$26-DM$5</f>
        <v>0.180682047639972</v>
      </c>
      <c r="DN26" s="1" t="n">
        <f aca="false">DN$5/(1-$E26)+$D$26-DN$5</f>
        <v>0.18177596848527</v>
      </c>
      <c r="DO26" s="1" t="n">
        <f aca="false">DO$5/(1-$E26)+$D$26-DO$5</f>
        <v>0.182869889330568</v>
      </c>
      <c r="DP26" s="1" t="n">
        <f aca="false">DP$5/(1-$E26)+$D$26-DP$5</f>
        <v>0.183963810175865</v>
      </c>
      <c r="DQ26" s="1" t="n">
        <f aca="false">DQ$5/(1-$E26)+$D$26-DQ$5</f>
        <v>0.185057731021163</v>
      </c>
      <c r="DR26" s="1" t="n">
        <f aca="false">DR$5/(1-$E26)+$D$26-DR$5</f>
        <v>0.186151651866461</v>
      </c>
      <c r="DS26" s="1" t="n">
        <f aca="false">DS$5/(1-$E26)+$D$26-DS$5</f>
        <v>0.187245572711759</v>
      </c>
      <c r="DT26" s="1" t="n">
        <f aca="false">DT$5/(1-$E26)+$D$26-DT$5</f>
        <v>0.188339493557056</v>
      </c>
      <c r="DU26" s="1" t="n">
        <f aca="false">DU$5/(1-$E26)+$D$26-DU$5</f>
        <v>0.189433414402354</v>
      </c>
      <c r="DV26" s="1" t="n">
        <f aca="false">DV$5/(1-$E26)+$D$26-DV$5</f>
        <v>0.190527335247651</v>
      </c>
      <c r="DW26" s="1" t="n">
        <f aca="false">DW$5/(1-$E26)+$D$26-DW$5</f>
        <v>0.191621256092949</v>
      </c>
      <c r="DX26" s="1" t="n">
        <f aca="false">DX$5/(1-$E26)+$D$26-DX$5</f>
        <v>0.192715176938247</v>
      </c>
      <c r="DY26" s="1" t="n">
        <f aca="false">DY$5/(1-$E26)+$D$26-DY$5</f>
        <v>0.193809097783545</v>
      </c>
      <c r="DZ26" s="1" t="n">
        <f aca="false">DZ$5/(1-$E26)+$D$26-DZ$5</f>
        <v>0.194903018628843</v>
      </c>
      <c r="EA26" s="1" t="n">
        <f aca="false">EA$5/(1-$E26)+$D$26-EA$5</f>
        <v>0.19599693947414</v>
      </c>
      <c r="EB26" s="1" t="n">
        <f aca="false">EB$5/(1-$E26)+$D$26-EB$5</f>
        <v>0.197090860319438</v>
      </c>
      <c r="EC26" s="1" t="n">
        <f aca="false">EC$5/(1-$E26)+$D$26-EC$5</f>
        <v>0.198184781164736</v>
      </c>
      <c r="ED26" s="1" t="n">
        <f aca="false">ED$5/(1-$E26)+$D$26-ED$5</f>
        <v>0.199278702010034</v>
      </c>
      <c r="EE26" s="1" t="n">
        <f aca="false">EE$5/(1-$E26)+$D$26-EE$5</f>
        <v>0.200372622855332</v>
      </c>
      <c r="EF26" s="1" t="n">
        <f aca="false">EF$5/(1-$E26)+$D$26-EF$5</f>
        <v>0.201466543700629</v>
      </c>
      <c r="EG26" s="1" t="n">
        <f aca="false">EG$5/(1-$E26)+$D$26-EG$5</f>
        <v>0.202560464545927</v>
      </c>
      <c r="EH26" s="1" t="n">
        <f aca="false">EH$5/(1-$E26)+$D$26-EH$5</f>
        <v>0.203654385391225</v>
      </c>
      <c r="EI26" s="1" t="n">
        <f aca="false">EI$5/(1-$E26)+$D$26-EI$5</f>
        <v>0.204748306236523</v>
      </c>
      <c r="EJ26" s="1" t="n">
        <f aca="false">EJ$5/(1-$E26)+$D$26-EJ$5</f>
        <v>0.205842227081821</v>
      </c>
      <c r="EK26" s="1" t="n">
        <f aca="false">EK$5/(1-$E26)+$D$26-EK$5</f>
        <v>0.206936147927118</v>
      </c>
      <c r="EL26" s="1" t="n">
        <f aca="false">EL$5/(1-$E26)+$D$26-EL$5</f>
        <v>0.208030068772418</v>
      </c>
      <c r="EM26" s="1" t="n">
        <f aca="false">EM$5/(1-$E26)+$D$26-EM$5</f>
        <v>0.209123989617716</v>
      </c>
      <c r="EN26" s="1" t="n">
        <f aca="false">EN$5/(1-$E26)+$D$26-EN$5</f>
        <v>0.210217910463014</v>
      </c>
      <c r="EO26" s="1" t="n">
        <f aca="false">EO$5/(1-$E26)+$D$26-EO$5</f>
        <v>0.211311831308311</v>
      </c>
      <c r="EP26" s="1" t="n">
        <f aca="false">EP$5/(1-$E26)+$D$26-EP$5</f>
        <v>0.212405752153609</v>
      </c>
      <c r="EQ26" s="1" t="n">
        <f aca="false">EQ$5/(1-$E26)+$D$26-EQ$5</f>
        <v>0.213499672998907</v>
      </c>
      <c r="ER26" s="1" t="n">
        <f aca="false">ER$5/(1-$E26)+$D$26-ER$5</f>
        <v>0.214593593844205</v>
      </c>
      <c r="ES26" s="1" t="n">
        <f aca="false">ES$5/(1-$E26)+$D$26-ES$5</f>
        <v>0.215687514689503</v>
      </c>
      <c r="ET26" s="1" t="n">
        <f aca="false">ET$5/(1-$E26)+$D$26-ET$5</f>
        <v>0.2167814355348</v>
      </c>
      <c r="EU26" s="1"/>
      <c r="EV26" s="1"/>
      <c r="EW26" s="1"/>
      <c r="EX26" s="1"/>
      <c r="EY26" s="1"/>
      <c r="EZ26" s="1"/>
      <c r="FA26" s="1"/>
      <c r="FB26" s="1"/>
    </row>
    <row r="27" customFormat="false" ht="12.75" hidden="false" customHeight="false" outlineLevel="0" collapsed="false">
      <c r="A27" s="5" t="s">
        <v>24</v>
      </c>
      <c r="B27" s="12" t="n">
        <f aca="false">+B26+1</f>
        <v>17</v>
      </c>
      <c r="C27" s="1" t="n">
        <f aca="false">6.917</f>
        <v>6.917</v>
      </c>
      <c r="D27" s="1" t="n">
        <f aca="false">0.0243</f>
        <v>0.0243</v>
      </c>
      <c r="E27" s="2" t="n">
        <v>0.02141</v>
      </c>
      <c r="F27" s="1" t="n">
        <f aca="false">F$5/(1-$E27)+$D$27-F$5</f>
        <v>0.0571176253589349</v>
      </c>
      <c r="G27" s="1" t="n">
        <f aca="false">G$5/(1-$E27)+$D$27-G$5</f>
        <v>0.0582115462042327</v>
      </c>
      <c r="H27" s="1" t="n">
        <f aca="false">H$5/(1-$E27)+$D$27-H$5</f>
        <v>0.0593054670495306</v>
      </c>
      <c r="I27" s="1" t="n">
        <f aca="false">I$5/(1-$E27)+$D$27-I$5</f>
        <v>0.0603993878948284</v>
      </c>
      <c r="J27" s="1" t="n">
        <f aca="false">J$5/(1-$E27)+$D$27-J$5</f>
        <v>0.0614933087401262</v>
      </c>
      <c r="K27" s="1" t="n">
        <f aca="false">K$5/(1-$E27)+$D$27-K$5</f>
        <v>0.062587229585424</v>
      </c>
      <c r="L27" s="1" t="n">
        <f aca="false">L$5/(1-$E27)+$D$27-L$5</f>
        <v>0.0636811504307218</v>
      </c>
      <c r="M27" s="1" t="n">
        <f aca="false">M$5/(1-$E27)+$D$27-M$5</f>
        <v>0.0647750712760196</v>
      </c>
      <c r="N27" s="1" t="n">
        <f aca="false">N$5/(1-$E27)+$D$27-N$5</f>
        <v>0.0658689921213176</v>
      </c>
      <c r="O27" s="1" t="n">
        <f aca="false">O$5/(1-$E27)+$D$27-O$5</f>
        <v>0.0669629129666156</v>
      </c>
      <c r="P27" s="1" t="n">
        <f aca="false">P$5/(1-$E27)+$D$27-P$5</f>
        <v>0.0789960422648917</v>
      </c>
      <c r="Q27" s="1" t="n">
        <f aca="false">Q$5/(1-$E27)+$D$27-Q$5</f>
        <v>0.0800899631101895</v>
      </c>
      <c r="R27" s="1" t="n">
        <f aca="false">R$5/(1-$E27)+$D$27-R$5</f>
        <v>0.0811838839554873</v>
      </c>
      <c r="S27" s="1" t="n">
        <f aca="false">S$5/(1-$E27)+$D$27-S$5</f>
        <v>0.0822778048007851</v>
      </c>
      <c r="T27" s="1" t="n">
        <f aca="false">T$5/(1-$E27)+$D$27-T$5</f>
        <v>0.0833717256460829</v>
      </c>
      <c r="U27" s="1" t="n">
        <f aca="false">U$5/(1-$E27)+$D$27-U$5</f>
        <v>0.0844656464913807</v>
      </c>
      <c r="V27" s="1" t="n">
        <f aca="false">V$5/(1-$E27)+$D$27-V$5</f>
        <v>0.0855595673366785</v>
      </c>
      <c r="W27" s="1" t="n">
        <f aca="false">W$5/(1-$E27)+$D$27-W$5</f>
        <v>0.0866534881819763</v>
      </c>
      <c r="X27" s="1" t="n">
        <f aca="false">X$5/(1-$E27)+$D$27-X$5</f>
        <v>0.0877474090272741</v>
      </c>
      <c r="Y27" s="1" t="n">
        <f aca="false">Y$5/(1-$E27)+$D$27-Y$5</f>
        <v>0.0888413298725719</v>
      </c>
      <c r="Z27" s="1" t="n">
        <f aca="false">Z$5/(1-$E27)+$D$27-Z$5</f>
        <v>0.0899352507178697</v>
      </c>
      <c r="AA27" s="1" t="n">
        <f aca="false">AA$5/(1-$E27)+$D$27-AA$5</f>
        <v>0.0910291715631679</v>
      </c>
      <c r="AB27" s="1" t="n">
        <f aca="false">AB$5/(1-$E27)+$D$27-AB$5</f>
        <v>0.0921230924084657</v>
      </c>
      <c r="AC27" s="1" t="n">
        <f aca="false">AC$5/(1-$E27)+$D$27-AC$5</f>
        <v>0.0932170132537635</v>
      </c>
      <c r="AD27" s="1" t="n">
        <f aca="false">AD$5/(1-$E27)+$D$27-AD$5</f>
        <v>0.0943109340990613</v>
      </c>
      <c r="AE27" s="1" t="n">
        <f aca="false">AE$5/(1-$E27)+$D$27-AE$5</f>
        <v>0.0954048549443591</v>
      </c>
      <c r="AF27" s="1" t="n">
        <f aca="false">AF$5/(1-$E27)+$D$27-AF$5</f>
        <v>0.0964987757896569</v>
      </c>
      <c r="AG27" s="1" t="n">
        <f aca="false">AG$5/(1-$E27)+$D$27-AG$5</f>
        <v>0.0975926966349547</v>
      </c>
      <c r="AH27" s="1" t="n">
        <f aca="false">AH$5/(1-$E27)+$D$27-AH$5</f>
        <v>0.0986866174802525</v>
      </c>
      <c r="AI27" s="1" t="n">
        <f aca="false">AI$5/(1-$E27)+$D$27-AI$5</f>
        <v>0.0997805383255503</v>
      </c>
      <c r="AJ27" s="1" t="n">
        <f aca="false">AJ$5/(1-$E27)+$D$27-AJ$5</f>
        <v>0.100874459170848</v>
      </c>
      <c r="AK27" s="1" t="n">
        <f aca="false">AK$5/(1-$E27)+$D$27-AK$5</f>
        <v>0.101968380016146</v>
      </c>
      <c r="AL27" s="1" t="n">
        <f aca="false">AL$5/(1-$E27)+$D$27-AL$5</f>
        <v>0.103062300861444</v>
      </c>
      <c r="AM27" s="1" t="n">
        <f aca="false">AM$5/(1-$E27)+$D$27-AM$5</f>
        <v>0.104156221706742</v>
      </c>
      <c r="AN27" s="1" t="n">
        <f aca="false">AN$5/(1-$E27)+$D$27-AN$5</f>
        <v>0.105250142552039</v>
      </c>
      <c r="AO27" s="1" t="n">
        <f aca="false">AO$5/(1-$E27)+$D$27-AO$5</f>
        <v>0.106344063397337</v>
      </c>
      <c r="AP27" s="1" t="n">
        <f aca="false">AP$5/(1-$E27)+$D$27-AP$5</f>
        <v>0.107437984242635</v>
      </c>
      <c r="AQ27" s="1" t="n">
        <f aca="false">AQ$5/(1-$E27)+$D$27-AQ$5</f>
        <v>0.108531905087933</v>
      </c>
      <c r="AR27" s="1" t="n">
        <f aca="false">AR$5/(1-$E27)+$D$27-AR$5</f>
        <v>0.109625825933231</v>
      </c>
      <c r="AS27" s="1" t="n">
        <f aca="false">AS$5/(1-$E27)+$D$27-AS$5</f>
        <v>0.110719746778528</v>
      </c>
      <c r="AT27" s="1" t="n">
        <f aca="false">AT$5/(1-$E27)+$D$27-AT$5</f>
        <v>0.111813667623826</v>
      </c>
      <c r="AU27" s="1" t="n">
        <f aca="false">AU$5/(1-$E27)+$D$27-AU$5</f>
        <v>0.112907588469124</v>
      </c>
      <c r="AV27" s="1" t="n">
        <f aca="false">AV$5/(1-$E27)+$D$27-AV$5</f>
        <v>0.114001509314422</v>
      </c>
      <c r="AW27" s="1" t="n">
        <f aca="false">AW$5/(1-$E27)+$D$27-AW$5</f>
        <v>0.11509543015972</v>
      </c>
      <c r="AX27" s="1" t="n">
        <f aca="false">AX$5/(1-$E27)+$D$27-AX$5</f>
        <v>0.116189351005017</v>
      </c>
      <c r="AY27" s="1" t="n">
        <f aca="false">AY$5/(1-$E27)+$D$27-AY$5</f>
        <v>0.117283271850315</v>
      </c>
      <c r="AZ27" s="1" t="n">
        <f aca="false">AZ$5/(1-$E27)+$D$27-AZ$5</f>
        <v>0.118377192695613</v>
      </c>
      <c r="BA27" s="1" t="n">
        <f aca="false">BA$5/(1-$E27)+$D$27-BA$5</f>
        <v>0.119471113540911</v>
      </c>
      <c r="BB27" s="1" t="n">
        <f aca="false">BB$5/(1-$E27)+$D$27-BB$5</f>
        <v>0.120565034386209</v>
      </c>
      <c r="BC27" s="1" t="n">
        <f aca="false">BC$5/(1-$E27)+$D$27-BC$5</f>
        <v>0.121658955231506</v>
      </c>
      <c r="BD27" s="1" t="n">
        <f aca="false">BD$5/(1-$E27)+$D$27-BD$5</f>
        <v>0.122752876076804</v>
      </c>
      <c r="BE27" s="1" t="n">
        <f aca="false">BE$5/(1-$E27)+$D$27-BE$5</f>
        <v>0.123846796922103</v>
      </c>
      <c r="BF27" s="1" t="n">
        <f aca="false">BF$5/(1-$E27)+$D$27-BF$5</f>
        <v>0.124940717767401</v>
      </c>
      <c r="BG27" s="1" t="n">
        <f aca="false">BG$5/(1-$E27)+$D$27-BG$5</f>
        <v>0.126034638612698</v>
      </c>
      <c r="BH27" s="1" t="n">
        <f aca="false">BH$5/(1-$E27)+$D$27-BH$5</f>
        <v>0.127128559457996</v>
      </c>
      <c r="BI27" s="1" t="n">
        <f aca="false">BI$5/(1-$E27)+$D$27-BI$5</f>
        <v>0.128222480303294</v>
      </c>
      <c r="BJ27" s="1" t="n">
        <f aca="false">BJ$5/(1-$E27)+$D$27-BJ$5</f>
        <v>0.129316401148592</v>
      </c>
      <c r="BK27" s="1" t="n">
        <f aca="false">BK$5/(1-$E27)+$D$27-BK$5</f>
        <v>0.13041032199389</v>
      </c>
      <c r="BL27" s="1" t="n">
        <f aca="false">BL$5/(1-$E27)+$D$27-BL$5</f>
        <v>0.131504242839188</v>
      </c>
      <c r="BM27" s="1" t="n">
        <f aca="false">BM$5/(1-$E27)+$D$27-BM$5</f>
        <v>0.132598163684485</v>
      </c>
      <c r="BN27" s="1" t="n">
        <f aca="false">BN$5/(1-$E27)+$D$27-BN$5</f>
        <v>0.133692084529783</v>
      </c>
      <c r="BO27" s="1" t="n">
        <f aca="false">BO$5/(1-$E27)+$D$27-BO$5</f>
        <v>0.134786005375081</v>
      </c>
      <c r="BP27" s="1" t="n">
        <f aca="false">BP$5/(1-$E27)+$D$27-BP$5</f>
        <v>0.135879926220379</v>
      </c>
      <c r="BQ27" s="1" t="n">
        <f aca="false">BQ$5/(1-$E27)+$D$27-BQ$5</f>
        <v>0.136973847065677</v>
      </c>
      <c r="BR27" s="1" t="n">
        <f aca="false">BR$5/(1-$E27)+$D$27-BR$5</f>
        <v>0.138067767910974</v>
      </c>
      <c r="BS27" s="1" t="n">
        <f aca="false">BS$5/(1-$E27)+$D$27-BS$5</f>
        <v>0.139161688756272</v>
      </c>
      <c r="BT27" s="1" t="n">
        <f aca="false">BT$5/(1-$E27)+$D$27-BT$5</f>
        <v>0.14025560960157</v>
      </c>
      <c r="BU27" s="1" t="n">
        <f aca="false">BU$5/(1-$E27)+$D$27-BU$5</f>
        <v>0.141349530446868</v>
      </c>
      <c r="BV27" s="1" t="n">
        <f aca="false">BV$5/(1-$E27)+$D$27-BV$5</f>
        <v>0.142443451292166</v>
      </c>
      <c r="BW27" s="1" t="n">
        <f aca="false">BW$5/(1-$E27)+$D$27-BW$5</f>
        <v>0.143537372137463</v>
      </c>
      <c r="BX27" s="1" t="n">
        <f aca="false">BX$5/(1-$E27)+$D$27-BX$5</f>
        <v>0.144631292982761</v>
      </c>
      <c r="BY27" s="1" t="n">
        <f aca="false">BY$5/(1-$E27)+$D$27-BY$5</f>
        <v>0.145725213828059</v>
      </c>
      <c r="BZ27" s="1" t="n">
        <f aca="false">BZ$5/(1-$E27)+$D$27-BZ$5</f>
        <v>0.146819134673357</v>
      </c>
      <c r="CA27" s="1" t="n">
        <f aca="false">CA$5/(1-$E27)+$D$27-CA$5</f>
        <v>0.147913055518655</v>
      </c>
      <c r="CB27" s="1" t="n">
        <f aca="false">CB$5/(1-$E27)+$D$27-CB$5</f>
        <v>0.149006976363952</v>
      </c>
      <c r="CC27" s="1" t="n">
        <f aca="false">CC$5/(1-$E27)+$D$27-CC$5</f>
        <v>0.15010089720925</v>
      </c>
      <c r="CD27" s="1" t="n">
        <f aca="false">CD$5/(1-$E27)+$D$27-CD$5</f>
        <v>0.151194818054548</v>
      </c>
      <c r="CE27" s="1" t="n">
        <f aca="false">CE$5/(1-$E27)+$D$27-CE$5</f>
        <v>0.152288738899846</v>
      </c>
      <c r="CF27" s="1" t="n">
        <f aca="false">CF$5/(1-$E27)+$D$27-CF$5</f>
        <v>0.153382659745144</v>
      </c>
      <c r="CG27" s="1" t="n">
        <f aca="false">CG$5/(1-$E27)+$D$27-CG$5</f>
        <v>0.154476580590441</v>
      </c>
      <c r="CH27" s="1" t="n">
        <f aca="false">CH$5/(1-$E27)+$D$27-CH$5</f>
        <v>0.155570501435739</v>
      </c>
      <c r="CI27" s="1" t="n">
        <f aca="false">CI$5/(1-$E27)+$D$27-CI$5</f>
        <v>0.156664422281037</v>
      </c>
      <c r="CJ27" s="1" t="n">
        <f aca="false">CJ$5/(1-$E27)+$D$27-CJ$5</f>
        <v>0.157758343126335</v>
      </c>
      <c r="CK27" s="1" t="n">
        <f aca="false">CK$5/(1-$E27)+$D$27-CK$5</f>
        <v>0.158852263971633</v>
      </c>
      <c r="CL27" s="1" t="n">
        <f aca="false">CL$5/(1-$E27)+$D$27-CL$5</f>
        <v>0.15994618481693</v>
      </c>
      <c r="CM27" s="1" t="n">
        <f aca="false">CM$5/(1-$E27)+$D$27-CM$5</f>
        <v>0.161040105662228</v>
      </c>
      <c r="CN27" s="1" t="n">
        <f aca="false">CN$5/(1-$E27)+$D$27-CN$5</f>
        <v>0.162134026507526</v>
      </c>
      <c r="CO27" s="1" t="n">
        <f aca="false">CO$5/(1-$E27)+$D$27-CO$5</f>
        <v>0.163227947352824</v>
      </c>
      <c r="CP27" s="1" t="n">
        <f aca="false">CP$5/(1-$E27)+$D$27-CP$5</f>
        <v>0.164321868198122</v>
      </c>
      <c r="CQ27" s="1" t="n">
        <f aca="false">CQ$5/(1-$E27)+$D$27-CQ$5</f>
        <v>0.165415789043419</v>
      </c>
      <c r="CR27" s="1" t="n">
        <f aca="false">CR$5/(1-$E27)+$D$27-CR$5</f>
        <v>0.166509709888718</v>
      </c>
      <c r="CS27" s="1" t="n">
        <f aca="false">CS$5/(1-$E27)+$D$27-CS$5</f>
        <v>0.167603630734016</v>
      </c>
      <c r="CT27" s="1" t="n">
        <f aca="false">CT$5/(1-$E27)+$D$27-CT$5</f>
        <v>0.168697551579314</v>
      </c>
      <c r="CU27" s="1" t="n">
        <f aca="false">CU$5/(1-$E27)+$D$27-CU$5</f>
        <v>0.169791472424611</v>
      </c>
      <c r="CV27" s="1" t="n">
        <f aca="false">CV$5/(1-$E27)+$D$27-CV$5</f>
        <v>0.170885393269909</v>
      </c>
      <c r="CW27" s="1" t="n">
        <f aca="false">CW$5/(1-$E27)+$D$27-CW$5</f>
        <v>0.171979314115207</v>
      </c>
      <c r="CX27" s="1" t="n">
        <f aca="false">CX$5/(1-$E27)+$D$27-CX$5</f>
        <v>0.173073234960505</v>
      </c>
      <c r="CY27" s="1" t="n">
        <f aca="false">CY$5/(1-$E27)+$D$27-CY$5</f>
        <v>0.174167155805803</v>
      </c>
      <c r="CZ27" s="1" t="n">
        <f aca="false">CZ$5/(1-$E27)+$D$27-CZ$5</f>
        <v>0.1752610766511</v>
      </c>
      <c r="DA27" s="1" t="n">
        <f aca="false">DA$5/(1-$E27)+$D$27-DA$5</f>
        <v>0.176354997496398</v>
      </c>
      <c r="DB27" s="1" t="n">
        <f aca="false">DB$5/(1-$E27)+$D$27-DB$5</f>
        <v>0.177448918341696</v>
      </c>
      <c r="DC27" s="1" t="n">
        <f aca="false">DC$5/(1-$E27)+$D$27-DC$5</f>
        <v>0.178542839186994</v>
      </c>
      <c r="DD27" s="1" t="n">
        <f aca="false">DD$5/(1-$E27)+$D$27-DD$5</f>
        <v>0.179636760032292</v>
      </c>
      <c r="DE27" s="1" t="n">
        <f aca="false">DE$5/(1-$E27)+$D$27-DE$5</f>
        <v>0.180730680877589</v>
      </c>
      <c r="DF27" s="1" t="n">
        <f aca="false">DF$5/(1-$E27)+$D$27-DF$5</f>
        <v>0.181824601722887</v>
      </c>
      <c r="DG27" s="1" t="n">
        <f aca="false">DG$5/(1-$E27)+$D$27-DG$5</f>
        <v>0.182918522568185</v>
      </c>
      <c r="DH27" s="1" t="n">
        <f aca="false">DH$5/(1-$E27)+$D$27-DH$5</f>
        <v>0.184012443413483</v>
      </c>
      <c r="DI27" s="1" t="n">
        <f aca="false">DI$5/(1-$E27)+$D$27-DI$5</f>
        <v>0.185106364258781</v>
      </c>
      <c r="DJ27" s="1" t="n">
        <f aca="false">DJ$5/(1-$E27)+$D$27-DJ$5</f>
        <v>0.186200285104079</v>
      </c>
      <c r="DK27" s="1" t="n">
        <f aca="false">DK$5/(1-$E27)+$D$27-DK$5</f>
        <v>0.187294205949376</v>
      </c>
      <c r="DL27" s="1" t="n">
        <f aca="false">DL$5/(1-$E27)+$D$27-DL$5</f>
        <v>0.188388126794674</v>
      </c>
      <c r="DM27" s="1" t="n">
        <f aca="false">DM$5/(1-$E27)+$D$27-DM$5</f>
        <v>0.189482047639972</v>
      </c>
      <c r="DN27" s="1" t="n">
        <f aca="false">DN$5/(1-$E27)+$D$27-DN$5</f>
        <v>0.19057596848527</v>
      </c>
      <c r="DO27" s="1" t="n">
        <f aca="false">DO$5/(1-$E27)+$D$27-DO$5</f>
        <v>0.191669889330568</v>
      </c>
      <c r="DP27" s="1" t="n">
        <f aca="false">DP$5/(1-$E27)+$D$27-DP$5</f>
        <v>0.192763810175865</v>
      </c>
      <c r="DQ27" s="1" t="n">
        <f aca="false">DQ$5/(1-$E27)+$D$27-DQ$5</f>
        <v>0.193857731021163</v>
      </c>
      <c r="DR27" s="1" t="n">
        <f aca="false">DR$5/(1-$E27)+$D$27-DR$5</f>
        <v>0.194951651866461</v>
      </c>
      <c r="DS27" s="1" t="n">
        <f aca="false">DS$5/(1-$E27)+$D$27-DS$5</f>
        <v>0.19604557271176</v>
      </c>
      <c r="DT27" s="1" t="n">
        <f aca="false">DT$5/(1-$E27)+$D$27-DT$5</f>
        <v>0.197139493557057</v>
      </c>
      <c r="DU27" s="1" t="n">
        <f aca="false">DU$5/(1-$E27)+$D$27-DU$5</f>
        <v>0.198233414402355</v>
      </c>
      <c r="DV27" s="1" t="n">
        <f aca="false">DV$5/(1-$E27)+$D$27-DV$5</f>
        <v>0.199327335247652</v>
      </c>
      <c r="DW27" s="1" t="n">
        <f aca="false">DW$5/(1-$E27)+$D$27-DW$5</f>
        <v>0.20042125609295</v>
      </c>
      <c r="DX27" s="1" t="n">
        <f aca="false">DX$5/(1-$E27)+$D$27-DX$5</f>
        <v>0.201515176938248</v>
      </c>
      <c r="DY27" s="1" t="n">
        <f aca="false">DY$5/(1-$E27)+$D$27-DY$5</f>
        <v>0.202609097783546</v>
      </c>
      <c r="DZ27" s="1" t="n">
        <f aca="false">DZ$5/(1-$E27)+$D$27-DZ$5</f>
        <v>0.203703018628843</v>
      </c>
      <c r="EA27" s="1" t="n">
        <f aca="false">EA$5/(1-$E27)+$D$27-EA$5</f>
        <v>0.204796939474141</v>
      </c>
      <c r="EB27" s="1" t="n">
        <f aca="false">EB$5/(1-$E27)+$D$27-EB$5</f>
        <v>0.205890860319439</v>
      </c>
      <c r="EC27" s="1" t="n">
        <f aca="false">EC$5/(1-$E27)+$D$27-EC$5</f>
        <v>0.206984781164737</v>
      </c>
      <c r="ED27" s="1" t="n">
        <f aca="false">ED$5/(1-$E27)+$D$27-ED$5</f>
        <v>0.208078702010035</v>
      </c>
      <c r="EE27" s="1" t="n">
        <f aca="false">EE$5/(1-$E27)+$D$27-EE$5</f>
        <v>0.209172622855332</v>
      </c>
      <c r="EF27" s="1" t="n">
        <f aca="false">EF$5/(1-$E27)+$D$27-EF$5</f>
        <v>0.21026654370063</v>
      </c>
      <c r="EG27" s="1" t="n">
        <f aca="false">EG$5/(1-$E27)+$D$27-EG$5</f>
        <v>0.211360464545928</v>
      </c>
      <c r="EH27" s="1" t="n">
        <f aca="false">EH$5/(1-$E27)+$D$27-EH$5</f>
        <v>0.212454385391226</v>
      </c>
      <c r="EI27" s="1" t="n">
        <f aca="false">EI$5/(1-$E27)+$D$27-EI$5</f>
        <v>0.213548306236524</v>
      </c>
      <c r="EJ27" s="1" t="n">
        <f aca="false">EJ$5/(1-$E27)+$D$27-EJ$5</f>
        <v>0.214642227081821</v>
      </c>
      <c r="EK27" s="1" t="n">
        <f aca="false">EK$5/(1-$E27)+$D$27-EK$5</f>
        <v>0.215736147927119</v>
      </c>
      <c r="EL27" s="1" t="n">
        <f aca="false">EL$5/(1-$E27)+$D$27-EL$5</f>
        <v>0.216830068772419</v>
      </c>
      <c r="EM27" s="1" t="n">
        <f aca="false">EM$5/(1-$E27)+$D$27-EM$5</f>
        <v>0.217923989617717</v>
      </c>
      <c r="EN27" s="1" t="n">
        <f aca="false">EN$5/(1-$E27)+$D$27-EN$5</f>
        <v>0.219017910463014</v>
      </c>
      <c r="EO27" s="1" t="n">
        <f aca="false">EO$5/(1-$E27)+$D$27-EO$5</f>
        <v>0.220111831308312</v>
      </c>
      <c r="EP27" s="1" t="n">
        <f aca="false">EP$5/(1-$E27)+$D$27-EP$5</f>
        <v>0.22120575215361</v>
      </c>
      <c r="EQ27" s="1" t="n">
        <f aca="false">EQ$5/(1-$E27)+$D$27-EQ$5</f>
        <v>0.222299672998908</v>
      </c>
      <c r="ER27" s="1" t="n">
        <f aca="false">ER$5/(1-$E27)+$D$27-ER$5</f>
        <v>0.223393593844206</v>
      </c>
      <c r="ES27" s="1" t="n">
        <f aca="false">ES$5/(1-$E27)+$D$27-ES$5</f>
        <v>0.224487514689503</v>
      </c>
      <c r="ET27" s="1" t="n">
        <f aca="false">ET$5/(1-$E27)+$D$27-ET$5</f>
        <v>0.225581435534801</v>
      </c>
      <c r="EU27" s="1"/>
      <c r="EV27" s="1"/>
      <c r="EW27" s="1"/>
      <c r="EX27" s="1"/>
      <c r="EY27" s="1"/>
      <c r="EZ27" s="1"/>
      <c r="FA27" s="1"/>
      <c r="FB27" s="1"/>
    </row>
    <row r="28" customFormat="false" ht="12.75" hidden="false" customHeight="false" outlineLevel="0" collapsed="false">
      <c r="A28" s="18"/>
      <c r="B28" s="12" t="n">
        <f aca="false">+B27+1</f>
        <v>18</v>
      </c>
    </row>
    <row r="29" customFormat="false" ht="12.75" hidden="false" customHeight="false" outlineLevel="0" collapsed="false">
      <c r="A29" s="5" t="s">
        <v>25</v>
      </c>
      <c r="B29" s="12" t="n">
        <f aca="false">+B28+1</f>
        <v>19</v>
      </c>
    </row>
    <row r="30" customFormat="false" ht="12.75" hidden="false" customHeight="false" outlineLevel="0" collapsed="false">
      <c r="A30" s="18" t="s">
        <v>26</v>
      </c>
      <c r="B30" s="12" t="n">
        <f aca="false">+B29+1</f>
        <v>20</v>
      </c>
      <c r="C30" s="1" t="n">
        <f aca="false">3.4894</f>
        <v>3.4894</v>
      </c>
      <c r="D30" s="1" t="n">
        <f aca="false">0.0171+0.002</f>
        <v>0.0191</v>
      </c>
      <c r="E30" s="2" t="n">
        <v>0.03967</v>
      </c>
      <c r="F30" s="1" t="n">
        <f aca="false">F$5/(1-$E30)+$D$30-F$5</f>
        <v>0.0810630751929022</v>
      </c>
      <c r="G30" s="1" t="n">
        <f aca="false">G$5/(1-$E30)+$D$30-G$5</f>
        <v>0.0831285110326658</v>
      </c>
      <c r="H30" s="1" t="n">
        <f aca="false">H$5/(1-$E30)+$D$30-H$5</f>
        <v>0.0851939468724292</v>
      </c>
      <c r="I30" s="1" t="n">
        <f aca="false">I$5/(1-$E30)+$D$30-I$5</f>
        <v>0.0872593827121926</v>
      </c>
      <c r="J30" s="1" t="n">
        <f aca="false">J$5/(1-$E30)+$D$30-J$5</f>
        <v>0.089324818551956</v>
      </c>
      <c r="K30" s="1" t="n">
        <f aca="false">K$5/(1-$E30)+$D$30-K$5</f>
        <v>0.0913902543917193</v>
      </c>
      <c r="L30" s="1" t="n">
        <f aca="false">L$5/(1-$E30)+$D$30-L$5</f>
        <v>0.0934556902314827</v>
      </c>
      <c r="M30" s="1" t="n">
        <f aca="false">M$5/(1-$E30)+$D$30-M$5</f>
        <v>0.0955211260712463</v>
      </c>
      <c r="N30" s="1" t="n">
        <f aca="false">N$5/(1-$E30)+$D$30-N$5</f>
        <v>0.0975865619110097</v>
      </c>
      <c r="O30" s="1" t="n">
        <f aca="false">O$5/(1-$E30)+$D$30-O$5</f>
        <v>0.0996519977507731</v>
      </c>
      <c r="P30" s="1" t="n">
        <f aca="false">P$5/(1-$E30)+$D$30-P$5</f>
        <v>0.12237179198817</v>
      </c>
      <c r="Q30" s="1" t="n">
        <f aca="false">Q$5/(1-$E30)+$D$30-Q$5</f>
        <v>0.124437227827934</v>
      </c>
      <c r="R30" s="1" t="n">
        <f aca="false">R$5/(1-$E30)+$D$30-R$5</f>
        <v>0.126502663667698</v>
      </c>
      <c r="S30" s="1" t="n">
        <f aca="false">S$5/(1-$E30)+$D$30-S$5</f>
        <v>0.128568099507461</v>
      </c>
      <c r="T30" s="1" t="n">
        <f aca="false">T$5/(1-$E30)+$D$30-T$5</f>
        <v>0.130633535347224</v>
      </c>
      <c r="U30" s="1" t="n">
        <f aca="false">U$5/(1-$E30)+$D$30-U$5</f>
        <v>0.132698971186988</v>
      </c>
      <c r="V30" s="1" t="n">
        <f aca="false">V$5/(1-$E30)+$D$30-V$5</f>
        <v>0.134764407026751</v>
      </c>
      <c r="W30" s="1" t="n">
        <f aca="false">W$5/(1-$E30)+$D$30-W$5</f>
        <v>0.136829842866514</v>
      </c>
      <c r="X30" s="1" t="n">
        <f aca="false">X$5/(1-$E30)+$D$30-X$5</f>
        <v>0.138895278706278</v>
      </c>
      <c r="Y30" s="1" t="n">
        <f aca="false">Y$5/(1-$E30)+$D$30-Y$5</f>
        <v>0.140960714546041</v>
      </c>
      <c r="Z30" s="1" t="n">
        <f aca="false">Z$5/(1-$E30)+$D$30-Z$5</f>
        <v>0.143026150385805</v>
      </c>
      <c r="AA30" s="1" t="n">
        <f aca="false">AA$5/(1-$E30)+$D$30-AA$5</f>
        <v>0.145091586225568</v>
      </c>
      <c r="AB30" s="1" t="n">
        <f aca="false">AB$5/(1-$E30)+$D$30-AB$5</f>
        <v>0.147157022065331</v>
      </c>
      <c r="AC30" s="1" t="n">
        <f aca="false">AC$5/(1-$E30)+$D$30-AC$5</f>
        <v>0.149222457905095</v>
      </c>
      <c r="AD30" s="1" t="n">
        <f aca="false">AD$5/(1-$E30)+$D$30-AD$5</f>
        <v>0.151287893744858</v>
      </c>
      <c r="AE30" s="1" t="n">
        <f aca="false">AE$5/(1-$E30)+$D$30-AE$5</f>
        <v>0.153353329584622</v>
      </c>
      <c r="AF30" s="1" t="n">
        <f aca="false">AF$5/(1-$E30)+$D$30-AF$5</f>
        <v>0.155418765424385</v>
      </c>
      <c r="AG30" s="1" t="n">
        <f aca="false">AG$5/(1-$E30)+$D$30-AG$5</f>
        <v>0.157484201264149</v>
      </c>
      <c r="AH30" s="1" t="n">
        <f aca="false">AH$5/(1-$E30)+$D$30-AH$5</f>
        <v>0.159549637103912</v>
      </c>
      <c r="AI30" s="1" t="n">
        <f aca="false">AI$5/(1-$E30)+$D$30-AI$5</f>
        <v>0.161615072943675</v>
      </c>
      <c r="AJ30" s="1" t="n">
        <f aca="false">AJ$5/(1-$E30)+$D$30-AJ$5</f>
        <v>0.163680508783439</v>
      </c>
      <c r="AK30" s="1" t="n">
        <f aca="false">AK$5/(1-$E30)+$D$30-AK$5</f>
        <v>0.165745944623202</v>
      </c>
      <c r="AL30" s="1" t="n">
        <f aca="false">AL$5/(1-$E30)+$D$30-AL$5</f>
        <v>0.167811380462966</v>
      </c>
      <c r="AM30" s="1" t="n">
        <f aca="false">AM$5/(1-$E30)+$D$30-AM$5</f>
        <v>0.169876816302729</v>
      </c>
      <c r="AN30" s="1" t="n">
        <f aca="false">AN$5/(1-$E30)+$D$30-AN$5</f>
        <v>0.171942252142492</v>
      </c>
      <c r="AO30" s="1" t="n">
        <f aca="false">AO$5/(1-$E30)+$D$30-AO$5</f>
        <v>0.174007687982256</v>
      </c>
      <c r="AP30" s="1" t="n">
        <f aca="false">AP$5/(1-$E30)+$D$30-AP$5</f>
        <v>0.176073123822019</v>
      </c>
      <c r="AQ30" s="1" t="n">
        <f aca="false">AQ$5/(1-$E30)+$D$30-AQ$5</f>
        <v>0.178138559661782</v>
      </c>
      <c r="AR30" s="1" t="n">
        <f aca="false">AR$5/(1-$E30)+$D$30-AR$5</f>
        <v>0.180203995501546</v>
      </c>
      <c r="AS30" s="1" t="n">
        <f aca="false">AS$5/(1-$E30)+$D$30-AS$5</f>
        <v>0.182269431341309</v>
      </c>
      <c r="AT30" s="1" t="n">
        <f aca="false">AT$5/(1-$E30)+$D$30-AT$5</f>
        <v>0.184334867181073</v>
      </c>
      <c r="AU30" s="1" t="n">
        <f aca="false">AU$5/(1-$E30)+$D$30-AU$5</f>
        <v>0.186400303020836</v>
      </c>
      <c r="AV30" s="1" t="n">
        <f aca="false">AV$5/(1-$E30)+$D$30-AV$5</f>
        <v>0.188465738860599</v>
      </c>
      <c r="AW30" s="1" t="n">
        <f aca="false">AW$5/(1-$E30)+$D$30-AW$5</f>
        <v>0.190531174700363</v>
      </c>
      <c r="AX30" s="1" t="n">
        <f aca="false">AX$5/(1-$E30)+$D$30-AX$5</f>
        <v>0.192596610540126</v>
      </c>
      <c r="AY30" s="1" t="n">
        <f aca="false">AY$5/(1-$E30)+$D$30-AY$5</f>
        <v>0.194662046379889</v>
      </c>
      <c r="AZ30" s="1" t="n">
        <f aca="false">AZ$5/(1-$E30)+$D$30-AZ$5</f>
        <v>0.196727482219654</v>
      </c>
      <c r="BA30" s="1" t="n">
        <f aca="false">BA$5/(1-$E30)+$D$30-BA$5</f>
        <v>0.198792918059417</v>
      </c>
      <c r="BB30" s="1" t="n">
        <f aca="false">BB$5/(1-$E30)+$D$30-BB$5</f>
        <v>0.20085835389918</v>
      </c>
      <c r="BC30" s="1" t="n">
        <f aca="false">BC$5/(1-$E30)+$D$30-BC$5</f>
        <v>0.202923789738944</v>
      </c>
      <c r="BD30" s="1" t="n">
        <f aca="false">BD$5/(1-$E30)+$D$30-BD$5</f>
        <v>0.204989225578707</v>
      </c>
      <c r="BE30" s="1" t="n">
        <f aca="false">BE$5/(1-$E30)+$D$30-BE$5</f>
        <v>0.207054661418471</v>
      </c>
      <c r="BF30" s="1" t="n">
        <f aca="false">BF$5/(1-$E30)+$D$30-BF$5</f>
        <v>0.209120097258234</v>
      </c>
      <c r="BG30" s="1" t="n">
        <f aca="false">BG$5/(1-$E30)+$D$30-BG$5</f>
        <v>0.211185533097997</v>
      </c>
      <c r="BH30" s="1" t="n">
        <f aca="false">BH$5/(1-$E30)+$D$30-BH$5</f>
        <v>0.213250968937761</v>
      </c>
      <c r="BI30" s="1" t="n">
        <f aca="false">BI$5/(1-$E30)+$D$30-BI$5</f>
        <v>0.215316404777524</v>
      </c>
      <c r="BJ30" s="1" t="n">
        <f aca="false">BJ$5/(1-$E30)+$D$30-BJ$5</f>
        <v>0.217381840617287</v>
      </c>
      <c r="BK30" s="1" t="n">
        <f aca="false">BK$5/(1-$E30)+$D$30-BK$5</f>
        <v>0.219447276457051</v>
      </c>
      <c r="BL30" s="1" t="n">
        <f aca="false">BL$5/(1-$E30)+$D$30-BL$5</f>
        <v>0.221512712296814</v>
      </c>
      <c r="BM30" s="1" t="n">
        <f aca="false">BM$5/(1-$E30)+$D$30-BM$5</f>
        <v>0.223578148136578</v>
      </c>
      <c r="BN30" s="1" t="n">
        <f aca="false">BN$5/(1-$E30)+$D$30-BN$5</f>
        <v>0.225643583976341</v>
      </c>
      <c r="BO30" s="1" t="n">
        <f aca="false">BO$5/(1-$E30)+$D$30-BO$5</f>
        <v>0.227709019816104</v>
      </c>
      <c r="BP30" s="1" t="n">
        <f aca="false">BP$5/(1-$E30)+$D$30-BP$5</f>
        <v>0.229774455655868</v>
      </c>
      <c r="BQ30" s="1" t="n">
        <f aca="false">BQ$5/(1-$E30)+$D$30-BQ$5</f>
        <v>0.231839891495631</v>
      </c>
      <c r="BR30" s="1" t="n">
        <f aca="false">BR$5/(1-$E30)+$D$30-BR$5</f>
        <v>0.233905327335394</v>
      </c>
      <c r="BS30" s="1" t="n">
        <f aca="false">BS$5/(1-$E30)+$D$30-BS$5</f>
        <v>0.235970763175158</v>
      </c>
      <c r="BT30" s="1" t="n">
        <f aca="false">BT$5/(1-$E30)+$D$30-BT$5</f>
        <v>0.238036199014921</v>
      </c>
      <c r="BU30" s="1" t="n">
        <f aca="false">BU$5/(1-$E30)+$D$30-BU$5</f>
        <v>0.240101634854685</v>
      </c>
      <c r="BV30" s="1" t="n">
        <f aca="false">BV$5/(1-$E30)+$D$30-BV$5</f>
        <v>0.242167070694448</v>
      </c>
      <c r="BW30" s="1" t="n">
        <f aca="false">BW$5/(1-$E30)+$D$30-BW$5</f>
        <v>0.244232506534211</v>
      </c>
      <c r="BX30" s="1" t="n">
        <f aca="false">BX$5/(1-$E30)+$D$30-BX$5</f>
        <v>0.246297942373975</v>
      </c>
      <c r="BY30" s="1" t="n">
        <f aca="false">BY$5/(1-$E30)+$D$30-BY$5</f>
        <v>0.248363378213738</v>
      </c>
      <c r="BZ30" s="1" t="n">
        <f aca="false">BZ$5/(1-$E30)+$D$30-BZ$5</f>
        <v>0.250428814053501</v>
      </c>
      <c r="CA30" s="1" t="n">
        <f aca="false">CA$5/(1-$E30)+$D$30-CA$5</f>
        <v>0.252494249893265</v>
      </c>
      <c r="CB30" s="1" t="n">
        <f aca="false">CB$5/(1-$E30)+$D$30-CB$5</f>
        <v>0.254559685733029</v>
      </c>
      <c r="CC30" s="1" t="n">
        <f aca="false">CC$5/(1-$E30)+$D$30-CC$5</f>
        <v>0.256625121572792</v>
      </c>
      <c r="CD30" s="1" t="n">
        <f aca="false">CD$5/(1-$E30)+$D$30-CD$5</f>
        <v>0.258690557412556</v>
      </c>
      <c r="CE30" s="1" t="n">
        <f aca="false">CE$5/(1-$E30)+$D$30-CE$5</f>
        <v>0.260755993252319</v>
      </c>
      <c r="CF30" s="1" t="n">
        <f aca="false">CF$5/(1-$E30)+$D$30-CF$5</f>
        <v>0.262821429092083</v>
      </c>
      <c r="CG30" s="1" t="n">
        <f aca="false">CG$5/(1-$E30)+$D$30-CG$5</f>
        <v>0.264886864931846</v>
      </c>
      <c r="CH30" s="1" t="n">
        <f aca="false">CH$5/(1-$E30)+$D$30-CH$5</f>
        <v>0.266952300771609</v>
      </c>
      <c r="CI30" s="1" t="n">
        <f aca="false">CI$5/(1-$E30)+$D$30-CI$5</f>
        <v>0.269017736611373</v>
      </c>
      <c r="CJ30" s="1" t="n">
        <f aca="false">CJ$5/(1-$E30)+$D$30-CJ$5</f>
        <v>0.271083172451136</v>
      </c>
      <c r="CK30" s="1" t="n">
        <f aca="false">CK$5/(1-$E30)+$D$30-CK$5</f>
        <v>0.273148608290899</v>
      </c>
      <c r="CL30" s="1" t="n">
        <f aca="false">CL$5/(1-$E30)+$D$30-CL$5</f>
        <v>0.275214044130663</v>
      </c>
      <c r="CM30" s="1" t="n">
        <f aca="false">CM$5/(1-$E30)+$D$30-CM$5</f>
        <v>0.277279479970426</v>
      </c>
      <c r="CN30" s="1" t="n">
        <f aca="false">CN$5/(1-$E30)+$D$30-CN$5</f>
        <v>0.27934491581019</v>
      </c>
      <c r="CO30" s="1" t="n">
        <f aca="false">CO$5/(1-$E30)+$D$30-CO$5</f>
        <v>0.281410351649953</v>
      </c>
      <c r="CP30" s="1" t="n">
        <f aca="false">CP$5/(1-$E30)+$D$30-CP$5</f>
        <v>0.283475787489716</v>
      </c>
      <c r="CQ30" s="1" t="n">
        <f aca="false">CQ$5/(1-$E30)+$D$30-CQ$5</f>
        <v>0.28554122332948</v>
      </c>
      <c r="CR30" s="1" t="n">
        <f aca="false">CR$5/(1-$E30)+$D$30-CR$5</f>
        <v>0.287606659169243</v>
      </c>
      <c r="CS30" s="1" t="n">
        <f aca="false">CS$5/(1-$E30)+$D$30-CS$5</f>
        <v>0.289672095009006</v>
      </c>
      <c r="CT30" s="1" t="n">
        <f aca="false">CT$5/(1-$E30)+$D$30-CT$5</f>
        <v>0.29173753084877</v>
      </c>
      <c r="CU30" s="1" t="n">
        <f aca="false">CU$5/(1-$E30)+$D$30-CU$5</f>
        <v>0.293802966688533</v>
      </c>
      <c r="CV30" s="1" t="n">
        <f aca="false">CV$5/(1-$E30)+$D$30-CV$5</f>
        <v>0.295868402528297</v>
      </c>
      <c r="CW30" s="1" t="n">
        <f aca="false">CW$5/(1-$E30)+$D$30-CW$5</f>
        <v>0.29793383836806</v>
      </c>
      <c r="CX30" s="1" t="n">
        <f aca="false">CX$5/(1-$E30)+$D$30-CX$5</f>
        <v>0.299999274207823</v>
      </c>
      <c r="CY30" s="1" t="n">
        <f aca="false">CY$5/(1-$E30)+$D$30-CY$5</f>
        <v>0.302064710047587</v>
      </c>
      <c r="CZ30" s="1" t="n">
        <f aca="false">CZ$5/(1-$E30)+$D$30-CZ$5</f>
        <v>0.30413014588735</v>
      </c>
      <c r="DA30" s="1" t="n">
        <f aca="false">DA$5/(1-$E30)+$D$30-DA$5</f>
        <v>0.306195581727113</v>
      </c>
      <c r="DB30" s="1" t="n">
        <f aca="false">DB$5/(1-$E30)+$D$30-DB$5</f>
        <v>0.308261017566877</v>
      </c>
      <c r="DC30" s="1" t="n">
        <f aca="false">DC$5/(1-$E30)+$D$30-DC$5</f>
        <v>0.310326453406641</v>
      </c>
      <c r="DD30" s="1" t="n">
        <f aca="false">DD$5/(1-$E30)+$D$30-DD$5</f>
        <v>0.312391889246404</v>
      </c>
      <c r="DE30" s="1" t="n">
        <f aca="false">DE$5/(1-$E30)+$D$30-DE$5</f>
        <v>0.314457325086168</v>
      </c>
      <c r="DF30" s="1" t="n">
        <f aca="false">DF$5/(1-$E30)+$D$30-DF$5</f>
        <v>0.316522760925931</v>
      </c>
      <c r="DG30" s="1" t="n">
        <f aca="false">DG$5/(1-$E30)+$D$30-DG$5</f>
        <v>0.318588196765695</v>
      </c>
      <c r="DH30" s="1" t="n">
        <f aca="false">DH$5/(1-$E30)+$D$30-DH$5</f>
        <v>0.320653632605458</v>
      </c>
      <c r="DI30" s="1" t="n">
        <f aca="false">DI$5/(1-$E30)+$D$30-DI$5</f>
        <v>0.322719068445221</v>
      </c>
      <c r="DJ30" s="1" t="n">
        <f aca="false">DJ$5/(1-$E30)+$D$30-DJ$5</f>
        <v>0.324784504284985</v>
      </c>
      <c r="DK30" s="1" t="n">
        <f aca="false">DK$5/(1-$E30)+$D$30-DK$5</f>
        <v>0.326849940124748</v>
      </c>
      <c r="DL30" s="1" t="n">
        <f aca="false">DL$5/(1-$E30)+$D$30-DL$5</f>
        <v>0.328915375964511</v>
      </c>
      <c r="DM30" s="1" t="n">
        <f aca="false">DM$5/(1-$E30)+$D$30-DM$5</f>
        <v>0.330980811804275</v>
      </c>
      <c r="DN30" s="1" t="n">
        <f aca="false">DN$5/(1-$E30)+$D$30-DN$5</f>
        <v>0.333046247644038</v>
      </c>
      <c r="DO30" s="1" t="n">
        <f aca="false">DO$5/(1-$E30)+$D$30-DO$5</f>
        <v>0.335111683483802</v>
      </c>
      <c r="DP30" s="1" t="n">
        <f aca="false">DP$5/(1-$E30)+$D$30-DP$5</f>
        <v>0.337177119323565</v>
      </c>
      <c r="DQ30" s="1" t="n">
        <f aca="false">DQ$5/(1-$E30)+$D$30-DQ$5</f>
        <v>0.339242555163328</v>
      </c>
      <c r="DR30" s="1" t="n">
        <f aca="false">DR$5/(1-$E30)+$D$30-DR$5</f>
        <v>0.341307991003092</v>
      </c>
      <c r="DS30" s="1" t="n">
        <f aca="false">DS$5/(1-$E30)+$D$30-DS$5</f>
        <v>0.343373426842855</v>
      </c>
      <c r="DT30" s="1" t="n">
        <f aca="false">DT$5/(1-$E30)+$D$30-DT$5</f>
        <v>0.345438862682618</v>
      </c>
      <c r="DU30" s="1" t="n">
        <f aca="false">DU$5/(1-$E30)+$D$30-DU$5</f>
        <v>0.347504298522382</v>
      </c>
      <c r="DV30" s="1" t="n">
        <f aca="false">DV$5/(1-$E30)+$D$30-DV$5</f>
        <v>0.349569734362145</v>
      </c>
      <c r="DW30" s="1" t="n">
        <f aca="false">DW$5/(1-$E30)+$D$30-DW$5</f>
        <v>0.351635170201909</v>
      </c>
      <c r="DX30" s="1" t="n">
        <f aca="false">DX$5/(1-$E30)+$D$30-DX$5</f>
        <v>0.353700606041672</v>
      </c>
      <c r="DY30" s="1" t="n">
        <f aca="false">DY$5/(1-$E30)+$D$30-DY$5</f>
        <v>0.355766041881436</v>
      </c>
      <c r="DZ30" s="1" t="n">
        <f aca="false">DZ$5/(1-$E30)+$D$30-DZ$5</f>
        <v>0.357831477721199</v>
      </c>
      <c r="EA30" s="1" t="n">
        <f aca="false">EA$5/(1-$E30)+$D$30-EA$5</f>
        <v>0.359896913560963</v>
      </c>
      <c r="EB30" s="1" t="n">
        <f aca="false">EB$5/(1-$E30)+$D$30-EB$5</f>
        <v>0.361962349400725</v>
      </c>
      <c r="EC30" s="1" t="n">
        <f aca="false">EC$5/(1-$E30)+$D$30-EC$5</f>
        <v>0.36402778524049</v>
      </c>
      <c r="ED30" s="1" t="n">
        <f aca="false">ED$5/(1-$E30)+$D$30-ED$5</f>
        <v>0.366093221080252</v>
      </c>
      <c r="EE30" s="1" t="n">
        <f aca="false">EE$5/(1-$E30)+$D$30-EE$5</f>
        <v>0.368158656920016</v>
      </c>
      <c r="EF30" s="1" t="n">
        <f aca="false">EF$5/(1-$E30)+$D$30-EF$5</f>
        <v>0.370224092759779</v>
      </c>
      <c r="EG30" s="1" t="n">
        <f aca="false">EG$5/(1-$E30)+$D$30-EG$5</f>
        <v>0.372289528599543</v>
      </c>
      <c r="EH30" s="1" t="n">
        <f aca="false">EH$5/(1-$E30)+$D$30-EH$5</f>
        <v>0.374354964439307</v>
      </c>
      <c r="EI30" s="1" t="n">
        <f aca="false">EI$5/(1-$E30)+$D$30-EI$5</f>
        <v>0.37642040027907</v>
      </c>
      <c r="EJ30" s="1" t="n">
        <f aca="false">EJ$5/(1-$E30)+$D$30-EJ$5</f>
        <v>0.378485836118834</v>
      </c>
      <c r="EK30" s="1" t="n">
        <f aca="false">EK$5/(1-$E30)+$D$30-EK$5</f>
        <v>0.380551271958597</v>
      </c>
      <c r="EL30" s="1" t="n">
        <f aca="false">EL$5/(1-$E30)+$D$30-EL$5</f>
        <v>0.382616707798361</v>
      </c>
      <c r="EM30" s="1" t="n">
        <f aca="false">EM$5/(1-$E30)+$D$30-EM$5</f>
        <v>0.384682143638123</v>
      </c>
      <c r="EN30" s="1" t="n">
        <f aca="false">EN$5/(1-$E30)+$D$30-EN$5</f>
        <v>0.386747579477888</v>
      </c>
      <c r="EO30" s="1" t="n">
        <f aca="false">EO$5/(1-$E30)+$D$30-EO$5</f>
        <v>0.38881301531765</v>
      </c>
      <c r="EP30" s="1" t="n">
        <f aca="false">EP$5/(1-$E30)+$D$30-EP$5</f>
        <v>0.390878451157414</v>
      </c>
      <c r="EQ30" s="1" t="n">
        <f aca="false">EQ$5/(1-$E30)+$D$30-EQ$5</f>
        <v>0.392943886997177</v>
      </c>
      <c r="ER30" s="1" t="n">
        <f aca="false">ER$5/(1-$E30)+$D$30-ER$5</f>
        <v>0.395009322836941</v>
      </c>
      <c r="ES30" s="1" t="n">
        <f aca="false">ES$5/(1-$E30)+$D$30-ES$5</f>
        <v>0.397074758676704</v>
      </c>
      <c r="ET30" s="1" t="n">
        <f aca="false">ET$5/(1-$E30)+$D$30-ET$5</f>
        <v>0.399140194516468</v>
      </c>
      <c r="EU30" s="1"/>
      <c r="EV30" s="1"/>
      <c r="EW30" s="1"/>
      <c r="EX30" s="1"/>
      <c r="EY30" s="1"/>
      <c r="EZ30" s="1"/>
      <c r="FA30" s="1"/>
      <c r="FB30" s="1"/>
    </row>
    <row r="31" customFormat="false" ht="12.75" hidden="false" customHeight="false" outlineLevel="0" collapsed="false">
      <c r="A31" s="18" t="s">
        <v>27</v>
      </c>
      <c r="B31" s="12" t="n">
        <f aca="false">+B30+1</f>
        <v>21</v>
      </c>
      <c r="C31" s="1" t="n">
        <v>2.8435</v>
      </c>
      <c r="D31" s="1" t="n">
        <f aca="false">0.0002+0.002</f>
        <v>0.0022</v>
      </c>
      <c r="E31" s="2" t="n">
        <v>0.0064</v>
      </c>
      <c r="F31" s="1" t="n">
        <f aca="false">F$5/(1-$E31)+$D$31-F$5</f>
        <v>0.0118618357487923</v>
      </c>
      <c r="G31" s="1" t="n">
        <f aca="false">G$5/(1-$E31)+$D$31-G$5</f>
        <v>0.0121838969404187</v>
      </c>
      <c r="H31" s="1" t="n">
        <f aca="false">H$5/(1-$E31)+$D$31-H$5</f>
        <v>0.012505958132045</v>
      </c>
      <c r="I31" s="1" t="n">
        <f aca="false">I$5/(1-$E31)+$D$31-I$5</f>
        <v>0.0128280193236714</v>
      </c>
      <c r="J31" s="1" t="n">
        <f aca="false">J$5/(1-$E31)+$D$31-J$5</f>
        <v>0.0131500805152978</v>
      </c>
      <c r="K31" s="1" t="n">
        <f aca="false">K$5/(1-$E31)+$D$31-K$5</f>
        <v>0.0134721417069241</v>
      </c>
      <c r="L31" s="1" t="n">
        <f aca="false">L$5/(1-$E31)+$D$31-L$5</f>
        <v>0.0137942028985507</v>
      </c>
      <c r="M31" s="1" t="n">
        <f aca="false">M$5/(1-$E31)+$D$31-M$5</f>
        <v>0.0141162640901771</v>
      </c>
      <c r="N31" s="1" t="n">
        <f aca="false">N$5/(1-$E31)+$D$31-N$5</f>
        <v>0.0144383252818034</v>
      </c>
      <c r="O31" s="1" t="n">
        <f aca="false">O$5/(1-$E31)+$D$31-O$5</f>
        <v>0.0147603864734298</v>
      </c>
      <c r="P31" s="1" t="n">
        <f aca="false">P$5/(1-$E31)+$D$31-P$5</f>
        <v>0.0183030595813207</v>
      </c>
      <c r="Q31" s="1" t="n">
        <f aca="false">Q$5/(1-$E31)+$D$31-Q$5</f>
        <v>0.0186251207729469</v>
      </c>
      <c r="R31" s="1" t="n">
        <f aca="false">R$5/(1-$E31)+$D$31-R$5</f>
        <v>0.0189471819645735</v>
      </c>
      <c r="S31" s="1" t="n">
        <f aca="false">S$5/(1-$E31)+$D$31-S$5</f>
        <v>0.0192692431561996</v>
      </c>
      <c r="T31" s="1" t="n">
        <f aca="false">T$5/(1-$E31)+$D$31-T$5</f>
        <v>0.0195913043478262</v>
      </c>
      <c r="U31" s="1" t="n">
        <f aca="false">U$5/(1-$E31)+$D$31-U$5</f>
        <v>0.0199133655394528</v>
      </c>
      <c r="V31" s="1" t="n">
        <f aca="false">V$5/(1-$E31)+$D$31-V$5</f>
        <v>0.0202354267310789</v>
      </c>
      <c r="W31" s="1" t="n">
        <f aca="false">W$5/(1-$E31)+$D$31-W$5</f>
        <v>0.0205574879227055</v>
      </c>
      <c r="X31" s="1" t="n">
        <f aca="false">X$5/(1-$E31)+$D$31-X$5</f>
        <v>0.0208795491143317</v>
      </c>
      <c r="Y31" s="1" t="n">
        <f aca="false">Y$5/(1-$E31)+$D$31-Y$5</f>
        <v>0.0212016103059582</v>
      </c>
      <c r="Z31" s="1" t="n">
        <f aca="false">Z$5/(1-$E31)+$D$31-Z$5</f>
        <v>0.0215236714975848</v>
      </c>
      <c r="AA31" s="1" t="n">
        <f aca="false">AA$5/(1-$E31)+$D$31-AA$5</f>
        <v>0.021845732689211</v>
      </c>
      <c r="AB31" s="1" t="n">
        <f aca="false">AB$5/(1-$E31)+$D$31-AB$5</f>
        <v>0.0221677938808376</v>
      </c>
      <c r="AC31" s="1" t="n">
        <f aca="false">AC$5/(1-$E31)+$D$31-AC$5</f>
        <v>0.0224898550724637</v>
      </c>
      <c r="AD31" s="1" t="n">
        <f aca="false">AD$5/(1-$E31)+$D$31-AD$5</f>
        <v>0.0228119162640903</v>
      </c>
      <c r="AE31" s="1" t="n">
        <f aca="false">AE$5/(1-$E31)+$D$31-AE$5</f>
        <v>0.0231339774557164</v>
      </c>
      <c r="AF31" s="1" t="n">
        <f aca="false">AF$5/(1-$E31)+$D$31-AF$5</f>
        <v>0.023456038647343</v>
      </c>
      <c r="AG31" s="1" t="n">
        <f aca="false">AG$5/(1-$E31)+$D$31-AG$5</f>
        <v>0.0237780998389696</v>
      </c>
      <c r="AH31" s="1" t="n">
        <f aca="false">AH$5/(1-$E31)+$D$31-AH$5</f>
        <v>0.0241001610305958</v>
      </c>
      <c r="AI31" s="1" t="n">
        <f aca="false">AI$5/(1-$E31)+$D$31-AI$5</f>
        <v>0.0244222222222223</v>
      </c>
      <c r="AJ31" s="1" t="n">
        <f aca="false">AJ$5/(1-$E31)+$D$31-AJ$5</f>
        <v>0.0247442834138485</v>
      </c>
      <c r="AK31" s="1" t="n">
        <f aca="false">AK$5/(1-$E31)+$D$31-AK$5</f>
        <v>0.0250663446054751</v>
      </c>
      <c r="AL31" s="1" t="n">
        <f aca="false">AL$5/(1-$E31)+$D$31-AL$5</f>
        <v>0.0253884057971017</v>
      </c>
      <c r="AM31" s="1" t="n">
        <f aca="false">AM$5/(1-$E31)+$D$31-AM$5</f>
        <v>0.0257104669887278</v>
      </c>
      <c r="AN31" s="1" t="n">
        <f aca="false">AN$5/(1-$E31)+$D$31-AN$5</f>
        <v>0.0260325281803544</v>
      </c>
      <c r="AO31" s="1" t="n">
        <f aca="false">AO$5/(1-$E31)+$D$31-AO$5</f>
        <v>0.0263545893719805</v>
      </c>
      <c r="AP31" s="1" t="n">
        <f aca="false">AP$5/(1-$E31)+$D$31-AP$5</f>
        <v>0.0266766505636071</v>
      </c>
      <c r="AQ31" s="1" t="n">
        <f aca="false">AQ$5/(1-$E31)+$D$31-AQ$5</f>
        <v>0.0269987117552337</v>
      </c>
      <c r="AR31" s="1" t="n">
        <f aca="false">AR$5/(1-$E31)+$D$31-AR$5</f>
        <v>0.0273207729468599</v>
      </c>
      <c r="AS31" s="1" t="n">
        <f aca="false">AS$5/(1-$E31)+$D$31-AS$5</f>
        <v>0.0276428341384865</v>
      </c>
      <c r="AT31" s="1" t="n">
        <f aca="false">AT$5/(1-$E31)+$D$31-AT$5</f>
        <v>0.027964895330113</v>
      </c>
      <c r="AU31" s="1" t="n">
        <f aca="false">AU$5/(1-$E31)+$D$31-AU$5</f>
        <v>0.0282869565217387</v>
      </c>
      <c r="AV31" s="1" t="n">
        <f aca="false">AV$5/(1-$E31)+$D$31-AV$5</f>
        <v>0.0286090177133653</v>
      </c>
      <c r="AW31" s="1" t="n">
        <f aca="false">AW$5/(1-$E31)+$D$31-AW$5</f>
        <v>0.0289310789049919</v>
      </c>
      <c r="AX31" s="1" t="n">
        <f aca="false">AX$5/(1-$E31)+$D$31-AX$5</f>
        <v>0.0292531400966185</v>
      </c>
      <c r="AY31" s="1" t="n">
        <f aca="false">AY$5/(1-$E31)+$D$31-AY$5</f>
        <v>0.0295752012882451</v>
      </c>
      <c r="AZ31" s="1" t="n">
        <f aca="false">AZ$5/(1-$E31)+$D$31-AZ$5</f>
        <v>0.0298972624798708</v>
      </c>
      <c r="BA31" s="1" t="n">
        <f aca="false">BA$5/(1-$E31)+$D$31-BA$5</f>
        <v>0.0302193236714974</v>
      </c>
      <c r="BB31" s="1" t="n">
        <f aca="false">BB$5/(1-$E31)+$D$31-BB$5</f>
        <v>0.030541384863124</v>
      </c>
      <c r="BC31" s="1" t="n">
        <f aca="false">BC$5/(1-$E31)+$D$31-BC$5</f>
        <v>0.0308634460547506</v>
      </c>
      <c r="BD31" s="1" t="n">
        <f aca="false">BD$5/(1-$E31)+$D$31-BD$5</f>
        <v>0.0311855072463771</v>
      </c>
      <c r="BE31" s="1" t="n">
        <f aca="false">BE$5/(1-$E31)+$D$31-BE$5</f>
        <v>0.0315075684380028</v>
      </c>
      <c r="BF31" s="1" t="n">
        <f aca="false">BF$5/(1-$E31)+$D$31-BF$5</f>
        <v>0.0318296296296294</v>
      </c>
      <c r="BG31" s="1" t="n">
        <f aca="false">BG$5/(1-$E31)+$D$31-BG$5</f>
        <v>0.032151690821256</v>
      </c>
      <c r="BH31" s="1" t="n">
        <f aca="false">BH$5/(1-$E31)+$D$31-BH$5</f>
        <v>0.0324737520128826</v>
      </c>
      <c r="BI31" s="1" t="n">
        <f aca="false">BI$5/(1-$E31)+$D$31-BI$5</f>
        <v>0.0327958132045092</v>
      </c>
      <c r="BJ31" s="1" t="n">
        <f aca="false">BJ$5/(1-$E31)+$D$31-BJ$5</f>
        <v>0.0331178743961349</v>
      </c>
      <c r="BK31" s="1" t="n">
        <f aca="false">BK$5/(1-$E31)+$D$31-BK$5</f>
        <v>0.0334399355877615</v>
      </c>
      <c r="BL31" s="1" t="n">
        <f aca="false">BL$5/(1-$E31)+$D$31-BL$5</f>
        <v>0.0337619967793881</v>
      </c>
      <c r="BM31" s="1" t="n">
        <f aca="false">BM$5/(1-$E31)+$D$31-BM$5</f>
        <v>0.0340840579710147</v>
      </c>
      <c r="BN31" s="1" t="n">
        <f aca="false">BN$5/(1-$E31)+$D$31-BN$5</f>
        <v>0.0344061191626413</v>
      </c>
      <c r="BO31" s="1" t="n">
        <f aca="false">BO$5/(1-$E31)+$D$31-BO$5</f>
        <v>0.0347281803542669</v>
      </c>
      <c r="BP31" s="1" t="n">
        <f aca="false">BP$5/(1-$E31)+$D$31-BP$5</f>
        <v>0.0350502415458935</v>
      </c>
      <c r="BQ31" s="1" t="n">
        <f aca="false">BQ$5/(1-$E31)+$D$31-BQ$5</f>
        <v>0.0353723027375201</v>
      </c>
      <c r="BR31" s="1" t="n">
        <f aca="false">BR$5/(1-$E31)+$D$31-BR$5</f>
        <v>0.0356943639291467</v>
      </c>
      <c r="BS31" s="1" t="n">
        <f aca="false">BS$5/(1-$E31)+$D$31-BS$5</f>
        <v>0.0360164251207733</v>
      </c>
      <c r="BT31" s="1" t="n">
        <f aca="false">BT$5/(1-$E31)+$D$31-BT$5</f>
        <v>0.036338486312399</v>
      </c>
      <c r="BU31" s="1" t="n">
        <f aca="false">BU$5/(1-$E31)+$D$31-BU$5</f>
        <v>0.0366605475040256</v>
      </c>
      <c r="BV31" s="1" t="n">
        <f aca="false">BV$5/(1-$E31)+$D$31-BV$5</f>
        <v>0.0369826086956522</v>
      </c>
      <c r="BW31" s="1" t="n">
        <f aca="false">BW$5/(1-$E31)+$D$31-BW$5</f>
        <v>0.0373046698872788</v>
      </c>
      <c r="BX31" s="1" t="n">
        <f aca="false">BX$5/(1-$E31)+$D$31-BX$5</f>
        <v>0.0376267310789054</v>
      </c>
      <c r="BY31" s="1" t="n">
        <f aca="false">BY$5/(1-$E31)+$D$31-BY$5</f>
        <v>0.0379487922705311</v>
      </c>
      <c r="BZ31" s="1" t="n">
        <f aca="false">BZ$5/(1-$E31)+$D$31-BZ$5</f>
        <v>0.0382708534621576</v>
      </c>
      <c r="CA31" s="1" t="n">
        <f aca="false">CA$5/(1-$E31)+$D$31-CA$5</f>
        <v>0.0385929146537842</v>
      </c>
      <c r="CB31" s="1" t="n">
        <f aca="false">CB$5/(1-$E31)+$D$31-CB$5</f>
        <v>0.0389149758454108</v>
      </c>
      <c r="CC31" s="1" t="n">
        <f aca="false">CC$5/(1-$E31)+$D$31-CC$5</f>
        <v>0.0392370370370365</v>
      </c>
      <c r="CD31" s="1" t="n">
        <f aca="false">CD$5/(1-$E31)+$D$31-CD$5</f>
        <v>0.0395590982286631</v>
      </c>
      <c r="CE31" s="1" t="n">
        <f aca="false">CE$5/(1-$E31)+$D$31-CE$5</f>
        <v>0.0398811594202897</v>
      </c>
      <c r="CF31" s="1" t="n">
        <f aca="false">CF$5/(1-$E31)+$D$31-CF$5</f>
        <v>0.0402032206119163</v>
      </c>
      <c r="CG31" s="1" t="n">
        <f aca="false">CG$5/(1-$E31)+$D$31-CG$5</f>
        <v>0.0405252818035429</v>
      </c>
      <c r="CH31" s="1" t="n">
        <f aca="false">CH$5/(1-$E31)+$D$31-CH$5</f>
        <v>0.0408473429951686</v>
      </c>
      <c r="CI31" s="1" t="n">
        <f aca="false">CI$5/(1-$E31)+$D$31-CI$5</f>
        <v>0.0411694041867952</v>
      </c>
      <c r="CJ31" s="1" t="n">
        <f aca="false">CJ$5/(1-$E31)+$D$31-CJ$5</f>
        <v>0.0414914653784217</v>
      </c>
      <c r="CK31" s="1" t="n">
        <f aca="false">CK$5/(1-$E31)+$D$31-CK$5</f>
        <v>0.0418135265700483</v>
      </c>
      <c r="CL31" s="1" t="n">
        <f aca="false">CL$5/(1-$E31)+$D$31-CL$5</f>
        <v>0.0421355877616749</v>
      </c>
      <c r="CM31" s="1" t="n">
        <f aca="false">CM$5/(1-$E31)+$D$31-CM$5</f>
        <v>0.0424576489533006</v>
      </c>
      <c r="CN31" s="1" t="n">
        <f aca="false">CN$5/(1-$E31)+$D$31-CN$5</f>
        <v>0.0427797101449272</v>
      </c>
      <c r="CO31" s="1" t="n">
        <f aca="false">CO$5/(1-$E31)+$D$31-CO$5</f>
        <v>0.0431017713365538</v>
      </c>
      <c r="CP31" s="1" t="n">
        <f aca="false">CP$5/(1-$E31)+$D$31-CP$5</f>
        <v>0.0434238325281804</v>
      </c>
      <c r="CQ31" s="1" t="n">
        <f aca="false">CQ$5/(1-$E31)+$D$31-CQ$5</f>
        <v>0.043745893719807</v>
      </c>
      <c r="CR31" s="1" t="n">
        <f aca="false">CR$5/(1-$E31)+$D$31-CR$5</f>
        <v>0.0440679549114327</v>
      </c>
      <c r="CS31" s="1" t="n">
        <f aca="false">CS$5/(1-$E31)+$D$31-CS$5</f>
        <v>0.0443900161030593</v>
      </c>
      <c r="CT31" s="1" t="n">
        <f aca="false">CT$5/(1-$E31)+$D$31-CT$5</f>
        <v>0.0447120772946859</v>
      </c>
      <c r="CU31" s="1" t="n">
        <f aca="false">CU$5/(1-$E31)+$D$31-CU$5</f>
        <v>0.0450341384863124</v>
      </c>
      <c r="CV31" s="1" t="n">
        <f aca="false">CV$5/(1-$E31)+$D$31-CV$5</f>
        <v>0.045356199677939</v>
      </c>
      <c r="CW31" s="1" t="n">
        <f aca="false">CW$5/(1-$E31)+$D$31-CW$5</f>
        <v>0.0456782608695647</v>
      </c>
      <c r="CX31" s="1" t="n">
        <f aca="false">CX$5/(1-$E31)+$D$31-CX$5</f>
        <v>0.0460003220611913</v>
      </c>
      <c r="CY31" s="1" t="n">
        <f aca="false">CY$5/(1-$E31)+$D$31-CY$5</f>
        <v>0.0463223832528179</v>
      </c>
      <c r="CZ31" s="1" t="n">
        <f aca="false">CZ$5/(1-$E31)+$D$31-CZ$5</f>
        <v>0.0466444444444445</v>
      </c>
      <c r="DA31" s="1" t="n">
        <f aca="false">DA$5/(1-$E31)+$D$31-DA$5</f>
        <v>0.0469665056360711</v>
      </c>
      <c r="DB31" s="1" t="n">
        <f aca="false">DB$5/(1-$E31)+$D$31-DB$5</f>
        <v>0.0472885668276968</v>
      </c>
      <c r="DC31" s="1" t="n">
        <f aca="false">DC$5/(1-$E31)+$D$31-DC$5</f>
        <v>0.0476106280193234</v>
      </c>
      <c r="DD31" s="1" t="n">
        <f aca="false">DD$5/(1-$E31)+$D$31-DD$5</f>
        <v>0.04793268921095</v>
      </c>
      <c r="DE31" s="1" t="n">
        <f aca="false">DE$5/(1-$E31)+$D$31-DE$5</f>
        <v>0.0482547504025765</v>
      </c>
      <c r="DF31" s="1" t="n">
        <f aca="false">DF$5/(1-$E31)+$D$31-DF$5</f>
        <v>0.0485768115942031</v>
      </c>
      <c r="DG31" s="1" t="n">
        <f aca="false">DG$5/(1-$E31)+$D$31-DG$5</f>
        <v>0.0488988727858288</v>
      </c>
      <c r="DH31" s="1" t="n">
        <f aca="false">DH$5/(1-$E31)+$D$31-DH$5</f>
        <v>0.0492209339774554</v>
      </c>
      <c r="DI31" s="1" t="n">
        <f aca="false">DI$5/(1-$E31)+$D$31-DI$5</f>
        <v>0.049542995169082</v>
      </c>
      <c r="DJ31" s="1" t="n">
        <f aca="false">DJ$5/(1-$E31)+$D$31-DJ$5</f>
        <v>0.0498650563607086</v>
      </c>
      <c r="DK31" s="1" t="n">
        <f aca="false">DK$5/(1-$E31)+$D$31-DK$5</f>
        <v>0.0501871175523352</v>
      </c>
      <c r="DL31" s="1" t="n">
        <f aca="false">DL$5/(1-$E31)+$D$31-DL$5</f>
        <v>0.0505091787439609</v>
      </c>
      <c r="DM31" s="1" t="n">
        <f aca="false">DM$5/(1-$E31)+$D$31-DM$5</f>
        <v>0.0508312399355875</v>
      </c>
      <c r="DN31" s="1" t="n">
        <f aca="false">DN$5/(1-$E31)+$D$31-DN$5</f>
        <v>0.0511533011272141</v>
      </c>
      <c r="DO31" s="1" t="n">
        <f aca="false">DO$5/(1-$E31)+$D$31-DO$5</f>
        <v>0.0514753623188406</v>
      </c>
      <c r="DP31" s="1" t="n">
        <f aca="false">DP$5/(1-$E31)+$D$31-DP$5</f>
        <v>0.0517974235104663</v>
      </c>
      <c r="DQ31" s="1" t="n">
        <f aca="false">DQ$5/(1-$E31)+$D$31-DQ$5</f>
        <v>0.0521194847020929</v>
      </c>
      <c r="DR31" s="1" t="n">
        <f aca="false">DR$5/(1-$E31)+$D$31-DR$5</f>
        <v>0.0524415458937195</v>
      </c>
      <c r="DS31" s="1" t="n">
        <f aca="false">DS$5/(1-$E31)+$D$31-DS$5</f>
        <v>0.0527636070853461</v>
      </c>
      <c r="DT31" s="1" t="n">
        <f aca="false">DT$5/(1-$E31)+$D$31-DT$5</f>
        <v>0.0530856682769727</v>
      </c>
      <c r="DU31" s="1" t="n">
        <f aca="false">DU$5/(1-$E31)+$D$31-DU$5</f>
        <v>0.0534077294685984</v>
      </c>
      <c r="DV31" s="1" t="n">
        <f aca="false">DV$5/(1-$E31)+$D$31-DV$5</f>
        <v>0.0537297906602259</v>
      </c>
      <c r="DW31" s="1" t="n">
        <f aca="false">DW$5/(1-$E31)+$D$31-DW$5</f>
        <v>0.0540518518518525</v>
      </c>
      <c r="DX31" s="1" t="n">
        <f aca="false">DX$5/(1-$E31)+$D$31-DX$5</f>
        <v>0.0543739130434773</v>
      </c>
      <c r="DY31" s="1" t="n">
        <f aca="false">DY$5/(1-$E31)+$D$31-DY$5</f>
        <v>0.0546959742351039</v>
      </c>
      <c r="DZ31" s="1" t="n">
        <f aca="false">DZ$5/(1-$E31)+$D$31-DZ$5</f>
        <v>0.0550180354267305</v>
      </c>
      <c r="EA31" s="1" t="n">
        <f aca="false">EA$5/(1-$E31)+$D$31-EA$5</f>
        <v>0.055340096618357</v>
      </c>
      <c r="EB31" s="1" t="n">
        <f aca="false">EB$5/(1-$E31)+$D$31-EB$5</f>
        <v>0.0556621578099836</v>
      </c>
      <c r="EC31" s="1" t="n">
        <f aca="false">EC$5/(1-$E31)+$D$31-EC$5</f>
        <v>0.0559842190016102</v>
      </c>
      <c r="ED31" s="1" t="n">
        <f aca="false">ED$5/(1-$E31)+$D$31-ED$5</f>
        <v>0.0563062801932368</v>
      </c>
      <c r="EE31" s="1" t="n">
        <f aca="false">EE$5/(1-$E31)+$D$31-EE$5</f>
        <v>0.0566283413848634</v>
      </c>
      <c r="EF31" s="1" t="n">
        <f aca="false">EF$5/(1-$E31)+$D$31-EF$5</f>
        <v>0.05695040257649</v>
      </c>
      <c r="EG31" s="1" t="n">
        <f aca="false">EG$5/(1-$E31)+$D$31-EG$5</f>
        <v>0.0572724637681166</v>
      </c>
      <c r="EH31" s="1" t="n">
        <f aca="false">EH$5/(1-$E31)+$D$31-EH$5</f>
        <v>0.0575945249597414</v>
      </c>
      <c r="EI31" s="1" t="n">
        <f aca="false">EI$5/(1-$E31)+$D$31-EI$5</f>
        <v>0.057916586151368</v>
      </c>
      <c r="EJ31" s="1" t="n">
        <f aca="false">EJ$5/(1-$E31)+$D$31-EJ$5</f>
        <v>0.0582386473429946</v>
      </c>
      <c r="EK31" s="1" t="n">
        <f aca="false">EK$5/(1-$E31)+$D$31-EK$5</f>
        <v>0.0585607085346211</v>
      </c>
      <c r="EL31" s="1" t="n">
        <f aca="false">EL$5/(1-$E31)+$D$31-EL$5</f>
        <v>0.0588827697262477</v>
      </c>
      <c r="EM31" s="1" t="n">
        <f aca="false">EM$5/(1-$E31)+$D$31-EM$5</f>
        <v>0.0592048309178743</v>
      </c>
      <c r="EN31" s="1" t="n">
        <f aca="false">EN$5/(1-$E31)+$D$31-EN$5</f>
        <v>0.0595268921095009</v>
      </c>
      <c r="EO31" s="1" t="n">
        <f aca="false">EO$5/(1-$E31)+$D$31-EO$5</f>
        <v>0.0598489533011275</v>
      </c>
      <c r="EP31" s="1" t="n">
        <f aca="false">EP$5/(1-$E31)+$D$31-EP$5</f>
        <v>0.0601710144927541</v>
      </c>
      <c r="EQ31" s="1" t="n">
        <f aca="false">EQ$5/(1-$E31)+$D$31-EQ$5</f>
        <v>0.0604930756843807</v>
      </c>
      <c r="ER31" s="1" t="n">
        <f aca="false">ER$5/(1-$E31)+$D$31-ER$5</f>
        <v>0.0608151368760055</v>
      </c>
      <c r="ES31" s="1" t="n">
        <f aca="false">ES$5/(1-$E31)+$D$31-ES$5</f>
        <v>0.0611371980676321</v>
      </c>
      <c r="ET31" s="1" t="n">
        <f aca="false">ET$5/(1-$E31)+$D$31-ET$5</f>
        <v>0.0614592592592587</v>
      </c>
      <c r="EU31" s="1"/>
      <c r="EV31" s="1"/>
      <c r="EW31" s="1"/>
      <c r="EX31" s="1"/>
      <c r="EY31" s="1"/>
      <c r="EZ31" s="1"/>
      <c r="FA31" s="1"/>
      <c r="FB31" s="1"/>
    </row>
    <row r="32" customFormat="false" ht="12.75" hidden="false" customHeight="false" outlineLevel="0" collapsed="false">
      <c r="A32" s="18" t="s">
        <v>28</v>
      </c>
      <c r="B32" s="12" t="n">
        <f aca="false">+B31+1</f>
        <v>22</v>
      </c>
      <c r="C32" s="1" t="n">
        <f aca="false">1.2408</f>
        <v>1.2408</v>
      </c>
      <c r="D32" s="1" t="n">
        <f aca="false">0+0.002</f>
        <v>0.002</v>
      </c>
      <c r="E32" s="2" t="n">
        <v>0.0044</v>
      </c>
      <c r="F32" s="1" t="n">
        <f aca="false">F$5/(1-$E32)+$D$32-F$5</f>
        <v>0.00862916834069893</v>
      </c>
      <c r="G32" s="1" t="n">
        <f aca="false">G$5/(1-$E32)+$D$32-G$5</f>
        <v>0.00885014061872225</v>
      </c>
      <c r="H32" s="1" t="n">
        <f aca="false">H$5/(1-$E32)+$D$32-H$5</f>
        <v>0.00907111289674556</v>
      </c>
      <c r="I32" s="1" t="n">
        <f aca="false">I$5/(1-$E32)+$D$32-I$5</f>
        <v>0.00929208517476887</v>
      </c>
      <c r="J32" s="1" t="n">
        <f aca="false">J$5/(1-$E32)+$D$32-J$5</f>
        <v>0.00951305745279218</v>
      </c>
      <c r="K32" s="1" t="n">
        <f aca="false">K$5/(1-$E32)+$D$32-K$5</f>
        <v>0.0097340297308155</v>
      </c>
      <c r="L32" s="1" t="n">
        <f aca="false">L$5/(1-$E32)+$D$32-L$5</f>
        <v>0.00995500200883881</v>
      </c>
      <c r="M32" s="1" t="n">
        <f aca="false">M$5/(1-$E32)+$D$32-M$5</f>
        <v>0.0101759742868621</v>
      </c>
      <c r="N32" s="1" t="n">
        <f aca="false">N$5/(1-$E32)+$D$32-N$5</f>
        <v>0.0103969465648854</v>
      </c>
      <c r="O32" s="1" t="n">
        <f aca="false">O$5/(1-$E32)+$D$32-O$5</f>
        <v>0.0106179188429087</v>
      </c>
      <c r="P32" s="1" t="n">
        <f aca="false">P$5/(1-$E32)+$D$32-P$5</f>
        <v>0.013048613901165</v>
      </c>
      <c r="Q32" s="1" t="n">
        <f aca="false">Q$5/(1-$E32)+$D$32-Q$5</f>
        <v>0.0132695861791881</v>
      </c>
      <c r="R32" s="1" t="n">
        <f aca="false">R$5/(1-$E32)+$D$32-R$5</f>
        <v>0.0134905584572116</v>
      </c>
      <c r="S32" s="1" t="n">
        <f aca="false">S$5/(1-$E32)+$D$32-S$5</f>
        <v>0.0137115307352347</v>
      </c>
      <c r="T32" s="1" t="n">
        <f aca="false">T$5/(1-$E32)+$D$32-T$5</f>
        <v>0.0139325030132582</v>
      </c>
      <c r="U32" s="1" t="n">
        <f aca="false">U$5/(1-$E32)+$D$32-U$5</f>
        <v>0.0141534752912813</v>
      </c>
      <c r="V32" s="1" t="n">
        <f aca="false">V$5/(1-$E32)+$D$32-V$5</f>
        <v>0.0143744475693044</v>
      </c>
      <c r="W32" s="1" t="n">
        <f aca="false">W$5/(1-$E32)+$D$32-W$5</f>
        <v>0.0145954198473279</v>
      </c>
      <c r="X32" s="1" t="n">
        <f aca="false">X$5/(1-$E32)+$D$32-X$5</f>
        <v>0.014816392125351</v>
      </c>
      <c r="Y32" s="1" t="n">
        <f aca="false">Y$5/(1-$E32)+$D$32-Y$5</f>
        <v>0.0150373644033746</v>
      </c>
      <c r="Z32" s="1" t="n">
        <f aca="false">Z$5/(1-$E32)+$D$32-Z$5</f>
        <v>0.0152583366813976</v>
      </c>
      <c r="AA32" s="1" t="n">
        <f aca="false">AA$5/(1-$E32)+$D$32-AA$5</f>
        <v>0.0154793089594212</v>
      </c>
      <c r="AB32" s="1" t="n">
        <f aca="false">AB$5/(1-$E32)+$D$32-AB$5</f>
        <v>0.0157002812374443</v>
      </c>
      <c r="AC32" s="1" t="n">
        <f aca="false">AC$5/(1-$E32)+$D$32-AC$5</f>
        <v>0.0159212535154678</v>
      </c>
      <c r="AD32" s="1" t="n">
        <f aca="false">AD$5/(1-$E32)+$D$32-AD$5</f>
        <v>0.0161422257934909</v>
      </c>
      <c r="AE32" s="1" t="n">
        <f aca="false">AE$5/(1-$E32)+$D$32-AE$5</f>
        <v>0.0163631980715144</v>
      </c>
      <c r="AF32" s="1" t="n">
        <f aca="false">AF$5/(1-$E32)+$D$32-AF$5</f>
        <v>0.0165841703495375</v>
      </c>
      <c r="AG32" s="1" t="n">
        <f aca="false">AG$5/(1-$E32)+$D$32-AG$5</f>
        <v>0.0168051426275611</v>
      </c>
      <c r="AH32" s="1" t="n">
        <f aca="false">AH$5/(1-$E32)+$D$32-AH$5</f>
        <v>0.0170261149055841</v>
      </c>
      <c r="AI32" s="1" t="n">
        <f aca="false">AI$5/(1-$E32)+$D$32-AI$5</f>
        <v>0.0172470871836077</v>
      </c>
      <c r="AJ32" s="1" t="n">
        <f aca="false">AJ$5/(1-$E32)+$D$32-AJ$5</f>
        <v>0.0174680594616308</v>
      </c>
      <c r="AK32" s="1" t="n">
        <f aca="false">AK$5/(1-$E32)+$D$32-AK$5</f>
        <v>0.0176890317396543</v>
      </c>
      <c r="AL32" s="1" t="n">
        <f aca="false">AL$5/(1-$E32)+$D$32-AL$5</f>
        <v>0.0179100040176774</v>
      </c>
      <c r="AM32" s="1" t="n">
        <f aca="false">AM$5/(1-$E32)+$D$32-AM$5</f>
        <v>0.0181309762957005</v>
      </c>
      <c r="AN32" s="1" t="n">
        <f aca="false">AN$5/(1-$E32)+$D$32-AN$5</f>
        <v>0.018351948573724</v>
      </c>
      <c r="AO32" s="1" t="n">
        <f aca="false">AO$5/(1-$E32)+$D$32-AO$5</f>
        <v>0.0185729208517471</v>
      </c>
      <c r="AP32" s="1" t="n">
        <f aca="false">AP$5/(1-$E32)+$D$32-AP$5</f>
        <v>0.0187938931297706</v>
      </c>
      <c r="AQ32" s="1" t="n">
        <f aca="false">AQ$5/(1-$E32)+$D$32-AQ$5</f>
        <v>0.0190148654077937</v>
      </c>
      <c r="AR32" s="1" t="n">
        <f aca="false">AR$5/(1-$E32)+$D$32-AR$5</f>
        <v>0.0192358376858173</v>
      </c>
      <c r="AS32" s="1" t="n">
        <f aca="false">AS$5/(1-$E32)+$D$32-AS$5</f>
        <v>0.0194568099638404</v>
      </c>
      <c r="AT32" s="1" t="n">
        <f aca="false">AT$5/(1-$E32)+$D$32-AT$5</f>
        <v>0.0196777822418639</v>
      </c>
      <c r="AU32" s="1" t="n">
        <f aca="false">AU$5/(1-$E32)+$D$32-AU$5</f>
        <v>0.019898754519887</v>
      </c>
      <c r="AV32" s="1" t="n">
        <f aca="false">AV$5/(1-$E32)+$D$32-AV$5</f>
        <v>0.0201197267979101</v>
      </c>
      <c r="AW32" s="1" t="n">
        <f aca="false">AW$5/(1-$E32)+$D$32-AW$5</f>
        <v>0.0203406990759341</v>
      </c>
      <c r="AX32" s="1" t="n">
        <f aca="false">AX$5/(1-$E32)+$D$32-AX$5</f>
        <v>0.0205616713539571</v>
      </c>
      <c r="AY32" s="1" t="n">
        <f aca="false">AY$5/(1-$E32)+$D$32-AY$5</f>
        <v>0.0207826436319802</v>
      </c>
      <c r="AZ32" s="1" t="n">
        <f aca="false">AZ$5/(1-$E32)+$D$32-AZ$5</f>
        <v>0.0210036159100033</v>
      </c>
      <c r="BA32" s="1" t="n">
        <f aca="false">BA$5/(1-$E32)+$D$32-BA$5</f>
        <v>0.0212245881880273</v>
      </c>
      <c r="BB32" s="1" t="n">
        <f aca="false">BB$5/(1-$E32)+$D$32-BB$5</f>
        <v>0.0214455604660504</v>
      </c>
      <c r="BC32" s="1" t="n">
        <f aca="false">BC$5/(1-$E32)+$D$32-BC$5</f>
        <v>0.0216665327440735</v>
      </c>
      <c r="BD32" s="1" t="n">
        <f aca="false">BD$5/(1-$E32)+$D$32-BD$5</f>
        <v>0.0218875050220966</v>
      </c>
      <c r="BE32" s="1" t="n">
        <f aca="false">BE$5/(1-$E32)+$D$32-BE$5</f>
        <v>0.0221084773001197</v>
      </c>
      <c r="BF32" s="1" t="n">
        <f aca="false">BF$5/(1-$E32)+$D$32-BF$5</f>
        <v>0.0223294495781436</v>
      </c>
      <c r="BG32" s="1" t="n">
        <f aca="false">BG$5/(1-$E32)+$D$32-BG$5</f>
        <v>0.0225504218561667</v>
      </c>
      <c r="BH32" s="1" t="n">
        <f aca="false">BH$5/(1-$E32)+$D$32-BH$5</f>
        <v>0.0227713941341898</v>
      </c>
      <c r="BI32" s="1" t="n">
        <f aca="false">BI$5/(1-$E32)+$D$32-BI$5</f>
        <v>0.0229923664122129</v>
      </c>
      <c r="BJ32" s="1" t="n">
        <f aca="false">BJ$5/(1-$E32)+$D$32-BJ$5</f>
        <v>0.0232133386902369</v>
      </c>
      <c r="BK32" s="1" t="n">
        <f aca="false">BK$5/(1-$E32)+$D$32-BK$5</f>
        <v>0.02343431096826</v>
      </c>
      <c r="BL32" s="1" t="n">
        <f aca="false">BL$5/(1-$E32)+$D$32-BL$5</f>
        <v>0.0236552832462831</v>
      </c>
      <c r="BM32" s="1" t="n">
        <f aca="false">BM$5/(1-$E32)+$D$32-BM$5</f>
        <v>0.0238762555243062</v>
      </c>
      <c r="BN32" s="1" t="n">
        <f aca="false">BN$5/(1-$E32)+$D$32-BN$5</f>
        <v>0.0240972278023301</v>
      </c>
      <c r="BO32" s="1" t="n">
        <f aca="false">BO$5/(1-$E32)+$D$32-BO$5</f>
        <v>0.0243182000803532</v>
      </c>
      <c r="BP32" s="1" t="n">
        <f aca="false">BP$5/(1-$E32)+$D$32-BP$5</f>
        <v>0.0245391723583763</v>
      </c>
      <c r="BQ32" s="1" t="n">
        <f aca="false">BQ$5/(1-$E32)+$D$32-BQ$5</f>
        <v>0.0247601446363994</v>
      </c>
      <c r="BR32" s="1" t="n">
        <f aca="false">BR$5/(1-$E32)+$D$32-BR$5</f>
        <v>0.0249811169144234</v>
      </c>
      <c r="BS32" s="1" t="n">
        <f aca="false">BS$5/(1-$E32)+$D$32-BS$5</f>
        <v>0.0252020891924465</v>
      </c>
      <c r="BT32" s="1" t="n">
        <f aca="false">BT$5/(1-$E32)+$D$32-BT$5</f>
        <v>0.0254230614704696</v>
      </c>
      <c r="BU32" s="1" t="n">
        <f aca="false">BU$5/(1-$E32)+$D$32-BU$5</f>
        <v>0.0256440337484927</v>
      </c>
      <c r="BV32" s="1" t="n">
        <f aca="false">BV$5/(1-$E32)+$D$32-BV$5</f>
        <v>0.0258650060265158</v>
      </c>
      <c r="BW32" s="1" t="n">
        <f aca="false">BW$5/(1-$E32)+$D$32-BW$5</f>
        <v>0.0260859783045397</v>
      </c>
      <c r="BX32" s="1" t="n">
        <f aca="false">BX$5/(1-$E32)+$D$32-BX$5</f>
        <v>0.0263069505825628</v>
      </c>
      <c r="BY32" s="1" t="n">
        <f aca="false">BY$5/(1-$E32)+$D$32-BY$5</f>
        <v>0.0265279228605859</v>
      </c>
      <c r="BZ32" s="1" t="n">
        <f aca="false">BZ$5/(1-$E32)+$D$32-BZ$5</f>
        <v>0.026748895138609</v>
      </c>
      <c r="CA32" s="1" t="n">
        <f aca="false">CA$5/(1-$E32)+$D$32-CA$5</f>
        <v>0.026969867416633</v>
      </c>
      <c r="CB32" s="1" t="n">
        <f aca="false">CB$5/(1-$E32)+$D$32-CB$5</f>
        <v>0.0271908396946561</v>
      </c>
      <c r="CC32" s="1" t="n">
        <f aca="false">CC$5/(1-$E32)+$D$32-CC$5</f>
        <v>0.0274118119726792</v>
      </c>
      <c r="CD32" s="1" t="n">
        <f aca="false">CD$5/(1-$E32)+$D$32-CD$5</f>
        <v>0.0276327842507023</v>
      </c>
      <c r="CE32" s="1" t="n">
        <f aca="false">CE$5/(1-$E32)+$D$32-CE$5</f>
        <v>0.0278537565287262</v>
      </c>
      <c r="CF32" s="1" t="n">
        <f aca="false">CF$5/(1-$E32)+$D$32-CF$5</f>
        <v>0.0280747288067493</v>
      </c>
      <c r="CG32" s="1" t="n">
        <f aca="false">CG$5/(1-$E32)+$D$32-CG$5</f>
        <v>0.0282957010847724</v>
      </c>
      <c r="CH32" s="1" t="n">
        <f aca="false">CH$5/(1-$E32)+$D$32-CH$5</f>
        <v>0.0285166733627955</v>
      </c>
      <c r="CI32" s="1" t="n">
        <f aca="false">CI$5/(1-$E32)+$D$32-CI$5</f>
        <v>0.0287376456408195</v>
      </c>
      <c r="CJ32" s="1" t="n">
        <f aca="false">CJ$5/(1-$E32)+$D$32-CJ$5</f>
        <v>0.0289586179188426</v>
      </c>
      <c r="CK32" s="1" t="n">
        <f aca="false">CK$5/(1-$E32)+$D$32-CK$5</f>
        <v>0.0291795901968657</v>
      </c>
      <c r="CL32" s="1" t="n">
        <f aca="false">CL$5/(1-$E32)+$D$32-CL$5</f>
        <v>0.0294005624748888</v>
      </c>
      <c r="CM32" s="1" t="n">
        <f aca="false">CM$5/(1-$E32)+$D$32-CM$5</f>
        <v>0.0296215347529119</v>
      </c>
      <c r="CN32" s="1" t="n">
        <f aca="false">CN$5/(1-$E32)+$D$32-CN$5</f>
        <v>0.0298425070309358</v>
      </c>
      <c r="CO32" s="1" t="n">
        <f aca="false">CO$5/(1-$E32)+$D$32-CO$5</f>
        <v>0.0300634793089589</v>
      </c>
      <c r="CP32" s="1" t="n">
        <f aca="false">CP$5/(1-$E32)+$D$32-CP$5</f>
        <v>0.030284451586982</v>
      </c>
      <c r="CQ32" s="1" t="n">
        <f aca="false">CQ$5/(1-$E32)+$D$32-CQ$5</f>
        <v>0.0305054238650051</v>
      </c>
      <c r="CR32" s="1" t="n">
        <f aca="false">CR$5/(1-$E32)+$D$32-CR$5</f>
        <v>0.0307263961430291</v>
      </c>
      <c r="CS32" s="1" t="n">
        <f aca="false">CS$5/(1-$E32)+$D$32-CS$5</f>
        <v>0.0309473684210522</v>
      </c>
      <c r="CT32" s="1" t="n">
        <f aca="false">CT$5/(1-$E32)+$D$32-CT$5</f>
        <v>0.0311683406990753</v>
      </c>
      <c r="CU32" s="1" t="n">
        <f aca="false">CU$5/(1-$E32)+$D$32-CU$5</f>
        <v>0.0313893129770984</v>
      </c>
      <c r="CV32" s="1" t="n">
        <f aca="false">CV$5/(1-$E32)+$D$32-CV$5</f>
        <v>0.0316102852551223</v>
      </c>
      <c r="CW32" s="1" t="n">
        <f aca="false">CW$5/(1-$E32)+$D$32-CW$5</f>
        <v>0.0318312575331454</v>
      </c>
      <c r="CX32" s="1" t="n">
        <f aca="false">CX$5/(1-$E32)+$D$32-CX$5</f>
        <v>0.0320522298111685</v>
      </c>
      <c r="CY32" s="1" t="n">
        <f aca="false">CY$5/(1-$E32)+$D$32-CY$5</f>
        <v>0.0322732020891916</v>
      </c>
      <c r="CZ32" s="1" t="n">
        <f aca="false">CZ$5/(1-$E32)+$D$32-CZ$5</f>
        <v>0.0324941743672156</v>
      </c>
      <c r="DA32" s="1" t="n">
        <f aca="false">DA$5/(1-$E32)+$D$32-DA$5</f>
        <v>0.0327151466452387</v>
      </c>
      <c r="DB32" s="1" t="n">
        <f aca="false">DB$5/(1-$E32)+$D$32-DB$5</f>
        <v>0.0329361189232618</v>
      </c>
      <c r="DC32" s="1" t="n">
        <f aca="false">DC$5/(1-$E32)+$D$32-DC$5</f>
        <v>0.0331570912012849</v>
      </c>
      <c r="DD32" s="1" t="n">
        <f aca="false">DD$5/(1-$E32)+$D$32-DD$5</f>
        <v>0.0333780634793079</v>
      </c>
      <c r="DE32" s="1" t="n">
        <f aca="false">DE$5/(1-$E32)+$D$32-DE$5</f>
        <v>0.0335990357573319</v>
      </c>
      <c r="DF32" s="1" t="n">
        <f aca="false">DF$5/(1-$E32)+$D$32-DF$5</f>
        <v>0.033820008035355</v>
      </c>
      <c r="DG32" s="1" t="n">
        <f aca="false">DG$5/(1-$E32)+$D$32-DG$5</f>
        <v>0.0340409803133781</v>
      </c>
      <c r="DH32" s="1" t="n">
        <f aca="false">DH$5/(1-$E32)+$D$32-DH$5</f>
        <v>0.0342619525914012</v>
      </c>
      <c r="DI32" s="1" t="n">
        <f aca="false">DI$5/(1-$E32)+$D$32-DI$5</f>
        <v>0.0344829248694252</v>
      </c>
      <c r="DJ32" s="1" t="n">
        <f aca="false">DJ$5/(1-$E32)+$D$32-DJ$5</f>
        <v>0.0347038971474483</v>
      </c>
      <c r="DK32" s="1" t="n">
        <f aca="false">DK$5/(1-$E32)+$D$32-DK$5</f>
        <v>0.0349248694254714</v>
      </c>
      <c r="DL32" s="1" t="n">
        <f aca="false">DL$5/(1-$E32)+$D$32-DL$5</f>
        <v>0.0351458417034944</v>
      </c>
      <c r="DM32" s="1" t="n">
        <f aca="false">DM$5/(1-$E32)+$D$32-DM$5</f>
        <v>0.0353668139815184</v>
      </c>
      <c r="DN32" s="1" t="n">
        <f aca="false">DN$5/(1-$E32)+$D$32-DN$5</f>
        <v>0.0355877862595415</v>
      </c>
      <c r="DO32" s="1" t="n">
        <f aca="false">DO$5/(1-$E32)+$D$32-DO$5</f>
        <v>0.0358087585375646</v>
      </c>
      <c r="DP32" s="1" t="n">
        <f aca="false">DP$5/(1-$E32)+$D$32-DP$5</f>
        <v>0.0360297308155877</v>
      </c>
      <c r="DQ32" s="1" t="n">
        <f aca="false">DQ$5/(1-$E32)+$D$32-DQ$5</f>
        <v>0.0362507030936117</v>
      </c>
      <c r="DR32" s="1" t="n">
        <f aca="false">DR$5/(1-$E32)+$D$32-DR$5</f>
        <v>0.0364716753716348</v>
      </c>
      <c r="DS32" s="1" t="n">
        <f aca="false">DS$5/(1-$E32)+$D$32-DS$5</f>
        <v>0.0366926476496579</v>
      </c>
      <c r="DT32" s="1" t="n">
        <f aca="false">DT$5/(1-$E32)+$D$32-DT$5</f>
        <v>0.0369136199276809</v>
      </c>
      <c r="DU32" s="1" t="n">
        <f aca="false">DU$5/(1-$E32)+$D$32-DU$5</f>
        <v>0.037134592205704</v>
      </c>
      <c r="DV32" s="1" t="n">
        <f aca="false">DV$5/(1-$E32)+$D$32-DV$5</f>
        <v>0.0373555644837289</v>
      </c>
      <c r="DW32" s="1" t="n">
        <f aca="false">DW$5/(1-$E32)+$D$32-DW$5</f>
        <v>0.0375765367617511</v>
      </c>
      <c r="DX32" s="1" t="n">
        <f aca="false">DX$5/(1-$E32)+$D$32-DX$5</f>
        <v>0.0377975090397751</v>
      </c>
      <c r="DY32" s="1" t="n">
        <f aca="false">DY$5/(1-$E32)+$D$32-DY$5</f>
        <v>0.0380184813177991</v>
      </c>
      <c r="DZ32" s="1" t="n">
        <f aca="false">DZ$5/(1-$E32)+$D$32-DZ$5</f>
        <v>0.0382394535958213</v>
      </c>
      <c r="EA32" s="1" t="n">
        <f aca="false">EA$5/(1-$E32)+$D$32-EA$5</f>
        <v>0.0384604258738452</v>
      </c>
      <c r="EB32" s="1" t="n">
        <f aca="false">EB$5/(1-$E32)+$D$32-EB$5</f>
        <v>0.0386813981518692</v>
      </c>
      <c r="EC32" s="1" t="n">
        <f aca="false">EC$5/(1-$E32)+$D$32-EC$5</f>
        <v>0.0389023704298914</v>
      </c>
      <c r="ED32" s="1" t="n">
        <f aca="false">ED$5/(1-$E32)+$D$32-ED$5</f>
        <v>0.0391233427079154</v>
      </c>
      <c r="EE32" s="1" t="n">
        <f aca="false">EE$5/(1-$E32)+$D$32-EE$5</f>
        <v>0.0393443149859376</v>
      </c>
      <c r="EF32" s="1" t="n">
        <f aca="false">EF$5/(1-$E32)+$D$32-EF$5</f>
        <v>0.0395652872639616</v>
      </c>
      <c r="EG32" s="1" t="n">
        <f aca="false">EG$5/(1-$E32)+$D$32-EG$5</f>
        <v>0.0397862595419856</v>
      </c>
      <c r="EH32" s="1" t="n">
        <f aca="false">EH$5/(1-$E32)+$D$32-EH$5</f>
        <v>0.0400072318200078</v>
      </c>
      <c r="EI32" s="1" t="n">
        <f aca="false">EI$5/(1-$E32)+$D$32-EI$5</f>
        <v>0.0402282040980317</v>
      </c>
      <c r="EJ32" s="1" t="n">
        <f aca="false">EJ$5/(1-$E32)+$D$32-EJ$5</f>
        <v>0.0404491763760557</v>
      </c>
      <c r="EK32" s="1" t="n">
        <f aca="false">EK$5/(1-$E32)+$D$32-EK$5</f>
        <v>0.0406701486540779</v>
      </c>
      <c r="EL32" s="1" t="n">
        <f aca="false">EL$5/(1-$E32)+$D$32-EL$5</f>
        <v>0.0408911209321019</v>
      </c>
      <c r="EM32" s="1" t="n">
        <f aca="false">EM$5/(1-$E32)+$D$32-EM$5</f>
        <v>0.0411120932101241</v>
      </c>
      <c r="EN32" s="1" t="n">
        <f aca="false">EN$5/(1-$E32)+$D$32-EN$5</f>
        <v>0.0413330654881481</v>
      </c>
      <c r="EO32" s="1" t="n">
        <f aca="false">EO$5/(1-$E32)+$D$32-EO$5</f>
        <v>0.0415540377661721</v>
      </c>
      <c r="EP32" s="1" t="n">
        <f aca="false">EP$5/(1-$E32)+$D$32-EP$5</f>
        <v>0.0417750100441943</v>
      </c>
      <c r="EQ32" s="1" t="n">
        <f aca="false">EQ$5/(1-$E32)+$D$32-EQ$5</f>
        <v>0.0419959823222182</v>
      </c>
      <c r="ER32" s="1" t="n">
        <f aca="false">ER$5/(1-$E32)+$D$32-ER$5</f>
        <v>0.0422169546002422</v>
      </c>
      <c r="ES32" s="1" t="n">
        <f aca="false">ES$5/(1-$E32)+$D$32-ES$5</f>
        <v>0.0424379268782644</v>
      </c>
      <c r="ET32" s="1" t="n">
        <f aca="false">ET$5/(1-$E32)+$D$32-ET$5</f>
        <v>0.0426588991562884</v>
      </c>
      <c r="EU32" s="1"/>
      <c r="EV32" s="1"/>
      <c r="EW32" s="1"/>
      <c r="EX32" s="1"/>
      <c r="EY32" s="1"/>
      <c r="EZ32" s="1"/>
      <c r="FA32" s="1"/>
      <c r="FB32" s="1"/>
    </row>
    <row r="33" customFormat="false" ht="12.75" hidden="false" customHeight="false" outlineLevel="0" collapsed="false">
      <c r="A33" s="18" t="s">
        <v>29</v>
      </c>
      <c r="B33" s="12" t="n">
        <f aca="false">+B32+1</f>
        <v>23</v>
      </c>
      <c r="C33" s="1" t="n">
        <f aca="false">1.2408</f>
        <v>1.2408</v>
      </c>
      <c r="D33" s="1" t="n">
        <f aca="false">0+0.002+0.0088</f>
        <v>0.0108</v>
      </c>
      <c r="E33" s="2" t="n">
        <v>0.0044</v>
      </c>
      <c r="F33" s="1" t="n">
        <f aca="false">F$5/(1-$E33)+$D$33-F$5</f>
        <v>0.0174291683406989</v>
      </c>
      <c r="G33" s="1" t="n">
        <f aca="false">G$5/(1-$E33)+$D$33-G$5</f>
        <v>0.0176501406187222</v>
      </c>
      <c r="H33" s="1" t="n">
        <f aca="false">H$5/(1-$E33)+$D$33-H$5</f>
        <v>0.0178711128967455</v>
      </c>
      <c r="I33" s="1" t="n">
        <f aca="false">I$5/(1-$E33)+$D$33-I$5</f>
        <v>0.0180920851747688</v>
      </c>
      <c r="J33" s="1" t="n">
        <f aca="false">J$5/(1-$E33)+$D$33-J$5</f>
        <v>0.0183130574527921</v>
      </c>
      <c r="K33" s="1" t="n">
        <f aca="false">K$5/(1-$E33)+$D$33-K$5</f>
        <v>0.0185340297308154</v>
      </c>
      <c r="L33" s="1" t="n">
        <f aca="false">L$5/(1-$E33)+$D$33-L$5</f>
        <v>0.0187550020088387</v>
      </c>
      <c r="M33" s="1" t="n">
        <f aca="false">M$5/(1-$E33)+$D$33-M$5</f>
        <v>0.018975974286862</v>
      </c>
      <c r="N33" s="1" t="n">
        <f aca="false">N$5/(1-$E33)+$D$33-N$5</f>
        <v>0.0191969465648854</v>
      </c>
      <c r="O33" s="1" t="n">
        <f aca="false">O$5/(1-$E33)+$D$33-O$5</f>
        <v>0.0194179188429087</v>
      </c>
      <c r="P33" s="1" t="n">
        <f aca="false">P$5/(1-$E33)+$D$33-P$5</f>
        <v>0.0218486139011653</v>
      </c>
      <c r="Q33" s="1" t="n">
        <f aca="false">Q$5/(1-$E33)+$D$33-Q$5</f>
        <v>0.0220695861791884</v>
      </c>
      <c r="R33" s="1" t="n">
        <f aca="false">R$5/(1-$E33)+$D$33-R$5</f>
        <v>0.022290558457212</v>
      </c>
      <c r="S33" s="1" t="n">
        <f aca="false">S$5/(1-$E33)+$D$33-S$5</f>
        <v>0.022511530735235</v>
      </c>
      <c r="T33" s="1" t="n">
        <f aca="false">T$5/(1-$E33)+$D$33-T$5</f>
        <v>0.0227325030132586</v>
      </c>
      <c r="U33" s="1" t="n">
        <f aca="false">U$5/(1-$E33)+$D$33-U$5</f>
        <v>0.0229534752912817</v>
      </c>
      <c r="V33" s="1" t="n">
        <f aca="false">V$5/(1-$E33)+$D$33-V$5</f>
        <v>0.0231744475693048</v>
      </c>
      <c r="W33" s="1" t="n">
        <f aca="false">W$5/(1-$E33)+$D$33-W$5</f>
        <v>0.0233954198473283</v>
      </c>
      <c r="X33" s="1" t="n">
        <f aca="false">X$5/(1-$E33)+$D$33-X$5</f>
        <v>0.0236163921253514</v>
      </c>
      <c r="Y33" s="1" t="n">
        <f aca="false">Y$5/(1-$E33)+$D$33-Y$5</f>
        <v>0.0238373644033749</v>
      </c>
      <c r="Z33" s="1" t="n">
        <f aca="false">Z$5/(1-$E33)+$D$33-Z$5</f>
        <v>0.024058336681398</v>
      </c>
      <c r="AA33" s="1" t="n">
        <f aca="false">AA$5/(1-$E33)+$D$33-AA$5</f>
        <v>0.0242793089594215</v>
      </c>
      <c r="AB33" s="1" t="n">
        <f aca="false">AB$5/(1-$E33)+$D$33-AB$5</f>
        <v>0.0245002812374446</v>
      </c>
      <c r="AC33" s="1" t="n">
        <f aca="false">AC$5/(1-$E33)+$D$33-AC$5</f>
        <v>0.0247212535154682</v>
      </c>
      <c r="AD33" s="1" t="n">
        <f aca="false">AD$5/(1-$E33)+$D$33-AD$5</f>
        <v>0.0249422257934913</v>
      </c>
      <c r="AE33" s="1" t="n">
        <f aca="false">AE$5/(1-$E33)+$D$33-AE$5</f>
        <v>0.0251631980715148</v>
      </c>
      <c r="AF33" s="1" t="n">
        <f aca="false">AF$5/(1-$E33)+$D$33-AF$5</f>
        <v>0.0253841703495379</v>
      </c>
      <c r="AG33" s="1" t="n">
        <f aca="false">AG$5/(1-$E33)+$D$33-AG$5</f>
        <v>0.0256051426275614</v>
      </c>
      <c r="AH33" s="1" t="n">
        <f aca="false">AH$5/(1-$E33)+$D$33-AH$5</f>
        <v>0.0258261149055845</v>
      </c>
      <c r="AI33" s="1" t="n">
        <f aca="false">AI$5/(1-$E33)+$D$33-AI$5</f>
        <v>0.026047087183608</v>
      </c>
      <c r="AJ33" s="1" t="n">
        <f aca="false">AJ$5/(1-$E33)+$D$33-AJ$5</f>
        <v>0.0262680594616311</v>
      </c>
      <c r="AK33" s="1" t="n">
        <f aca="false">AK$5/(1-$E33)+$D$33-AK$5</f>
        <v>0.0264890317396547</v>
      </c>
      <c r="AL33" s="1" t="n">
        <f aca="false">AL$5/(1-$E33)+$D$33-AL$5</f>
        <v>0.0267100040176778</v>
      </c>
      <c r="AM33" s="1" t="n">
        <f aca="false">AM$5/(1-$E33)+$D$33-AM$5</f>
        <v>0.0269309762957008</v>
      </c>
      <c r="AN33" s="1" t="n">
        <f aca="false">AN$5/(1-$E33)+$D$33-AN$5</f>
        <v>0.0271519485737244</v>
      </c>
      <c r="AO33" s="1" t="n">
        <f aca="false">AO$5/(1-$E33)+$D$33-AO$5</f>
        <v>0.0273729208517475</v>
      </c>
      <c r="AP33" s="1" t="n">
        <f aca="false">AP$5/(1-$E33)+$D$33-AP$5</f>
        <v>0.027593893129771</v>
      </c>
      <c r="AQ33" s="1" t="n">
        <f aca="false">AQ$5/(1-$E33)+$D$33-AQ$5</f>
        <v>0.0278148654077941</v>
      </c>
      <c r="AR33" s="1" t="n">
        <f aca="false">AR$5/(1-$E33)+$D$33-AR$5</f>
        <v>0.0280358376858176</v>
      </c>
      <c r="AS33" s="1" t="n">
        <f aca="false">AS$5/(1-$E33)+$D$33-AS$5</f>
        <v>0.0282568099638407</v>
      </c>
      <c r="AT33" s="1" t="n">
        <f aca="false">AT$5/(1-$E33)+$D$33-AT$5</f>
        <v>0.0284777822418638</v>
      </c>
      <c r="AU33" s="1" t="n">
        <f aca="false">AU$5/(1-$E33)+$D$33-AU$5</f>
        <v>0.0286987545198869</v>
      </c>
      <c r="AV33" s="1" t="n">
        <f aca="false">AV$5/(1-$E33)+$D$33-AV$5</f>
        <v>0.02891972679791</v>
      </c>
      <c r="AW33" s="1" t="n">
        <f aca="false">AW$5/(1-$E33)+$D$33-AW$5</f>
        <v>0.029140699075934</v>
      </c>
      <c r="AX33" s="1" t="n">
        <f aca="false">AX$5/(1-$E33)+$D$33-AX$5</f>
        <v>0.0293616713539571</v>
      </c>
      <c r="AY33" s="1" t="n">
        <f aca="false">AY$5/(1-$E33)+$D$33-AY$5</f>
        <v>0.0295826436319802</v>
      </c>
      <c r="AZ33" s="1" t="n">
        <f aca="false">AZ$5/(1-$E33)+$D$33-AZ$5</f>
        <v>0.0298036159100032</v>
      </c>
      <c r="BA33" s="1" t="n">
        <f aca="false">BA$5/(1-$E33)+$D$33-BA$5</f>
        <v>0.0300245881880272</v>
      </c>
      <c r="BB33" s="1" t="n">
        <f aca="false">BB$5/(1-$E33)+$D$33-BB$5</f>
        <v>0.0302455604660503</v>
      </c>
      <c r="BC33" s="1" t="n">
        <f aca="false">BC$5/(1-$E33)+$D$33-BC$5</f>
        <v>0.0304665327440734</v>
      </c>
      <c r="BD33" s="1" t="n">
        <f aca="false">BD$5/(1-$E33)+$D$33-BD$5</f>
        <v>0.0306875050220965</v>
      </c>
      <c r="BE33" s="1" t="n">
        <f aca="false">BE$5/(1-$E33)+$D$33-BE$5</f>
        <v>0.0309084773001196</v>
      </c>
      <c r="BF33" s="1" t="n">
        <f aca="false">BF$5/(1-$E33)+$D$33-BF$5</f>
        <v>0.0311294495781436</v>
      </c>
      <c r="BG33" s="1" t="n">
        <f aca="false">BG$5/(1-$E33)+$D$33-BG$5</f>
        <v>0.0313504218561667</v>
      </c>
      <c r="BH33" s="1" t="n">
        <f aca="false">BH$5/(1-$E33)+$D$33-BH$5</f>
        <v>0.0315713941341897</v>
      </c>
      <c r="BI33" s="1" t="n">
        <f aca="false">BI$5/(1-$E33)+$D$33-BI$5</f>
        <v>0.0317923664122128</v>
      </c>
      <c r="BJ33" s="1" t="n">
        <f aca="false">BJ$5/(1-$E33)+$D$33-BJ$5</f>
        <v>0.0320133386902368</v>
      </c>
      <c r="BK33" s="1" t="n">
        <f aca="false">BK$5/(1-$E33)+$D$33-BK$5</f>
        <v>0.0322343109682599</v>
      </c>
      <c r="BL33" s="1" t="n">
        <f aca="false">BL$5/(1-$E33)+$D$33-BL$5</f>
        <v>0.032455283246283</v>
      </c>
      <c r="BM33" s="1" t="n">
        <f aca="false">BM$5/(1-$E33)+$D$33-BM$5</f>
        <v>0.0326762555243061</v>
      </c>
      <c r="BN33" s="1" t="n">
        <f aca="false">BN$5/(1-$E33)+$D$33-BN$5</f>
        <v>0.0328972278023301</v>
      </c>
      <c r="BO33" s="1" t="n">
        <f aca="false">BO$5/(1-$E33)+$D$33-BO$5</f>
        <v>0.0331182000803532</v>
      </c>
      <c r="BP33" s="1" t="n">
        <f aca="false">BP$5/(1-$E33)+$D$33-BP$5</f>
        <v>0.0333391723583762</v>
      </c>
      <c r="BQ33" s="1" t="n">
        <f aca="false">BQ$5/(1-$E33)+$D$33-BQ$5</f>
        <v>0.0335601446363993</v>
      </c>
      <c r="BR33" s="1" t="n">
        <f aca="false">BR$5/(1-$E33)+$D$33-BR$5</f>
        <v>0.0337811169144233</v>
      </c>
      <c r="BS33" s="1" t="n">
        <f aca="false">BS$5/(1-$E33)+$D$33-BS$5</f>
        <v>0.0340020891924464</v>
      </c>
      <c r="BT33" s="1" t="n">
        <f aca="false">BT$5/(1-$E33)+$D$33-BT$5</f>
        <v>0.0342230614704695</v>
      </c>
      <c r="BU33" s="1" t="n">
        <f aca="false">BU$5/(1-$E33)+$D$33-BU$5</f>
        <v>0.0344440337484926</v>
      </c>
      <c r="BV33" s="1" t="n">
        <f aca="false">BV$5/(1-$E33)+$D$33-BV$5</f>
        <v>0.0346650060265157</v>
      </c>
      <c r="BW33" s="1" t="n">
        <f aca="false">BW$5/(1-$E33)+$D$33-BW$5</f>
        <v>0.0348859783045397</v>
      </c>
      <c r="BX33" s="1" t="n">
        <f aca="false">BX$5/(1-$E33)+$D$33-BX$5</f>
        <v>0.0351069505825627</v>
      </c>
      <c r="BY33" s="1" t="n">
        <f aca="false">BY$5/(1-$E33)+$D$33-BY$5</f>
        <v>0.0353279228605858</v>
      </c>
      <c r="BZ33" s="1" t="n">
        <f aca="false">BZ$5/(1-$E33)+$D$33-BZ$5</f>
        <v>0.0355488951386089</v>
      </c>
      <c r="CA33" s="1" t="n">
        <f aca="false">CA$5/(1-$E33)+$D$33-CA$5</f>
        <v>0.0357698674166329</v>
      </c>
      <c r="CB33" s="1" t="n">
        <f aca="false">CB$5/(1-$E33)+$D$33-CB$5</f>
        <v>0.035990839694656</v>
      </c>
      <c r="CC33" s="1" t="n">
        <f aca="false">CC$5/(1-$E33)+$D$33-CC$5</f>
        <v>0.0362118119726791</v>
      </c>
      <c r="CD33" s="1" t="n">
        <f aca="false">CD$5/(1-$E33)+$D$33-CD$5</f>
        <v>0.0364327842507022</v>
      </c>
      <c r="CE33" s="1" t="n">
        <f aca="false">CE$5/(1-$E33)+$D$33-CE$5</f>
        <v>0.0366537565287262</v>
      </c>
      <c r="CF33" s="1" t="n">
        <f aca="false">CF$5/(1-$E33)+$D$33-CF$5</f>
        <v>0.0368747288067492</v>
      </c>
      <c r="CG33" s="1" t="n">
        <f aca="false">CG$5/(1-$E33)+$D$33-CG$5</f>
        <v>0.0370957010847723</v>
      </c>
      <c r="CH33" s="1" t="n">
        <f aca="false">CH$5/(1-$E33)+$D$33-CH$5</f>
        <v>0.0373166733627954</v>
      </c>
      <c r="CI33" s="1" t="n">
        <f aca="false">CI$5/(1-$E33)+$D$33-CI$5</f>
        <v>0.0375376456408194</v>
      </c>
      <c r="CJ33" s="1" t="n">
        <f aca="false">CJ$5/(1-$E33)+$D$33-CJ$5</f>
        <v>0.0377586179188425</v>
      </c>
      <c r="CK33" s="1" t="n">
        <f aca="false">CK$5/(1-$E33)+$D$33-CK$5</f>
        <v>0.0379795901968656</v>
      </c>
      <c r="CL33" s="1" t="n">
        <f aca="false">CL$5/(1-$E33)+$D$33-CL$5</f>
        <v>0.0382005624748887</v>
      </c>
      <c r="CM33" s="1" t="n">
        <f aca="false">CM$5/(1-$E33)+$D$33-CM$5</f>
        <v>0.0384215347529118</v>
      </c>
      <c r="CN33" s="1" t="n">
        <f aca="false">CN$5/(1-$E33)+$D$33-CN$5</f>
        <v>0.0386425070309358</v>
      </c>
      <c r="CO33" s="1" t="n">
        <f aca="false">CO$5/(1-$E33)+$D$33-CO$5</f>
        <v>0.0388634793089588</v>
      </c>
      <c r="CP33" s="1" t="n">
        <f aca="false">CP$5/(1-$E33)+$D$33-CP$5</f>
        <v>0.0390844515869819</v>
      </c>
      <c r="CQ33" s="1" t="n">
        <f aca="false">CQ$5/(1-$E33)+$D$33-CQ$5</f>
        <v>0.039305423865005</v>
      </c>
      <c r="CR33" s="1" t="n">
        <f aca="false">CR$5/(1-$E33)+$D$33-CR$5</f>
        <v>0.039526396143029</v>
      </c>
      <c r="CS33" s="1" t="n">
        <f aca="false">CS$5/(1-$E33)+$D$33-CS$5</f>
        <v>0.0397473684210521</v>
      </c>
      <c r="CT33" s="1" t="n">
        <f aca="false">CT$5/(1-$E33)+$D$33-CT$5</f>
        <v>0.0399683406990752</v>
      </c>
      <c r="CU33" s="1" t="n">
        <f aca="false">CU$5/(1-$E33)+$D$33-CU$5</f>
        <v>0.0401893129770983</v>
      </c>
      <c r="CV33" s="1" t="n">
        <f aca="false">CV$5/(1-$E33)+$D$33-CV$5</f>
        <v>0.0404102852551223</v>
      </c>
      <c r="CW33" s="1" t="n">
        <f aca="false">CW$5/(1-$E33)+$D$33-CW$5</f>
        <v>0.0406312575331453</v>
      </c>
      <c r="CX33" s="1" t="n">
        <f aca="false">CX$5/(1-$E33)+$D$33-CX$5</f>
        <v>0.0408522298111684</v>
      </c>
      <c r="CY33" s="1" t="n">
        <f aca="false">CY$5/(1-$E33)+$D$33-CY$5</f>
        <v>0.0410732020891915</v>
      </c>
      <c r="CZ33" s="1" t="n">
        <f aca="false">CZ$5/(1-$E33)+$D$33-CZ$5</f>
        <v>0.0412941743672155</v>
      </c>
      <c r="DA33" s="1" t="n">
        <f aca="false">DA$5/(1-$E33)+$D$33-DA$5</f>
        <v>0.0415151466452386</v>
      </c>
      <c r="DB33" s="1" t="n">
        <f aca="false">DB$5/(1-$E33)+$D$33-DB$5</f>
        <v>0.0417361189232617</v>
      </c>
      <c r="DC33" s="1" t="n">
        <f aca="false">DC$5/(1-$E33)+$D$33-DC$5</f>
        <v>0.0419570912012848</v>
      </c>
      <c r="DD33" s="1" t="n">
        <f aca="false">DD$5/(1-$E33)+$D$33-DD$5</f>
        <v>0.0421780634793079</v>
      </c>
      <c r="DE33" s="1" t="n">
        <f aca="false">DE$5/(1-$E33)+$D$33-DE$5</f>
        <v>0.0423990357573318</v>
      </c>
      <c r="DF33" s="1" t="n">
        <f aca="false">DF$5/(1-$E33)+$D$33-DF$5</f>
        <v>0.0426200080353549</v>
      </c>
      <c r="DG33" s="1" t="n">
        <f aca="false">DG$5/(1-$E33)+$D$33-DG$5</f>
        <v>0.042840980313378</v>
      </c>
      <c r="DH33" s="1" t="n">
        <f aca="false">DH$5/(1-$E33)+$D$33-DH$5</f>
        <v>0.0430619525914011</v>
      </c>
      <c r="DI33" s="1" t="n">
        <f aca="false">DI$5/(1-$E33)+$D$33-DI$5</f>
        <v>0.0432829248694251</v>
      </c>
      <c r="DJ33" s="1" t="n">
        <f aca="false">DJ$5/(1-$E33)+$D$33-DJ$5</f>
        <v>0.0435038971474482</v>
      </c>
      <c r="DK33" s="1" t="n">
        <f aca="false">DK$5/(1-$E33)+$D$33-DK$5</f>
        <v>0.0437248694254713</v>
      </c>
      <c r="DL33" s="1" t="n">
        <f aca="false">DL$5/(1-$E33)+$D$33-DL$5</f>
        <v>0.0439458417034944</v>
      </c>
      <c r="DM33" s="1" t="n">
        <f aca="false">DM$5/(1-$E33)+$D$33-DM$5</f>
        <v>0.0441668139815183</v>
      </c>
      <c r="DN33" s="1" t="n">
        <f aca="false">DN$5/(1-$E33)+$D$33-DN$5</f>
        <v>0.0443877862595414</v>
      </c>
      <c r="DO33" s="1" t="n">
        <f aca="false">DO$5/(1-$E33)+$D$33-DO$5</f>
        <v>0.0446087585375645</v>
      </c>
      <c r="DP33" s="1" t="n">
        <f aca="false">DP$5/(1-$E33)+$D$33-DP$5</f>
        <v>0.0448297308155876</v>
      </c>
      <c r="DQ33" s="1" t="n">
        <f aca="false">DQ$5/(1-$E33)+$D$33-DQ$5</f>
        <v>0.0450507030936116</v>
      </c>
      <c r="DR33" s="1" t="n">
        <f aca="false">DR$5/(1-$E33)+$D$33-DR$5</f>
        <v>0.0452716753716347</v>
      </c>
      <c r="DS33" s="1" t="n">
        <f aca="false">DS$5/(1-$E33)+$D$33-DS$5</f>
        <v>0.0454926476496578</v>
      </c>
      <c r="DT33" s="1" t="n">
        <f aca="false">DT$5/(1-$E33)+$D$33-DT$5</f>
        <v>0.0457136199276809</v>
      </c>
      <c r="DU33" s="1" t="n">
        <f aca="false">DU$5/(1-$E33)+$D$33-DU$5</f>
        <v>0.045934592205704</v>
      </c>
      <c r="DV33" s="1" t="n">
        <f aca="false">DV$5/(1-$E33)+$D$33-DV$5</f>
        <v>0.0461555644837279</v>
      </c>
      <c r="DW33" s="1" t="n">
        <f aca="false">DW$5/(1-$E33)+$D$33-DW$5</f>
        <v>0.0463765367617501</v>
      </c>
      <c r="DX33" s="1" t="n">
        <f aca="false">DX$5/(1-$E33)+$D$33-DX$5</f>
        <v>0.0465975090397741</v>
      </c>
      <c r="DY33" s="1" t="n">
        <f aca="false">DY$5/(1-$E33)+$D$33-DY$5</f>
        <v>0.0468184813177981</v>
      </c>
      <c r="DZ33" s="1" t="n">
        <f aca="false">DZ$5/(1-$E33)+$D$33-DZ$5</f>
        <v>0.0470394535958203</v>
      </c>
      <c r="EA33" s="1" t="n">
        <f aca="false">EA$5/(1-$E33)+$D$33-EA$5</f>
        <v>0.0472604258738443</v>
      </c>
      <c r="EB33" s="1" t="n">
        <f aca="false">EB$5/(1-$E33)+$D$33-EB$5</f>
        <v>0.0474813981518683</v>
      </c>
      <c r="EC33" s="1" t="n">
        <f aca="false">EC$5/(1-$E33)+$D$33-EC$5</f>
        <v>0.0477023704298905</v>
      </c>
      <c r="ED33" s="1" t="n">
        <f aca="false">ED$5/(1-$E33)+$D$33-ED$5</f>
        <v>0.0479233427079144</v>
      </c>
      <c r="EE33" s="1" t="n">
        <f aca="false">EE$5/(1-$E33)+$D$33-EE$5</f>
        <v>0.0481443149859366</v>
      </c>
      <c r="EF33" s="1" t="n">
        <f aca="false">EF$5/(1-$E33)+$D$33-EF$5</f>
        <v>0.0483652872639606</v>
      </c>
      <c r="EG33" s="1" t="n">
        <f aca="false">EG$5/(1-$E33)+$D$33-EG$5</f>
        <v>0.0485862595419846</v>
      </c>
      <c r="EH33" s="1" t="n">
        <f aca="false">EH$5/(1-$E33)+$D$33-EH$5</f>
        <v>0.0488072318200068</v>
      </c>
      <c r="EI33" s="1" t="n">
        <f aca="false">EI$5/(1-$E33)+$D$33-EI$5</f>
        <v>0.0490282040980308</v>
      </c>
      <c r="EJ33" s="1" t="n">
        <f aca="false">EJ$5/(1-$E33)+$D$33-EJ$5</f>
        <v>0.0492491763760548</v>
      </c>
      <c r="EK33" s="1" t="n">
        <f aca="false">EK$5/(1-$E33)+$D$33-EK$5</f>
        <v>0.049470148654077</v>
      </c>
      <c r="EL33" s="1" t="n">
        <f aca="false">EL$5/(1-$E33)+$D$33-EL$5</f>
        <v>0.0496911209321009</v>
      </c>
      <c r="EM33" s="1" t="n">
        <f aca="false">EM$5/(1-$E33)+$D$33-EM$5</f>
        <v>0.0499120932101231</v>
      </c>
      <c r="EN33" s="1" t="n">
        <f aca="false">EN$5/(1-$E33)+$D$33-EN$5</f>
        <v>0.0501330654881471</v>
      </c>
      <c r="EO33" s="1" t="n">
        <f aca="false">EO$5/(1-$E33)+$D$33-EO$5</f>
        <v>0.0503540377661711</v>
      </c>
      <c r="EP33" s="1" t="n">
        <f aca="false">EP$5/(1-$E33)+$D$33-EP$5</f>
        <v>0.0505750100441933</v>
      </c>
      <c r="EQ33" s="1" t="n">
        <f aca="false">EQ$5/(1-$E33)+$D$33-EQ$5</f>
        <v>0.0507959823222173</v>
      </c>
      <c r="ER33" s="1" t="n">
        <f aca="false">ER$5/(1-$E33)+$D$33-ER$5</f>
        <v>0.0510169546002413</v>
      </c>
      <c r="ES33" s="1" t="n">
        <f aca="false">ES$5/(1-$E33)+$D$33-ES$5</f>
        <v>0.0512379268782635</v>
      </c>
      <c r="ET33" s="1" t="n">
        <f aca="false">ET$5/(1-$E33)+$D$33-ET$5</f>
        <v>0.0514588991562874</v>
      </c>
      <c r="EU33" s="1"/>
      <c r="EV33" s="1"/>
      <c r="EW33" s="1"/>
      <c r="EX33" s="1"/>
      <c r="EY33" s="1"/>
      <c r="EZ33" s="1"/>
      <c r="FA33" s="1"/>
      <c r="FB33" s="1"/>
    </row>
    <row r="34" customFormat="false" ht="12.75" hidden="false" customHeight="false" outlineLevel="0" collapsed="false">
      <c r="A34" s="18"/>
      <c r="B34" s="12" t="n">
        <f aca="false">+B33+1</f>
        <v>24</v>
      </c>
    </row>
    <row r="35" customFormat="false" ht="12.75" hidden="false" customHeight="false" outlineLevel="0" collapsed="false">
      <c r="A35" s="5" t="s">
        <v>30</v>
      </c>
      <c r="B35" s="12" t="n">
        <f aca="false">+B34+1</f>
        <v>25</v>
      </c>
      <c r="C35" s="1" t="n">
        <f aca="false">11.97</f>
        <v>11.97</v>
      </c>
      <c r="D35" s="1" t="n">
        <f aca="false">0.0014+0.0088+0.0019</f>
        <v>0.0121</v>
      </c>
      <c r="E35" s="2" t="n">
        <f aca="false">0.0158</f>
        <v>0.0158</v>
      </c>
      <c r="F35" s="1" t="n">
        <f aca="false">F$5/(1-$E35)+$D$35-F$5</f>
        <v>0.0361804714488925</v>
      </c>
      <c r="G35" s="1" t="n">
        <f aca="false">G$5/(1-$E35)+$D$35-G$5</f>
        <v>0.0369831538305223</v>
      </c>
      <c r="H35" s="1" t="n">
        <f aca="false">H$5/(1-$E35)+$D$35-H$5</f>
        <v>0.0377858362121521</v>
      </c>
      <c r="I35" s="1" t="n">
        <f aca="false">I$5/(1-$E35)+$D$35-I$5</f>
        <v>0.0385885185937818</v>
      </c>
      <c r="J35" s="1" t="n">
        <f aca="false">J$5/(1-$E35)+$D$35-J$5</f>
        <v>0.0393912009754116</v>
      </c>
      <c r="K35" s="1" t="n">
        <f aca="false">K$5/(1-$E35)+$D$35-K$5</f>
        <v>0.0401938833570412</v>
      </c>
      <c r="L35" s="1" t="n">
        <f aca="false">L$5/(1-$E35)+$D$35-L$5</f>
        <v>0.0409965657386711</v>
      </c>
      <c r="M35" s="1" t="n">
        <f aca="false">M$5/(1-$E35)+$D$35-M$5</f>
        <v>0.0417992481203009</v>
      </c>
      <c r="N35" s="1" t="n">
        <f aca="false">N$5/(1-$E35)+$D$35-N$5</f>
        <v>0.0426019305019305</v>
      </c>
      <c r="O35" s="1" t="n">
        <f aca="false">O$5/(1-$E35)+$D$35-O$5</f>
        <v>0.0434046128835603</v>
      </c>
      <c r="P35" s="1" t="n">
        <f aca="false">P$5/(1-$E35)+$D$35-P$5</f>
        <v>0.0522341190814877</v>
      </c>
      <c r="Q35" s="1" t="n">
        <f aca="false">Q$5/(1-$E35)+$D$35-Q$5</f>
        <v>0.0530368014631177</v>
      </c>
      <c r="R35" s="1" t="n">
        <f aca="false">R$5/(1-$E35)+$D$35-R$5</f>
        <v>0.0538394838447474</v>
      </c>
      <c r="S35" s="1" t="n">
        <f aca="false">S$5/(1-$E35)+$D$35-S$5</f>
        <v>0.054642166226377</v>
      </c>
      <c r="T35" s="1" t="n">
        <f aca="false">T$5/(1-$E35)+$D$35-T$5</f>
        <v>0.055444848608007</v>
      </c>
      <c r="U35" s="1" t="n">
        <f aca="false">U$5/(1-$E35)+$D$35-U$5</f>
        <v>0.0562475309896366</v>
      </c>
      <c r="V35" s="1" t="n">
        <f aca="false">V$5/(1-$E35)+$D$35-V$5</f>
        <v>0.0570502133712663</v>
      </c>
      <c r="W35" s="1" t="n">
        <f aca="false">W$5/(1-$E35)+$D$35-W$5</f>
        <v>0.0578528957528959</v>
      </c>
      <c r="X35" s="1" t="n">
        <f aca="false">X$5/(1-$E35)+$D$35-X$5</f>
        <v>0.0586555781345259</v>
      </c>
      <c r="Y35" s="1" t="n">
        <f aca="false">Y$5/(1-$E35)+$D$35-Y$5</f>
        <v>0.0594582605161556</v>
      </c>
      <c r="Z35" s="1" t="n">
        <f aca="false">Z$5/(1-$E35)+$D$35-Z$5</f>
        <v>0.0602609428977852</v>
      </c>
      <c r="AA35" s="1" t="n">
        <f aca="false">AA$5/(1-$E35)+$D$35-AA$5</f>
        <v>0.0610636252794152</v>
      </c>
      <c r="AB35" s="1" t="n">
        <f aca="false">AB$5/(1-$E35)+$D$35-AB$5</f>
        <v>0.0618663076610448</v>
      </c>
      <c r="AC35" s="1" t="n">
        <f aca="false">AC$5/(1-$E35)+$D$35-AC$5</f>
        <v>0.0626689900426745</v>
      </c>
      <c r="AD35" s="1" t="n">
        <f aca="false">AD$5/(1-$E35)+$D$35-AD$5</f>
        <v>0.0634716724243045</v>
      </c>
      <c r="AE35" s="1" t="n">
        <f aca="false">AE$5/(1-$E35)+$D$35-AE$5</f>
        <v>0.0642743548059341</v>
      </c>
      <c r="AF35" s="1" t="n">
        <f aca="false">AF$5/(1-$E35)+$D$35-AF$5</f>
        <v>0.0650770371875638</v>
      </c>
      <c r="AG35" s="1" t="n">
        <f aca="false">AG$5/(1-$E35)+$D$35-AG$5</f>
        <v>0.0658797195691934</v>
      </c>
      <c r="AH35" s="1" t="n">
        <f aca="false">AH$5/(1-$E35)+$D$35-AH$5</f>
        <v>0.0666824019508234</v>
      </c>
      <c r="AI35" s="1" t="n">
        <f aca="false">AI$5/(1-$E35)+$D$35-AI$5</f>
        <v>0.067485084332453</v>
      </c>
      <c r="AJ35" s="1" t="n">
        <f aca="false">AJ$5/(1-$E35)+$D$35-AJ$5</f>
        <v>0.0682877667140827</v>
      </c>
      <c r="AK35" s="1" t="n">
        <f aca="false">AK$5/(1-$E35)+$D$35-AK$5</f>
        <v>0.0690904490957127</v>
      </c>
      <c r="AL35" s="1" t="n">
        <f aca="false">AL$5/(1-$E35)+$D$35-AL$5</f>
        <v>0.0698931314773423</v>
      </c>
      <c r="AM35" s="1" t="n">
        <f aca="false">AM$5/(1-$E35)+$D$35-AM$5</f>
        <v>0.070695813858972</v>
      </c>
      <c r="AN35" s="1" t="n">
        <f aca="false">AN$5/(1-$E35)+$D$35-AN$5</f>
        <v>0.071498496240602</v>
      </c>
      <c r="AO35" s="1" t="n">
        <f aca="false">AO$5/(1-$E35)+$D$35-AO$5</f>
        <v>0.0723011786222316</v>
      </c>
      <c r="AP35" s="1" t="n">
        <f aca="false">AP$5/(1-$E35)+$D$35-AP$5</f>
        <v>0.0731038610038612</v>
      </c>
      <c r="AQ35" s="1" t="n">
        <f aca="false">AQ$5/(1-$E35)+$D$35-AQ$5</f>
        <v>0.0739065433854909</v>
      </c>
      <c r="AR35" s="1" t="n">
        <f aca="false">AR$5/(1-$E35)+$D$35-AR$5</f>
        <v>0.0747092257671209</v>
      </c>
      <c r="AS35" s="1" t="n">
        <f aca="false">AS$5/(1-$E35)+$D$35-AS$5</f>
        <v>0.0755119081487505</v>
      </c>
      <c r="AT35" s="1" t="n">
        <f aca="false">AT$5/(1-$E35)+$D$35-AT$5</f>
        <v>0.0763145905303801</v>
      </c>
      <c r="AU35" s="1" t="n">
        <f aca="false">AU$5/(1-$E35)+$D$35-AU$5</f>
        <v>0.0771172729120098</v>
      </c>
      <c r="AV35" s="1" t="n">
        <f aca="false">AV$5/(1-$E35)+$D$35-AV$5</f>
        <v>0.0779199552936394</v>
      </c>
      <c r="AW35" s="1" t="n">
        <f aca="false">AW$5/(1-$E35)+$D$35-AW$5</f>
        <v>0.0787226376752699</v>
      </c>
      <c r="AX35" s="1" t="n">
        <f aca="false">AX$5/(1-$E35)+$D$35-AX$5</f>
        <v>0.0795253200568995</v>
      </c>
      <c r="AY35" s="1" t="n">
        <f aca="false">AY$5/(1-$E35)+$D$35-AY$5</f>
        <v>0.0803280024385291</v>
      </c>
      <c r="AZ35" s="1" t="n">
        <f aca="false">AZ$5/(1-$E35)+$D$35-AZ$5</f>
        <v>0.0811306848201587</v>
      </c>
      <c r="BA35" s="1" t="n">
        <f aca="false">BA$5/(1-$E35)+$D$35-BA$5</f>
        <v>0.0819333672017883</v>
      </c>
      <c r="BB35" s="1" t="n">
        <f aca="false">BB$5/(1-$E35)+$D$35-BB$5</f>
        <v>0.082736049583418</v>
      </c>
      <c r="BC35" s="1" t="n">
        <f aca="false">BC$5/(1-$E35)+$D$35-BC$5</f>
        <v>0.0835387319650485</v>
      </c>
      <c r="BD35" s="1" t="n">
        <f aca="false">BD$5/(1-$E35)+$D$35-BD$5</f>
        <v>0.0843414143466781</v>
      </c>
      <c r="BE35" s="1" t="n">
        <f aca="false">BE$5/(1-$E35)+$D$35-BE$5</f>
        <v>0.0851440967283077</v>
      </c>
      <c r="BF35" s="1" t="n">
        <f aca="false">BF$5/(1-$E35)+$D$35-BF$5</f>
        <v>0.0859467791099373</v>
      </c>
      <c r="BG35" s="1" t="n">
        <f aca="false">BG$5/(1-$E35)+$D$35-BG$5</f>
        <v>0.0867494614915669</v>
      </c>
      <c r="BH35" s="1" t="n">
        <f aca="false">BH$5/(1-$E35)+$D$35-BH$5</f>
        <v>0.0875521438731965</v>
      </c>
      <c r="BI35" s="1" t="n">
        <f aca="false">BI$5/(1-$E35)+$D$35-BI$5</f>
        <v>0.0883548262548262</v>
      </c>
      <c r="BJ35" s="1" t="n">
        <f aca="false">BJ$5/(1-$E35)+$D$35-BJ$5</f>
        <v>0.0891575086364567</v>
      </c>
      <c r="BK35" s="1" t="n">
        <f aca="false">BK$5/(1-$E35)+$D$35-BK$5</f>
        <v>0.0899601910180863</v>
      </c>
      <c r="BL35" s="1" t="n">
        <f aca="false">BL$5/(1-$E35)+$D$35-BL$5</f>
        <v>0.0907628733997159</v>
      </c>
      <c r="BM35" s="1" t="n">
        <f aca="false">BM$5/(1-$E35)+$D$35-BM$5</f>
        <v>0.0915655557813455</v>
      </c>
      <c r="BN35" s="1" t="n">
        <f aca="false">BN$5/(1-$E35)+$D$35-BN$5</f>
        <v>0.0923682381629751</v>
      </c>
      <c r="BO35" s="1" t="n">
        <f aca="false">BO$5/(1-$E35)+$D$35-BO$5</f>
        <v>0.0931709205446047</v>
      </c>
      <c r="BP35" s="1" t="n">
        <f aca="false">BP$5/(1-$E35)+$D$35-BP$5</f>
        <v>0.0939736029262344</v>
      </c>
      <c r="BQ35" s="1" t="n">
        <f aca="false">BQ$5/(1-$E35)+$D$35-BQ$5</f>
        <v>0.0947762853078649</v>
      </c>
      <c r="BR35" s="1" t="n">
        <f aca="false">BR$5/(1-$E35)+$D$35-BR$5</f>
        <v>0.0955789676894945</v>
      </c>
      <c r="BS35" s="1" t="n">
        <f aca="false">BS$5/(1-$E35)+$D$35-BS$5</f>
        <v>0.0963816500711241</v>
      </c>
      <c r="BT35" s="1" t="n">
        <f aca="false">BT$5/(1-$E35)+$D$35-BT$5</f>
        <v>0.0971843324527537</v>
      </c>
      <c r="BU35" s="1" t="n">
        <f aca="false">BU$5/(1-$E35)+$D$35-BU$5</f>
        <v>0.0979870148343833</v>
      </c>
      <c r="BV35" s="1" t="n">
        <f aca="false">BV$5/(1-$E35)+$D$35-BV$5</f>
        <v>0.0987896972160129</v>
      </c>
      <c r="BW35" s="1" t="n">
        <f aca="false">BW$5/(1-$E35)+$D$35-BW$5</f>
        <v>0.0995923795976434</v>
      </c>
      <c r="BX35" s="1" t="n">
        <f aca="false">BX$5/(1-$E35)+$D$35-BX$5</f>
        <v>0.100395061979273</v>
      </c>
      <c r="BY35" s="1" t="n">
        <f aca="false">BY$5/(1-$E35)+$D$35-BY$5</f>
        <v>0.101197744360903</v>
      </c>
      <c r="BZ35" s="1" t="n">
        <f aca="false">BZ$5/(1-$E35)+$D$35-BZ$5</f>
        <v>0.102000426742532</v>
      </c>
      <c r="CA35" s="1" t="n">
        <f aca="false">CA$5/(1-$E35)+$D$35-CA$5</f>
        <v>0.102803109124162</v>
      </c>
      <c r="CB35" s="1" t="n">
        <f aca="false">CB$5/(1-$E35)+$D$35-CB$5</f>
        <v>0.103605791505792</v>
      </c>
      <c r="CC35" s="1" t="n">
        <f aca="false">CC$5/(1-$E35)+$D$35-CC$5</f>
        <v>0.104408473887421</v>
      </c>
      <c r="CD35" s="1" t="n">
        <f aca="false">CD$5/(1-$E35)+$D$35-CD$5</f>
        <v>0.105211156269052</v>
      </c>
      <c r="CE35" s="1" t="n">
        <f aca="false">CE$5/(1-$E35)+$D$35-CE$5</f>
        <v>0.106013838650681</v>
      </c>
      <c r="CF35" s="1" t="n">
        <f aca="false">CF$5/(1-$E35)+$D$35-CF$5</f>
        <v>0.106816521032311</v>
      </c>
      <c r="CG35" s="1" t="n">
        <f aca="false">CG$5/(1-$E35)+$D$35-CG$5</f>
        <v>0.10761920341394</v>
      </c>
      <c r="CH35" s="1" t="n">
        <f aca="false">CH$5/(1-$E35)+$D$35-CH$5</f>
        <v>0.10842188579557</v>
      </c>
      <c r="CI35" s="1" t="n">
        <f aca="false">CI$5/(1-$E35)+$D$35-CI$5</f>
        <v>0.1092245681772</v>
      </c>
      <c r="CJ35" s="1" t="n">
        <f aca="false">CJ$5/(1-$E35)+$D$35-CJ$5</f>
        <v>0.110027250558829</v>
      </c>
      <c r="CK35" s="1" t="n">
        <f aca="false">CK$5/(1-$E35)+$D$35-CK$5</f>
        <v>0.11082993294046</v>
      </c>
      <c r="CL35" s="1" t="n">
        <f aca="false">CL$5/(1-$E35)+$D$35-CL$5</f>
        <v>0.111632615322089</v>
      </c>
      <c r="CM35" s="1" t="n">
        <f aca="false">CM$5/(1-$E35)+$D$35-CM$5</f>
        <v>0.112435297703719</v>
      </c>
      <c r="CN35" s="1" t="n">
        <f aca="false">CN$5/(1-$E35)+$D$35-CN$5</f>
        <v>0.113237980085349</v>
      </c>
      <c r="CO35" s="1" t="n">
        <f aca="false">CO$5/(1-$E35)+$D$35-CO$5</f>
        <v>0.114040662466978</v>
      </c>
      <c r="CP35" s="1" t="n">
        <f aca="false">CP$5/(1-$E35)+$D$35-CP$5</f>
        <v>0.114843344848608</v>
      </c>
      <c r="CQ35" s="1" t="n">
        <f aca="false">CQ$5/(1-$E35)+$D$35-CQ$5</f>
        <v>0.115646027230238</v>
      </c>
      <c r="CR35" s="1" t="n">
        <f aca="false">CR$5/(1-$E35)+$D$35-CR$5</f>
        <v>0.116448709611868</v>
      </c>
      <c r="CS35" s="1" t="n">
        <f aca="false">CS$5/(1-$E35)+$D$35-CS$5</f>
        <v>0.117251391993498</v>
      </c>
      <c r="CT35" s="1" t="n">
        <f aca="false">CT$5/(1-$E35)+$D$35-CT$5</f>
        <v>0.118054074375127</v>
      </c>
      <c r="CU35" s="1" t="n">
        <f aca="false">CU$5/(1-$E35)+$D$35-CU$5</f>
        <v>0.118856756756757</v>
      </c>
      <c r="CV35" s="1" t="n">
        <f aca="false">CV$5/(1-$E35)+$D$35-CV$5</f>
        <v>0.119659439138387</v>
      </c>
      <c r="CW35" s="1" t="n">
        <f aca="false">CW$5/(1-$E35)+$D$35-CW$5</f>
        <v>0.120462121520016</v>
      </c>
      <c r="CX35" s="1" t="n">
        <f aca="false">CX$5/(1-$E35)+$D$35-CX$5</f>
        <v>0.121264803901647</v>
      </c>
      <c r="CY35" s="1" t="n">
        <f aca="false">CY$5/(1-$E35)+$D$35-CY$5</f>
        <v>0.122067486283276</v>
      </c>
      <c r="CZ35" s="1" t="n">
        <f aca="false">CZ$5/(1-$E35)+$D$35-CZ$5</f>
        <v>0.122870168664906</v>
      </c>
      <c r="DA35" s="1" t="n">
        <f aca="false">DA$5/(1-$E35)+$D$35-DA$5</f>
        <v>0.123672851046535</v>
      </c>
      <c r="DB35" s="1" t="n">
        <f aca="false">DB$5/(1-$E35)+$D$35-DB$5</f>
        <v>0.124475533428165</v>
      </c>
      <c r="DC35" s="1" t="n">
        <f aca="false">DC$5/(1-$E35)+$D$35-DC$5</f>
        <v>0.125278215809795</v>
      </c>
      <c r="DD35" s="1" t="n">
        <f aca="false">DD$5/(1-$E35)+$D$35-DD$5</f>
        <v>0.126080898191424</v>
      </c>
      <c r="DE35" s="1" t="n">
        <f aca="false">DE$5/(1-$E35)+$D$35-DE$5</f>
        <v>0.126883580573055</v>
      </c>
      <c r="DF35" s="1" t="n">
        <f aca="false">DF$5/(1-$E35)+$D$35-DF$5</f>
        <v>0.127686262954684</v>
      </c>
      <c r="DG35" s="1" t="n">
        <f aca="false">DG$5/(1-$E35)+$D$35-DG$5</f>
        <v>0.128488945336314</v>
      </c>
      <c r="DH35" s="1" t="n">
        <f aca="false">DH$5/(1-$E35)+$D$35-DH$5</f>
        <v>0.129291627717944</v>
      </c>
      <c r="DI35" s="1" t="n">
        <f aca="false">DI$5/(1-$E35)+$D$35-DI$5</f>
        <v>0.130094310099573</v>
      </c>
      <c r="DJ35" s="1" t="n">
        <f aca="false">DJ$5/(1-$E35)+$D$35-DJ$5</f>
        <v>0.130896992481203</v>
      </c>
      <c r="DK35" s="1" t="n">
        <f aca="false">DK$5/(1-$E35)+$D$35-DK$5</f>
        <v>0.131699674862833</v>
      </c>
      <c r="DL35" s="1" t="n">
        <f aca="false">DL$5/(1-$E35)+$D$35-DL$5</f>
        <v>0.132502357244463</v>
      </c>
      <c r="DM35" s="1" t="n">
        <f aca="false">DM$5/(1-$E35)+$D$35-DM$5</f>
        <v>0.133305039626093</v>
      </c>
      <c r="DN35" s="1" t="n">
        <f aca="false">DN$5/(1-$E35)+$D$35-DN$5</f>
        <v>0.134107722007722</v>
      </c>
      <c r="DO35" s="1" t="n">
        <f aca="false">DO$5/(1-$E35)+$D$35-DO$5</f>
        <v>0.134910404389352</v>
      </c>
      <c r="DP35" s="1" t="n">
        <f aca="false">DP$5/(1-$E35)+$D$35-DP$5</f>
        <v>0.135713086770981</v>
      </c>
      <c r="DQ35" s="1" t="n">
        <f aca="false">DQ$5/(1-$E35)+$D$35-DQ$5</f>
        <v>0.136515769152611</v>
      </c>
      <c r="DR35" s="1" t="n">
        <f aca="false">DR$5/(1-$E35)+$D$35-DR$5</f>
        <v>0.137318451534242</v>
      </c>
      <c r="DS35" s="1" t="n">
        <f aca="false">DS$5/(1-$E35)+$D$35-DS$5</f>
        <v>0.138121133915871</v>
      </c>
      <c r="DT35" s="1" t="n">
        <f aca="false">DT$5/(1-$E35)+$D$35-DT$5</f>
        <v>0.138923816297501</v>
      </c>
      <c r="DU35" s="1" t="n">
        <f aca="false">DU$5/(1-$E35)+$D$35-DU$5</f>
        <v>0.13972649867913</v>
      </c>
      <c r="DV35" s="1" t="n">
        <f aca="false">DV$5/(1-$E35)+$D$35-DV$5</f>
        <v>0.14052918106076</v>
      </c>
      <c r="DW35" s="1" t="n">
        <f aca="false">DW$5/(1-$E35)+$D$35-DW$5</f>
        <v>0.141331863442391</v>
      </c>
      <c r="DX35" s="1" t="n">
        <f aca="false">DX$5/(1-$E35)+$D$35-DX$5</f>
        <v>0.142134545824019</v>
      </c>
      <c r="DY35" s="1" t="n">
        <f aca="false">DY$5/(1-$E35)+$D$35-DY$5</f>
        <v>0.14293722820565</v>
      </c>
      <c r="DZ35" s="1" t="n">
        <f aca="false">DZ$5/(1-$E35)+$D$35-DZ$5</f>
        <v>0.143739910587279</v>
      </c>
      <c r="EA35" s="1" t="n">
        <f aca="false">EA$5/(1-$E35)+$D$35-EA$5</f>
        <v>0.144542592968909</v>
      </c>
      <c r="EB35" s="1" t="n">
        <f aca="false">EB$5/(1-$E35)+$D$35-EB$5</f>
        <v>0.14534527535054</v>
      </c>
      <c r="EC35" s="1" t="n">
        <f aca="false">EC$5/(1-$E35)+$D$35-EC$5</f>
        <v>0.146147957732168</v>
      </c>
      <c r="ED35" s="1" t="n">
        <f aca="false">ED$5/(1-$E35)+$D$35-ED$5</f>
        <v>0.146950640113799</v>
      </c>
      <c r="EE35" s="1" t="n">
        <f aca="false">EE$5/(1-$E35)+$D$35-EE$5</f>
        <v>0.147753322495428</v>
      </c>
      <c r="EF35" s="1" t="n">
        <f aca="false">EF$5/(1-$E35)+$D$35-EF$5</f>
        <v>0.148556004877058</v>
      </c>
      <c r="EG35" s="1" t="n">
        <f aca="false">EG$5/(1-$E35)+$D$35-EG$5</f>
        <v>0.149358687258687</v>
      </c>
      <c r="EH35" s="1" t="n">
        <f aca="false">EH$5/(1-$E35)+$D$35-EH$5</f>
        <v>0.150161369640317</v>
      </c>
      <c r="EI35" s="1" t="n">
        <f aca="false">EI$5/(1-$E35)+$D$35-EI$5</f>
        <v>0.150964052021948</v>
      </c>
      <c r="EJ35" s="1" t="n">
        <f aca="false">EJ$5/(1-$E35)+$D$35-EJ$5</f>
        <v>0.151766734403576</v>
      </c>
      <c r="EK35" s="1" t="n">
        <f aca="false">EK$5/(1-$E35)+$D$35-EK$5</f>
        <v>0.152569416785207</v>
      </c>
      <c r="EL35" s="1" t="n">
        <f aca="false">EL$5/(1-$E35)+$D$35-EL$5</f>
        <v>0.153372099166836</v>
      </c>
      <c r="EM35" s="1" t="n">
        <f aca="false">EM$5/(1-$E35)+$D$35-EM$5</f>
        <v>0.154174781548466</v>
      </c>
      <c r="EN35" s="1" t="n">
        <f aca="false">EN$5/(1-$E35)+$D$35-EN$5</f>
        <v>0.154977463930097</v>
      </c>
      <c r="EO35" s="1" t="n">
        <f aca="false">EO$5/(1-$E35)+$D$35-EO$5</f>
        <v>0.155780146311725</v>
      </c>
      <c r="EP35" s="1" t="n">
        <f aca="false">EP$5/(1-$E35)+$D$35-EP$5</f>
        <v>0.156582828693356</v>
      </c>
      <c r="EQ35" s="1" t="n">
        <f aca="false">EQ$5/(1-$E35)+$D$35-EQ$5</f>
        <v>0.157385511074985</v>
      </c>
      <c r="ER35" s="1" t="n">
        <f aca="false">ER$5/(1-$E35)+$D$35-ER$5</f>
        <v>0.158188193456615</v>
      </c>
      <c r="ES35" s="1" t="n">
        <f aca="false">ES$5/(1-$E35)+$D$35-ES$5</f>
        <v>0.158990875838244</v>
      </c>
      <c r="ET35" s="1" t="n">
        <f aca="false">ET$5/(1-$E35)+$D$35-ET$5</f>
        <v>0.159793558219874</v>
      </c>
      <c r="EU35" s="1"/>
      <c r="EV35" s="1"/>
      <c r="EW35" s="1"/>
      <c r="EX35" s="1"/>
      <c r="EY35" s="1"/>
      <c r="EZ35" s="1"/>
      <c r="FA35" s="1"/>
      <c r="FB35" s="1"/>
    </row>
    <row r="36" customFormat="false" ht="12.75" hidden="false" customHeight="false" outlineLevel="0" collapsed="false">
      <c r="A36" s="18"/>
      <c r="B36" s="12" t="n">
        <f aca="false">+B35+1</f>
        <v>26</v>
      </c>
    </row>
    <row r="37" customFormat="false" ht="12.75" hidden="false" customHeight="false" outlineLevel="0" collapsed="false">
      <c r="A37" s="5" t="s">
        <v>31</v>
      </c>
      <c r="B37" s="12" t="n">
        <f aca="false">+B36+1</f>
        <v>27</v>
      </c>
      <c r="C37" s="1" t="n">
        <f aca="false">6.0743+0.26</f>
        <v>6.3343</v>
      </c>
      <c r="D37" s="1" t="n">
        <f aca="false">0.0043+0.0019+0.0088</f>
        <v>0.015</v>
      </c>
      <c r="E37" s="2" t="n">
        <v>0.0366</v>
      </c>
      <c r="F37" s="1" t="n">
        <f aca="false">F$5/(1-$E37)+$D$37-F$5</f>
        <v>0.0719856757317832</v>
      </c>
      <c r="G37" s="1" t="n">
        <f aca="false">G$5/(1-$E37)+$D$37-G$5</f>
        <v>0.0738851982561759</v>
      </c>
      <c r="H37" s="1" t="n">
        <f aca="false">H$5/(1-$E37)+$D$37-H$5</f>
        <v>0.0757847207805686</v>
      </c>
      <c r="I37" s="1" t="n">
        <f aca="false">I$5/(1-$E37)+$D$37-I$5</f>
        <v>0.0776842433049614</v>
      </c>
      <c r="J37" s="1" t="n">
        <f aca="false">J$5/(1-$E37)+$D$37-J$5</f>
        <v>0.0795837658293541</v>
      </c>
      <c r="K37" s="1" t="n">
        <f aca="false">K$5/(1-$E37)+$D$37-K$5</f>
        <v>0.0814832883537471</v>
      </c>
      <c r="L37" s="1" t="n">
        <f aca="false">L$5/(1-$E37)+$D$37-L$5</f>
        <v>0.0833828108781398</v>
      </c>
      <c r="M37" s="1" t="n">
        <f aca="false">M$5/(1-$E37)+$D$37-M$5</f>
        <v>0.0852823334025326</v>
      </c>
      <c r="N37" s="1" t="n">
        <f aca="false">N$5/(1-$E37)+$D$37-N$5</f>
        <v>0.0871818559269253</v>
      </c>
      <c r="O37" s="1" t="n">
        <f aca="false">O$5/(1-$E37)+$D$37-O$5</f>
        <v>0.0890813784513183</v>
      </c>
      <c r="P37" s="1" t="n">
        <f aca="false">P$5/(1-$E37)+$D$37-P$5</f>
        <v>0.109976126219639</v>
      </c>
      <c r="Q37" s="1" t="n">
        <f aca="false">Q$5/(1-$E37)+$D$37-Q$5</f>
        <v>0.111875648744032</v>
      </c>
      <c r="R37" s="1" t="n">
        <f aca="false">R$5/(1-$E37)+$D$37-R$5</f>
        <v>0.113775171268424</v>
      </c>
      <c r="S37" s="1" t="n">
        <f aca="false">S$5/(1-$E37)+$D$37-S$5</f>
        <v>0.115674693792817</v>
      </c>
      <c r="T37" s="1" t="n">
        <f aca="false">T$5/(1-$E37)+$D$37-T$5</f>
        <v>0.11757421631721</v>
      </c>
      <c r="U37" s="1" t="n">
        <f aca="false">U$5/(1-$E37)+$D$37-U$5</f>
        <v>0.119473738841603</v>
      </c>
      <c r="V37" s="1" t="n">
        <f aca="false">V$5/(1-$E37)+$D$37-V$5</f>
        <v>0.121373261365995</v>
      </c>
      <c r="W37" s="1" t="n">
        <f aca="false">W$5/(1-$E37)+$D$37-W$5</f>
        <v>0.123272783890388</v>
      </c>
      <c r="X37" s="1" t="n">
        <f aca="false">X$5/(1-$E37)+$D$37-X$5</f>
        <v>0.125172306414781</v>
      </c>
      <c r="Y37" s="1" t="n">
        <f aca="false">Y$5/(1-$E37)+$D$37-Y$5</f>
        <v>0.127071828939174</v>
      </c>
      <c r="Z37" s="1" t="n">
        <f aca="false">Z$5/(1-$E37)+$D$37-Z$5</f>
        <v>0.128971351463567</v>
      </c>
      <c r="AA37" s="1" t="n">
        <f aca="false">AA$5/(1-$E37)+$D$37-AA$5</f>
        <v>0.130870873987959</v>
      </c>
      <c r="AB37" s="1" t="n">
        <f aca="false">AB$5/(1-$E37)+$D$37-AB$5</f>
        <v>0.132770396512352</v>
      </c>
      <c r="AC37" s="1" t="n">
        <f aca="false">AC$5/(1-$E37)+$D$37-AC$5</f>
        <v>0.134669919036745</v>
      </c>
      <c r="AD37" s="1" t="n">
        <f aca="false">AD$5/(1-$E37)+$D$37-AD$5</f>
        <v>0.136569441561138</v>
      </c>
      <c r="AE37" s="1" t="n">
        <f aca="false">AE$5/(1-$E37)+$D$37-AE$5</f>
        <v>0.13846896408553</v>
      </c>
      <c r="AF37" s="1" t="n">
        <f aca="false">AF$5/(1-$E37)+$D$37-AF$5</f>
        <v>0.140368486609923</v>
      </c>
      <c r="AG37" s="1" t="n">
        <f aca="false">AG$5/(1-$E37)+$D$37-AG$5</f>
        <v>0.142268009134316</v>
      </c>
      <c r="AH37" s="1" t="n">
        <f aca="false">AH$5/(1-$E37)+$D$37-AH$5</f>
        <v>0.144167531658709</v>
      </c>
      <c r="AI37" s="1" t="n">
        <f aca="false">AI$5/(1-$E37)+$D$37-AI$5</f>
        <v>0.146067054183102</v>
      </c>
      <c r="AJ37" s="1" t="n">
        <f aca="false">AJ$5/(1-$E37)+$D$37-AJ$5</f>
        <v>0.147966576707494</v>
      </c>
      <c r="AK37" s="1" t="n">
        <f aca="false">AK$5/(1-$E37)+$D$37-AK$5</f>
        <v>0.149866099231887</v>
      </c>
      <c r="AL37" s="1" t="n">
        <f aca="false">AL$5/(1-$E37)+$D$37-AL$5</f>
        <v>0.15176562175628</v>
      </c>
      <c r="AM37" s="1" t="n">
        <f aca="false">AM$5/(1-$E37)+$D$37-AM$5</f>
        <v>0.153665144280672</v>
      </c>
      <c r="AN37" s="1" t="n">
        <f aca="false">AN$5/(1-$E37)+$D$37-AN$5</f>
        <v>0.155564666805065</v>
      </c>
      <c r="AO37" s="1" t="n">
        <f aca="false">AO$5/(1-$E37)+$D$37-AO$5</f>
        <v>0.157464189329458</v>
      </c>
      <c r="AP37" s="1" t="n">
        <f aca="false">AP$5/(1-$E37)+$D$37-AP$5</f>
        <v>0.159363711853851</v>
      </c>
      <c r="AQ37" s="1" t="n">
        <f aca="false">AQ$5/(1-$E37)+$D$37-AQ$5</f>
        <v>0.161263234378243</v>
      </c>
      <c r="AR37" s="1" t="n">
        <f aca="false">AR$5/(1-$E37)+$D$37-AR$5</f>
        <v>0.163162756902636</v>
      </c>
      <c r="AS37" s="1" t="n">
        <f aca="false">AS$5/(1-$E37)+$D$37-AS$5</f>
        <v>0.165062279427029</v>
      </c>
      <c r="AT37" s="1" t="n">
        <f aca="false">AT$5/(1-$E37)+$D$37-AT$5</f>
        <v>0.166961801951421</v>
      </c>
      <c r="AU37" s="1" t="n">
        <f aca="false">AU$5/(1-$E37)+$D$37-AU$5</f>
        <v>0.168861324475814</v>
      </c>
      <c r="AV37" s="1" t="n">
        <f aca="false">AV$5/(1-$E37)+$D$37-AV$5</f>
        <v>0.170760847000207</v>
      </c>
      <c r="AW37" s="1" t="n">
        <f aca="false">AW$5/(1-$E37)+$D$37-AW$5</f>
        <v>0.1726603695246</v>
      </c>
      <c r="AX37" s="1" t="n">
        <f aca="false">AX$5/(1-$E37)+$D$37-AX$5</f>
        <v>0.174559892048992</v>
      </c>
      <c r="AY37" s="1" t="n">
        <f aca="false">AY$5/(1-$E37)+$D$37-AY$5</f>
        <v>0.176459414573385</v>
      </c>
      <c r="AZ37" s="1" t="n">
        <f aca="false">AZ$5/(1-$E37)+$D$37-AZ$5</f>
        <v>0.178358937097778</v>
      </c>
      <c r="BA37" s="1" t="n">
        <f aca="false">BA$5/(1-$E37)+$D$37-BA$5</f>
        <v>0.180258459622171</v>
      </c>
      <c r="BB37" s="1" t="n">
        <f aca="false">BB$5/(1-$E37)+$D$37-BB$5</f>
        <v>0.182157982146563</v>
      </c>
      <c r="BC37" s="1" t="n">
        <f aca="false">BC$5/(1-$E37)+$D$37-BC$5</f>
        <v>0.184057504670957</v>
      </c>
      <c r="BD37" s="1" t="n">
        <f aca="false">BD$5/(1-$E37)+$D$37-BD$5</f>
        <v>0.185957027195349</v>
      </c>
      <c r="BE37" s="1" t="n">
        <f aca="false">BE$5/(1-$E37)+$D$37-BE$5</f>
        <v>0.187856549719742</v>
      </c>
      <c r="BF37" s="1" t="n">
        <f aca="false">BF$5/(1-$E37)+$D$37-BF$5</f>
        <v>0.189756072244134</v>
      </c>
      <c r="BG37" s="1" t="n">
        <f aca="false">BG$5/(1-$E37)+$D$37-BG$5</f>
        <v>0.191655594768528</v>
      </c>
      <c r="BH37" s="1" t="n">
        <f aca="false">BH$5/(1-$E37)+$D$37-BH$5</f>
        <v>0.19355511729292</v>
      </c>
      <c r="BI37" s="1" t="n">
        <f aca="false">BI$5/(1-$E37)+$D$37-BI$5</f>
        <v>0.195454639817313</v>
      </c>
      <c r="BJ37" s="1" t="n">
        <f aca="false">BJ$5/(1-$E37)+$D$37-BJ$5</f>
        <v>0.197354162341705</v>
      </c>
      <c r="BK37" s="1" t="n">
        <f aca="false">BK$5/(1-$E37)+$D$37-BK$5</f>
        <v>0.199253684866099</v>
      </c>
      <c r="BL37" s="1" t="n">
        <f aca="false">BL$5/(1-$E37)+$D$37-BL$5</f>
        <v>0.201153207390491</v>
      </c>
      <c r="BM37" s="1" t="n">
        <f aca="false">BM$5/(1-$E37)+$D$37-BM$5</f>
        <v>0.203052729914884</v>
      </c>
      <c r="BN37" s="1" t="n">
        <f aca="false">BN$5/(1-$E37)+$D$37-BN$5</f>
        <v>0.204952252439277</v>
      </c>
      <c r="BO37" s="1" t="n">
        <f aca="false">BO$5/(1-$E37)+$D$37-BO$5</f>
        <v>0.20685177496367</v>
      </c>
      <c r="BP37" s="1" t="n">
        <f aca="false">BP$5/(1-$E37)+$D$37-BP$5</f>
        <v>0.208751297488062</v>
      </c>
      <c r="BQ37" s="1" t="n">
        <f aca="false">BQ$5/(1-$E37)+$D$37-BQ$5</f>
        <v>0.210650820012455</v>
      </c>
      <c r="BR37" s="1" t="n">
        <f aca="false">BR$5/(1-$E37)+$D$37-BR$5</f>
        <v>0.212550342536848</v>
      </c>
      <c r="BS37" s="1" t="n">
        <f aca="false">BS$5/(1-$E37)+$D$37-BS$5</f>
        <v>0.214449865061241</v>
      </c>
      <c r="BT37" s="1" t="n">
        <f aca="false">BT$5/(1-$E37)+$D$37-BT$5</f>
        <v>0.216349387585633</v>
      </c>
      <c r="BU37" s="1" t="n">
        <f aca="false">BU$5/(1-$E37)+$D$37-BU$5</f>
        <v>0.218248910110026</v>
      </c>
      <c r="BV37" s="1" t="n">
        <f aca="false">BV$5/(1-$E37)+$D$37-BV$5</f>
        <v>0.220148432634419</v>
      </c>
      <c r="BW37" s="1" t="n">
        <f aca="false">BW$5/(1-$E37)+$D$37-BW$5</f>
        <v>0.222047955158811</v>
      </c>
      <c r="BX37" s="1" t="n">
        <f aca="false">BX$5/(1-$E37)+$D$37-BX$5</f>
        <v>0.223947477683204</v>
      </c>
      <c r="BY37" s="1" t="n">
        <f aca="false">BY$5/(1-$E37)+$D$37-BY$5</f>
        <v>0.225847000207597</v>
      </c>
      <c r="BZ37" s="1" t="n">
        <f aca="false">BZ$5/(1-$E37)+$D$37-BZ$5</f>
        <v>0.22774652273199</v>
      </c>
      <c r="CA37" s="1" t="n">
        <f aca="false">CA$5/(1-$E37)+$D$37-CA$5</f>
        <v>0.229646045256382</v>
      </c>
      <c r="CB37" s="1" t="n">
        <f aca="false">CB$5/(1-$E37)+$D$37-CB$5</f>
        <v>0.231545567780776</v>
      </c>
      <c r="CC37" s="1" t="n">
        <f aca="false">CC$5/(1-$E37)+$D$37-CC$5</f>
        <v>0.233445090305168</v>
      </c>
      <c r="CD37" s="1" t="n">
        <f aca="false">CD$5/(1-$E37)+$D$37-CD$5</f>
        <v>0.235344612829561</v>
      </c>
      <c r="CE37" s="1" t="n">
        <f aca="false">CE$5/(1-$E37)+$D$37-CE$5</f>
        <v>0.237244135353953</v>
      </c>
      <c r="CF37" s="1" t="n">
        <f aca="false">CF$5/(1-$E37)+$D$37-CF$5</f>
        <v>0.239143657878347</v>
      </c>
      <c r="CG37" s="1" t="n">
        <f aca="false">CG$5/(1-$E37)+$D$37-CG$5</f>
        <v>0.241043180402739</v>
      </c>
      <c r="CH37" s="1" t="n">
        <f aca="false">CH$5/(1-$E37)+$D$37-CH$5</f>
        <v>0.242942702927132</v>
      </c>
      <c r="CI37" s="1" t="n">
        <f aca="false">CI$5/(1-$E37)+$D$37-CI$5</f>
        <v>0.244842225451525</v>
      </c>
      <c r="CJ37" s="1" t="n">
        <f aca="false">CJ$5/(1-$E37)+$D$37-CJ$5</f>
        <v>0.246741747975918</v>
      </c>
      <c r="CK37" s="1" t="n">
        <f aca="false">CK$5/(1-$E37)+$D$37-CK$5</f>
        <v>0.24864127050031</v>
      </c>
      <c r="CL37" s="1" t="n">
        <f aca="false">CL$5/(1-$E37)+$D$37-CL$5</f>
        <v>0.250540793024703</v>
      </c>
      <c r="CM37" s="1" t="n">
        <f aca="false">CM$5/(1-$E37)+$D$37-CM$5</f>
        <v>0.252440315549096</v>
      </c>
      <c r="CN37" s="1" t="n">
        <f aca="false">CN$5/(1-$E37)+$D$37-CN$5</f>
        <v>0.254339838073489</v>
      </c>
      <c r="CO37" s="1" t="n">
        <f aca="false">CO$5/(1-$E37)+$D$37-CO$5</f>
        <v>0.256239360597881</v>
      </c>
      <c r="CP37" s="1" t="n">
        <f aca="false">CP$5/(1-$E37)+$D$37-CP$5</f>
        <v>0.258138883122275</v>
      </c>
      <c r="CQ37" s="1" t="n">
        <f aca="false">CQ$5/(1-$E37)+$D$37-CQ$5</f>
        <v>0.260038405646667</v>
      </c>
      <c r="CR37" s="1" t="n">
        <f aca="false">CR$5/(1-$E37)+$D$37-CR$5</f>
        <v>0.26193792817106</v>
      </c>
      <c r="CS37" s="1" t="n">
        <f aca="false">CS$5/(1-$E37)+$D$37-CS$5</f>
        <v>0.263837450695452</v>
      </c>
      <c r="CT37" s="1" t="n">
        <f aca="false">CT$5/(1-$E37)+$D$37-CT$5</f>
        <v>0.265736973219846</v>
      </c>
      <c r="CU37" s="1" t="n">
        <f aca="false">CU$5/(1-$E37)+$D$37-CU$5</f>
        <v>0.267636495744238</v>
      </c>
      <c r="CV37" s="1" t="n">
        <f aca="false">CV$5/(1-$E37)+$D$37-CV$5</f>
        <v>0.269536018268631</v>
      </c>
      <c r="CW37" s="1" t="n">
        <f aca="false">CW$5/(1-$E37)+$D$37-CW$5</f>
        <v>0.271435540793023</v>
      </c>
      <c r="CX37" s="1" t="n">
        <f aca="false">CX$5/(1-$E37)+$D$37-CX$5</f>
        <v>0.273335063317417</v>
      </c>
      <c r="CY37" s="1" t="n">
        <f aca="false">CY$5/(1-$E37)+$D$37-CY$5</f>
        <v>0.275234585841809</v>
      </c>
      <c r="CZ37" s="1" t="n">
        <f aca="false">CZ$5/(1-$E37)+$D$37-CZ$5</f>
        <v>0.277134108366202</v>
      </c>
      <c r="DA37" s="1" t="n">
        <f aca="false">DA$5/(1-$E37)+$D$37-DA$5</f>
        <v>0.279033630890595</v>
      </c>
      <c r="DB37" s="1" t="n">
        <f aca="false">DB$5/(1-$E37)+$D$37-DB$5</f>
        <v>0.280933153414988</v>
      </c>
      <c r="DC37" s="1" t="n">
        <f aca="false">DC$5/(1-$E37)+$D$37-DC$5</f>
        <v>0.28283267593938</v>
      </c>
      <c r="DD37" s="1" t="n">
        <f aca="false">DD$5/(1-$E37)+$D$37-DD$5</f>
        <v>0.284732198463773</v>
      </c>
      <c r="DE37" s="1" t="n">
        <f aca="false">DE$5/(1-$E37)+$D$37-DE$5</f>
        <v>0.286631720988166</v>
      </c>
      <c r="DF37" s="1" t="n">
        <f aca="false">DF$5/(1-$E37)+$D$37-DF$5</f>
        <v>0.288531243512558</v>
      </c>
      <c r="DG37" s="1" t="n">
        <f aca="false">DG$5/(1-$E37)+$D$37-DG$5</f>
        <v>0.290430766036951</v>
      </c>
      <c r="DH37" s="1" t="n">
        <f aca="false">DH$5/(1-$E37)+$D$37-DH$5</f>
        <v>0.292330288561344</v>
      </c>
      <c r="DI37" s="1" t="n">
        <f aca="false">DI$5/(1-$E37)+$D$37-DI$5</f>
        <v>0.294229811085737</v>
      </c>
      <c r="DJ37" s="1" t="n">
        <f aca="false">DJ$5/(1-$E37)+$D$37-DJ$5</f>
        <v>0.296129333610129</v>
      </c>
      <c r="DK37" s="1" t="n">
        <f aca="false">DK$5/(1-$E37)+$D$37-DK$5</f>
        <v>0.298028856134522</v>
      </c>
      <c r="DL37" s="1" t="n">
        <f aca="false">DL$5/(1-$E37)+$D$37-DL$5</f>
        <v>0.299928378658915</v>
      </c>
      <c r="DM37" s="1" t="n">
        <f aca="false">DM$5/(1-$E37)+$D$37-DM$5</f>
        <v>0.301827901183308</v>
      </c>
      <c r="DN37" s="1" t="n">
        <f aca="false">DN$5/(1-$E37)+$D$37-DN$5</f>
        <v>0.3037274237077</v>
      </c>
      <c r="DO37" s="1" t="n">
        <f aca="false">DO$5/(1-$E37)+$D$37-DO$5</f>
        <v>0.305626946232094</v>
      </c>
      <c r="DP37" s="1" t="n">
        <f aca="false">DP$5/(1-$E37)+$D$37-DP$5</f>
        <v>0.307526468756487</v>
      </c>
      <c r="DQ37" s="1" t="n">
        <f aca="false">DQ$5/(1-$E37)+$D$37-DQ$5</f>
        <v>0.30942599128088</v>
      </c>
      <c r="DR37" s="1" t="n">
        <f aca="false">DR$5/(1-$E37)+$D$37-DR$5</f>
        <v>0.311325513805272</v>
      </c>
      <c r="DS37" s="1" t="n">
        <f aca="false">DS$5/(1-$E37)+$D$37-DS$5</f>
        <v>0.313225036329665</v>
      </c>
      <c r="DT37" s="1" t="n">
        <f aca="false">DT$5/(1-$E37)+$D$37-DT$5</f>
        <v>0.315124558854057</v>
      </c>
      <c r="DU37" s="1" t="n">
        <f aca="false">DU$5/(1-$E37)+$D$37-DU$5</f>
        <v>0.317024081378452</v>
      </c>
      <c r="DV37" s="1" t="n">
        <f aca="false">DV$5/(1-$E37)+$D$37-DV$5</f>
        <v>0.318923603902844</v>
      </c>
      <c r="DW37" s="1" t="n">
        <f aca="false">DW$5/(1-$E37)+$D$37-DW$5</f>
        <v>0.320823126427236</v>
      </c>
      <c r="DX37" s="1" t="n">
        <f aca="false">DX$5/(1-$E37)+$D$37-DX$5</f>
        <v>0.322722648951629</v>
      </c>
      <c r="DY37" s="1" t="n">
        <f aca="false">DY$5/(1-$E37)+$D$37-DY$5</f>
        <v>0.324622171476022</v>
      </c>
      <c r="DZ37" s="1" t="n">
        <f aca="false">DZ$5/(1-$E37)+$D$37-DZ$5</f>
        <v>0.326521694000414</v>
      </c>
      <c r="EA37" s="1" t="n">
        <f aca="false">EA$5/(1-$E37)+$D$37-EA$5</f>
        <v>0.328421216524808</v>
      </c>
      <c r="EB37" s="1" t="n">
        <f aca="false">EB$5/(1-$E37)+$D$37-EB$5</f>
        <v>0.330320739049201</v>
      </c>
      <c r="EC37" s="1" t="n">
        <f aca="false">EC$5/(1-$E37)+$D$37-EC$5</f>
        <v>0.332220261573593</v>
      </c>
      <c r="ED37" s="1" t="n">
        <f aca="false">ED$5/(1-$E37)+$D$37-ED$5</f>
        <v>0.334119784097986</v>
      </c>
      <c r="EE37" s="1" t="n">
        <f aca="false">EE$5/(1-$E37)+$D$37-EE$5</f>
        <v>0.336019306622379</v>
      </c>
      <c r="EF37" s="1" t="n">
        <f aca="false">EF$5/(1-$E37)+$D$37-EF$5</f>
        <v>0.337918829146771</v>
      </c>
      <c r="EG37" s="1" t="n">
        <f aca="false">EG$5/(1-$E37)+$D$37-EG$5</f>
        <v>0.339818351671164</v>
      </c>
      <c r="EH37" s="1" t="n">
        <f aca="false">EH$5/(1-$E37)+$D$37-EH$5</f>
        <v>0.341717874195558</v>
      </c>
      <c r="EI37" s="1" t="n">
        <f aca="false">EI$5/(1-$E37)+$D$37-EI$5</f>
        <v>0.343617396719949</v>
      </c>
      <c r="EJ37" s="1" t="n">
        <f aca="false">EJ$5/(1-$E37)+$D$37-EJ$5</f>
        <v>0.345516919244343</v>
      </c>
      <c r="EK37" s="1" t="n">
        <f aca="false">EK$5/(1-$E37)+$D$37-EK$5</f>
        <v>0.347416441768736</v>
      </c>
      <c r="EL37" s="1" t="n">
        <f aca="false">EL$5/(1-$E37)+$D$37-EL$5</f>
        <v>0.349315964293128</v>
      </c>
      <c r="EM37" s="1" t="n">
        <f aca="false">EM$5/(1-$E37)+$D$37-EM$5</f>
        <v>0.351215486817521</v>
      </c>
      <c r="EN37" s="1" t="n">
        <f aca="false">EN$5/(1-$E37)+$D$37-EN$5</f>
        <v>0.353115009341915</v>
      </c>
      <c r="EO37" s="1" t="n">
        <f aca="false">EO$5/(1-$E37)+$D$37-EO$5</f>
        <v>0.355014531866306</v>
      </c>
      <c r="EP37" s="1" t="n">
        <f aca="false">EP$5/(1-$E37)+$D$37-EP$5</f>
        <v>0.3569140543907</v>
      </c>
      <c r="EQ37" s="1" t="n">
        <f aca="false">EQ$5/(1-$E37)+$D$37-EQ$5</f>
        <v>0.358813576915093</v>
      </c>
      <c r="ER37" s="1" t="n">
        <f aca="false">ER$5/(1-$E37)+$D$37-ER$5</f>
        <v>0.360713099439485</v>
      </c>
      <c r="ES37" s="1" t="n">
        <f aca="false">ES$5/(1-$E37)+$D$37-ES$5</f>
        <v>0.362612621963878</v>
      </c>
      <c r="ET37" s="1" t="n">
        <f aca="false">ET$5/(1-$E37)+$D$37-ET$5</f>
        <v>0.364512144488272</v>
      </c>
      <c r="EU37" s="1"/>
      <c r="EV37" s="1"/>
      <c r="EW37" s="1"/>
      <c r="EX37" s="1"/>
      <c r="EY37" s="1"/>
      <c r="EZ37" s="1"/>
      <c r="FA37" s="1"/>
      <c r="FB37" s="1"/>
    </row>
    <row r="38" customFormat="false" ht="12.75" hidden="false" customHeight="false" outlineLevel="0" collapsed="false">
      <c r="A38" s="18"/>
      <c r="B38" s="12" t="n">
        <f aca="false">+B37+1</f>
        <v>28</v>
      </c>
    </row>
    <row r="39" customFormat="false" ht="12.75" hidden="false" customHeight="false" outlineLevel="0" collapsed="false">
      <c r="A39" s="5" t="s">
        <v>32</v>
      </c>
      <c r="B39" s="12"/>
      <c r="C39" s="1" t="n">
        <v>0.574</v>
      </c>
      <c r="D39" s="1" t="n">
        <f aca="false">0.0085</f>
        <v>0.0085</v>
      </c>
      <c r="E39" s="2" t="n">
        <v>0.0046</v>
      </c>
      <c r="K39" s="1" t="n">
        <f aca="false">K$5/(1-$E39)+$D$39-K$5</f>
        <v>0.0165872011251758</v>
      </c>
      <c r="L39" s="1" t="n">
        <f aca="false">L$5/(1-$E39)+$D$39-L$5</f>
        <v>0.0168182640144665</v>
      </c>
      <c r="M39" s="1" t="n">
        <f aca="false">M$5/(1-$E39)+$D$39-M$5</f>
        <v>0.0170493269037573</v>
      </c>
      <c r="N39" s="1" t="n">
        <f aca="false">N$5/(1-$E39)+$D$39-N$5</f>
        <v>0.017280389793048</v>
      </c>
      <c r="O39" s="1" t="n">
        <f aca="false">O$5/(1-$E39)+$D$39-O$5</f>
        <v>0.0175114526823388</v>
      </c>
      <c r="P39" s="1" t="n">
        <f aca="false">P$5/(1-$E39)+$D$39-P$5</f>
        <v>0.0200531444645371</v>
      </c>
      <c r="Q39" s="1" t="n">
        <f aca="false">Q$5/(1-$E39)+$D$39-Q$5</f>
        <v>0.0202842073538281</v>
      </c>
      <c r="R39" s="1" t="n">
        <f aca="false">R$5/(1-$E39)+$D$39-R$5</f>
        <v>0.0205152702431186</v>
      </c>
      <c r="S39" s="1" t="n">
        <f aca="false">S$5/(1-$E39)+$D$39-S$5</f>
        <v>0.0207463331324096</v>
      </c>
      <c r="T39" s="1" t="n">
        <f aca="false">T$5/(1-$E39)+$D$39-T$5</f>
        <v>0.0209773960217001</v>
      </c>
      <c r="U39" s="1" t="n">
        <f aca="false">U$5/(1-$E39)+$D$39-U$5</f>
        <v>0.0212084589109907</v>
      </c>
      <c r="V39" s="1" t="n">
        <f aca="false">V$5/(1-$E39)+$D$39-V$5</f>
        <v>0.0214395218002816</v>
      </c>
      <c r="W39" s="1" t="n">
        <f aca="false">W$5/(1-$E39)+$D$39-W$5</f>
        <v>0.0216705846895722</v>
      </c>
      <c r="X39" s="1" t="n">
        <f aca="false">X$5/(1-$E39)+$D$39-X$5</f>
        <v>0.0219016475788631</v>
      </c>
      <c r="Y39" s="1" t="n">
        <f aca="false">Y$5/(1-$E39)+$D$39-Y$5</f>
        <v>0.0221327104681537</v>
      </c>
      <c r="Z39" s="1" t="n">
        <f aca="false">Z$5/(1-$E39)+$D$39-Z$5</f>
        <v>0.0223637733574447</v>
      </c>
      <c r="AA39" s="1" t="n">
        <f aca="false">AA$5/(1-$E39)+$D$39-AA$5</f>
        <v>0.0225948362467352</v>
      </c>
      <c r="AB39" s="1" t="n">
        <f aca="false">AB$5/(1-$E39)+$D$39-AB$5</f>
        <v>0.0228258991360262</v>
      </c>
      <c r="AC39" s="1" t="n">
        <f aca="false">AC$5/(1-$E39)+$D$39-AC$5</f>
        <v>0.0230569620253167</v>
      </c>
      <c r="AD39" s="1" t="n">
        <f aca="false">AD$5/(1-$E39)+$D$39-AD$5</f>
        <v>0.0232880249146077</v>
      </c>
      <c r="AE39" s="1" t="n">
        <f aca="false">AE$5/(1-$E39)+$D$39-AE$5</f>
        <v>0.0235190878038982</v>
      </c>
      <c r="AF39" s="1" t="n">
        <f aca="false">AF$5/(1-$E39)+$D$39-AF$5</f>
        <v>0.0237501506931892</v>
      </c>
      <c r="AG39" s="1" t="n">
        <f aca="false">AG$5/(1-$E39)+$D$39-AG$5</f>
        <v>0.0239812135824797</v>
      </c>
      <c r="AH39" s="1" t="n">
        <f aca="false">AH$5/(1-$E39)+$D$39-AH$5</f>
        <v>0.0242122764717703</v>
      </c>
      <c r="AI39" s="1" t="n">
        <f aca="false">AI$5/(1-$E39)+$D$39-AI$5</f>
        <v>0.0244433393610612</v>
      </c>
      <c r="AJ39" s="1" t="n">
        <f aca="false">AJ$5/(1-$E39)+$D$39-AJ$5</f>
        <v>0.0246744022503518</v>
      </c>
      <c r="AK39" s="1" t="n">
        <f aca="false">AK$5/(1-$E39)+$D$39-AK$5</f>
        <v>0.0249054651396428</v>
      </c>
      <c r="AL39" s="1" t="n">
        <f aca="false">AL$5/(1-$E39)+$D$39-AL$5</f>
        <v>0.0251365280289333</v>
      </c>
      <c r="AM39" s="1" t="n">
        <f aca="false">AM$5/(1-$E39)+$D$39-AM$5</f>
        <v>0.0253675909182243</v>
      </c>
      <c r="AN39" s="1" t="n">
        <f aca="false">AN$5/(1-$E39)+$D$39-AN$5</f>
        <v>0.0255986538075148</v>
      </c>
      <c r="AO39" s="1" t="n">
        <f aca="false">AO$5/(1-$E39)+$D$39-AO$5</f>
        <v>0.0258297166968058</v>
      </c>
      <c r="AP39" s="1" t="n">
        <f aca="false">AP$5/(1-$E39)+$D$39-AP$5</f>
        <v>0.0260607795860963</v>
      </c>
      <c r="AQ39" s="1" t="n">
        <f aca="false">AQ$5/(1-$E39)+$D$39-AQ$5</f>
        <v>0.0262918424753873</v>
      </c>
      <c r="AR39" s="1" t="n">
        <f aca="false">AR$5/(1-$E39)+$D$39-AR$5</f>
        <v>0.0265229053646778</v>
      </c>
      <c r="AS39" s="1" t="n">
        <f aca="false">AS$5/(1-$E39)+$D$39-AS$5</f>
        <v>0.0267539682539688</v>
      </c>
      <c r="AT39" s="1" t="n">
        <f aca="false">AT$5/(1-$E39)+$D$39-AT$5</f>
        <v>0.0269850311432585</v>
      </c>
      <c r="AU39" s="1" t="n">
        <f aca="false">AU$5/(1-$E39)+$D$39-AU$5</f>
        <v>0.0272160940325499</v>
      </c>
      <c r="AV39" s="1" t="n">
        <f aca="false">AV$5/(1-$E39)+$D$39-AV$5</f>
        <v>0.0274471569218404</v>
      </c>
      <c r="AW39" s="1" t="n">
        <f aca="false">AW$5/(1-$E39)+$D$39-AW$5</f>
        <v>0.0276782198111309</v>
      </c>
      <c r="AX39" s="1" t="n">
        <f aca="false">AX$5/(1-$E39)+$D$39-AX$5</f>
        <v>0.0279092827004215</v>
      </c>
      <c r="AY39" s="1" t="n">
        <f aca="false">AY$5/(1-$E39)+$D$39-AY$5</f>
        <v>0.0281403455897129</v>
      </c>
      <c r="AZ39" s="1" t="n">
        <f aca="false">AZ$5/(1-$E39)+$D$39-AZ$5</f>
        <v>0.0283714084790034</v>
      </c>
      <c r="BA39" s="1" t="n">
        <f aca="false">BA$5/(1-$E39)+$D$39-BA$5</f>
        <v>0.028602471368294</v>
      </c>
      <c r="BB39" s="1" t="n">
        <f aca="false">BB$5/(1-$E39)+$D$39-BB$5</f>
        <v>0.0288335342575845</v>
      </c>
      <c r="BC39" s="1" t="n">
        <f aca="false">BC$5/(1-$E39)+$D$39-BC$5</f>
        <v>0.0290645971468759</v>
      </c>
      <c r="BD39" s="1" t="n">
        <f aca="false">BD$5/(1-$E39)+$D$39-BD$5</f>
        <v>0.0292956600361665</v>
      </c>
      <c r="BE39" s="1" t="n">
        <f aca="false">BE$5/(1-$E39)+$D$39-BE$5</f>
        <v>0.029526722925457</v>
      </c>
      <c r="BF39" s="1" t="n">
        <f aca="false">BF$5/(1-$E39)+$D$39-BF$5</f>
        <v>0.0297577858147475</v>
      </c>
      <c r="BG39" s="1" t="n">
        <f aca="false">BG$5/(1-$E39)+$D$39-BG$5</f>
        <v>0.0299888487040381</v>
      </c>
      <c r="BH39" s="1" t="n">
        <f aca="false">BH$5/(1-$E39)+$D$39-BH$5</f>
        <v>0.0302199115933295</v>
      </c>
      <c r="BI39" s="1" t="n">
        <f aca="false">BI$5/(1-$E39)+$D$39-BI$5</f>
        <v>0.03045097448262</v>
      </c>
      <c r="BJ39" s="1" t="n">
        <f aca="false">BJ$5/(1-$E39)+$D$39-BJ$5</f>
        <v>0.0306820373719106</v>
      </c>
      <c r="BK39" s="1" t="n">
        <f aca="false">BK$5/(1-$E39)+$D$39-BK$5</f>
        <v>0.0309131002612011</v>
      </c>
      <c r="BL39" s="1" t="n">
        <f aca="false">BL$5/(1-$E39)+$D$39-BL$5</f>
        <v>0.0311441631504925</v>
      </c>
      <c r="BM39" s="1" t="n">
        <f aca="false">BM$5/(1-$E39)+$D$39-BM$5</f>
        <v>0.031375226039783</v>
      </c>
      <c r="BN39" s="1" t="n">
        <f aca="false">BN$5/(1-$E39)+$D$39-BN$5</f>
        <v>0.0316062889290736</v>
      </c>
      <c r="BO39" s="1" t="n">
        <f aca="false">BO$5/(1-$E39)+$D$39-BO$5</f>
        <v>0.0318373518183641</v>
      </c>
      <c r="BP39" s="1" t="n">
        <f aca="false">BP$5/(1-$E39)+$D$39-BP$5</f>
        <v>0.0320684147076555</v>
      </c>
      <c r="BQ39" s="1" t="n">
        <f aca="false">BQ$5/(1-$E39)+$D$39-BQ$5</f>
        <v>0.0322994775969461</v>
      </c>
      <c r="BR39" s="1" t="n">
        <f aca="false">BR$5/(1-$E39)+$D$39-BR$5</f>
        <v>0.0325305404862366</v>
      </c>
      <c r="BS39" s="1" t="n">
        <f aca="false">BS$5/(1-$E39)+$D$39-BS$5</f>
        <v>0.0327616033755271</v>
      </c>
      <c r="BT39" s="1" t="n">
        <f aca="false">BT$5/(1-$E39)+$D$39-BT$5</f>
        <v>0.0329926662648177</v>
      </c>
      <c r="BU39" s="1" t="n">
        <f aca="false">BU$5/(1-$E39)+$D$39-BU$5</f>
        <v>0.0332237291541091</v>
      </c>
      <c r="BV39" s="1" t="n">
        <f aca="false">BV$5/(1-$E39)+$D$39-BV$5</f>
        <v>0.0334547920433996</v>
      </c>
      <c r="BW39" s="1" t="n">
        <f aca="false">BW$5/(1-$E39)+$D$39-BW$5</f>
        <v>0.0336858549326902</v>
      </c>
      <c r="BX39" s="1" t="n">
        <f aca="false">BX$5/(1-$E39)+$D$39-BX$5</f>
        <v>0.0339169178219807</v>
      </c>
      <c r="BY39" s="1" t="n">
        <f aca="false">BY$5/(1-$E39)+$D$39-BY$5</f>
        <v>0.0341479807112721</v>
      </c>
      <c r="BZ39" s="1" t="n">
        <f aca="false">BZ$5/(1-$E39)+$D$39-BZ$5</f>
        <v>0.0343790436005627</v>
      </c>
      <c r="CA39" s="1" t="n">
        <f aca="false">CA$5/(1-$E39)+$D$39-CA$5</f>
        <v>0.0346101064898532</v>
      </c>
      <c r="CB39" s="1" t="n">
        <f aca="false">CB$5/(1-$E39)+$D$39-CB$5</f>
        <v>0.0348411693791437</v>
      </c>
      <c r="CC39" s="1" t="n">
        <f aca="false">CC$5/(1-$E39)+$D$39-CC$5</f>
        <v>0.0350722322684351</v>
      </c>
      <c r="CD39" s="1" t="n">
        <f aca="false">CD$5/(1-$E39)+$D$39-CD$5</f>
        <v>0.0353032951577257</v>
      </c>
      <c r="CE39" s="1" t="n">
        <f aca="false">CE$5/(1-$E39)+$D$39-CE$5</f>
        <v>0.0355343580470162</v>
      </c>
      <c r="CF39" s="1" t="n">
        <f aca="false">CF$5/(1-$E39)+$D$39-CF$5</f>
        <v>0.0357654209363068</v>
      </c>
      <c r="CG39" s="1" t="n">
        <f aca="false">CG$5/(1-$E39)+$D$39-CG$5</f>
        <v>0.0359964838255973</v>
      </c>
      <c r="CH39" s="1" t="n">
        <f aca="false">CH$5/(1-$E39)+$D$39-CH$5</f>
        <v>0.0362275467148887</v>
      </c>
      <c r="CI39" s="1" t="n">
        <f aca="false">CI$5/(1-$E39)+$D$39-CI$5</f>
        <v>0.0364586096041792</v>
      </c>
      <c r="CJ39" s="1" t="n">
        <f aca="false">CJ$5/(1-$E39)+$D$39-CJ$5</f>
        <v>0.0366896724934698</v>
      </c>
      <c r="CK39" s="1" t="n">
        <f aca="false">CK$5/(1-$E39)+$D$39-CK$5</f>
        <v>0.0369207353827603</v>
      </c>
      <c r="CL39" s="1" t="n">
        <f aca="false">CL$5/(1-$E39)+$D$39-CL$5</f>
        <v>0.0371517982720517</v>
      </c>
      <c r="CM39" s="1" t="n">
        <f aca="false">CM$5/(1-$E39)+$D$39-CM$5</f>
        <v>0.0373828611613423</v>
      </c>
      <c r="CN39" s="1" t="n">
        <f aca="false">CN$5/(1-$E39)+$D$39-CN$5</f>
        <v>0.0376139240506328</v>
      </c>
      <c r="CO39" s="1" t="n">
        <f aca="false">CO$5/(1-$E39)+$D$39-CO$5</f>
        <v>0.0378449869399233</v>
      </c>
      <c r="CP39" s="1" t="n">
        <f aca="false">CP$5/(1-$E39)+$D$39-CP$5</f>
        <v>0.0380760498292148</v>
      </c>
      <c r="CQ39" s="1" t="n">
        <f aca="false">CQ$5/(1-$E39)+$D$39-CQ$5</f>
        <v>0.0383071127185053</v>
      </c>
      <c r="CR39" s="1" t="n">
        <f aca="false">CR$5/(1-$E39)+$D$39-CR$5</f>
        <v>0.0385381756077958</v>
      </c>
      <c r="CS39" s="1" t="n">
        <f aca="false">CS$5/(1-$E39)+$D$39-CS$5</f>
        <v>0.0387692384970864</v>
      </c>
      <c r="CT39" s="1" t="n">
        <f aca="false">CT$5/(1-$E39)+$D$39-CT$5</f>
        <v>0.0390003013863769</v>
      </c>
      <c r="CU39" s="1" t="n">
        <f aca="false">CU$5/(1-$E39)+$D$39-CU$5</f>
        <v>0.0392313642756683</v>
      </c>
      <c r="CV39" s="1" t="n">
        <f aca="false">CV$5/(1-$E39)+$D$39-CV$5</f>
        <v>0.0394624271649588</v>
      </c>
      <c r="CW39" s="1" t="n">
        <f aca="false">CW$5/(1-$E39)+$D$39-CW$5</f>
        <v>0.0396934900542494</v>
      </c>
      <c r="CX39" s="1" t="n">
        <f aca="false">CX$5/(1-$E39)+$D$39-CX$5</f>
        <v>0.0399245529435399</v>
      </c>
      <c r="CY39" s="1" t="n">
        <f aca="false">CY$5/(1-$E39)+$D$39-CY$5</f>
        <v>0.0401556158328313</v>
      </c>
      <c r="CZ39" s="1" t="n">
        <f aca="false">CZ$5/(1-$E39)+$D$39-CZ$5</f>
        <v>0.0403866787221219</v>
      </c>
      <c r="DA39" s="1" t="n">
        <f aca="false">DA$5/(1-$E39)+$D$39-DA$5</f>
        <v>0.0406177416114124</v>
      </c>
      <c r="DB39" s="1" t="n">
        <f aca="false">DB$5/(1-$E39)+$D$39-DB$5</f>
        <v>0.0408488045007029</v>
      </c>
      <c r="DC39" s="1" t="n">
        <f aca="false">DC$5/(1-$E39)+$D$39-DC$5</f>
        <v>0.0410798673899944</v>
      </c>
      <c r="DD39" s="1" t="n">
        <f aca="false">DD$5/(1-$E39)+$D$39-DD$5</f>
        <v>0.0413109302792849</v>
      </c>
      <c r="DE39" s="1" t="n">
        <f aca="false">DE$5/(1-$E39)+$D$39-DE$5</f>
        <v>0.0415419931685754</v>
      </c>
      <c r="DF39" s="1" t="n">
        <f aca="false">DF$5/(1-$E39)+$D$39-DF$5</f>
        <v>0.041773056057866</v>
      </c>
      <c r="DG39" s="1" t="n">
        <f aca="false">DG$5/(1-$E39)+$D$39-DG$5</f>
        <v>0.0420041189471565</v>
      </c>
      <c r="DH39" s="1" t="n">
        <f aca="false">DH$5/(1-$E39)+$D$39-DH$5</f>
        <v>0.0422351818364479</v>
      </c>
      <c r="DI39" s="1" t="n">
        <f aca="false">DI$5/(1-$E39)+$D$39-DI$5</f>
        <v>0.0424662447257385</v>
      </c>
      <c r="DJ39" s="1" t="n">
        <f aca="false">DJ$5/(1-$E39)+$D$39-DJ$5</f>
        <v>0.042697307615029</v>
      </c>
      <c r="DK39" s="1" t="n">
        <f aca="false">DK$5/(1-$E39)+$D$39-DK$5</f>
        <v>0.0429283705043195</v>
      </c>
      <c r="DL39" s="1" t="n">
        <f aca="false">DL$5/(1-$E39)+$D$39-DL$5</f>
        <v>0.0431594333936109</v>
      </c>
      <c r="DM39" s="1" t="n">
        <f aca="false">DM$5/(1-$E39)+$D$39-DM$5</f>
        <v>0.0433904962829015</v>
      </c>
      <c r="DN39" s="1" t="n">
        <f aca="false">DN$5/(1-$E39)+$D$39-DN$5</f>
        <v>0.043621559172192</v>
      </c>
      <c r="DO39" s="1" t="n">
        <f aca="false">DO$5/(1-$E39)+$D$39-DO$5</f>
        <v>0.0438526220614826</v>
      </c>
      <c r="DP39" s="1" t="n">
        <f aca="false">DP$5/(1-$E39)+$D$39-DP$5</f>
        <v>0.044083684950774</v>
      </c>
      <c r="DQ39" s="1" t="n">
        <f aca="false">DQ$5/(1-$E39)+$D$39-DQ$5</f>
        <v>0.0443147478400645</v>
      </c>
      <c r="DR39" s="1" t="n">
        <f aca="false">DR$5/(1-$E39)+$D$39-DR$5</f>
        <v>0.044545810729355</v>
      </c>
      <c r="DS39" s="1" t="n">
        <f aca="false">DS$5/(1-$E39)+$D$39-DS$5</f>
        <v>0.0447768736186456</v>
      </c>
      <c r="DT39" s="1" t="n">
        <f aca="false">DT$5/(1-$E39)+$D$39-DT$5</f>
        <v>0.0450079365079361</v>
      </c>
      <c r="DU39" s="1" t="n">
        <f aca="false">DU$5/(1-$E39)+$D$39-DU$5</f>
        <v>0.0452389993972275</v>
      </c>
      <c r="DV39" s="1" t="n">
        <f aca="false">DV$5/(1-$E39)+$D$39-DV$5</f>
        <v>0.0454700622865172</v>
      </c>
      <c r="DW39" s="1" t="n">
        <f aca="false">DW$5/(1-$E39)+$D$39-DW$5</f>
        <v>0.0457011251758086</v>
      </c>
      <c r="DX39" s="1" t="n">
        <f aca="false">DX$5/(1-$E39)+$D$39-DX$5</f>
        <v>0.0459321880651</v>
      </c>
      <c r="DY39" s="1" t="n">
        <f aca="false">DY$5/(1-$E39)+$D$39-DY$5</f>
        <v>0.0461632509543897</v>
      </c>
      <c r="DZ39" s="1" t="n">
        <f aca="false">DZ$5/(1-$E39)+$D$39-DZ$5</f>
        <v>0.0463943138436811</v>
      </c>
      <c r="EA39" s="1" t="n">
        <f aca="false">EA$5/(1-$E39)+$D$39-EA$5</f>
        <v>0.0466253767329725</v>
      </c>
      <c r="EB39" s="1" t="n">
        <f aca="false">EB$5/(1-$E39)+$D$39-EB$5</f>
        <v>0.0468564396222622</v>
      </c>
      <c r="EC39" s="1" t="n">
        <f aca="false">EC$5/(1-$E39)+$D$39-EC$5</f>
        <v>0.0470875025115536</v>
      </c>
      <c r="ED39" s="1" t="n">
        <f aca="false">ED$5/(1-$E39)+$D$39-ED$5</f>
        <v>0.0473185654008432</v>
      </c>
      <c r="EE39" s="1" t="n">
        <f aca="false">EE$5/(1-$E39)+$D$39-EE$5</f>
        <v>0.0475496282901347</v>
      </c>
      <c r="EF39" s="1" t="n">
        <f aca="false">EF$5/(1-$E39)+$D$39-EF$5</f>
        <v>0.0477806911794261</v>
      </c>
      <c r="EG39" s="1" t="n">
        <f aca="false">EG$5/(1-$E39)+$D$39-EG$5</f>
        <v>0.0480117540687157</v>
      </c>
      <c r="EH39" s="1" t="n">
        <f aca="false">EH$5/(1-$E39)+$D$39-EH$5</f>
        <v>0.0482428169580071</v>
      </c>
      <c r="EI39" s="1" t="n">
        <f aca="false">EI$5/(1-$E39)+$D$39-EI$5</f>
        <v>0.0484738798472986</v>
      </c>
      <c r="EJ39" s="1" t="n">
        <f aca="false">EJ$5/(1-$E39)+$D$39-EJ$5</f>
        <v>0.0487049427365882</v>
      </c>
      <c r="EK39" s="1" t="n">
        <f aca="false">EK$5/(1-$E39)+$D$39-EK$5</f>
        <v>0.0489360056258796</v>
      </c>
      <c r="EL39" s="1" t="n">
        <f aca="false">EL$5/(1-$E39)+$D$39-EL$5</f>
        <v>0.0491670685151693</v>
      </c>
      <c r="EM39" s="1" t="n">
        <f aca="false">EM$5/(1-$E39)+$D$39-EM$5</f>
        <v>0.0493981314044607</v>
      </c>
      <c r="EN39" s="1" t="n">
        <f aca="false">EN$5/(1-$E39)+$D$39-EN$5</f>
        <v>0.0496291942937521</v>
      </c>
      <c r="EO39" s="1" t="n">
        <f aca="false">EO$5/(1-$E39)+$D$39-EO$5</f>
        <v>0.0498602571830418</v>
      </c>
      <c r="EP39" s="1" t="n">
        <f aca="false">EP$5/(1-$E39)+$D$39-EP$5</f>
        <v>0.0500913200723332</v>
      </c>
      <c r="EQ39" s="1" t="n">
        <f aca="false">EQ$5/(1-$E39)+$D$39-EQ$5</f>
        <v>0.0503223829616228</v>
      </c>
      <c r="ER39" s="1" t="n">
        <f aca="false">ER$5/(1-$E39)+$D$39-ER$5</f>
        <v>0.0505534458509143</v>
      </c>
      <c r="ES39" s="1" t="n">
        <f aca="false">ES$5/(1-$E39)+$D$39-ES$5</f>
        <v>0.0507845087402057</v>
      </c>
      <c r="ET39" s="1" t="n">
        <f aca="false">ET$5/(1-$E39)+$D$39-ET$5</f>
        <v>0.0510155716294953</v>
      </c>
      <c r="EU39" s="1"/>
      <c r="EV39" s="1"/>
      <c r="EW39" s="1"/>
      <c r="EX39" s="1"/>
      <c r="EY39" s="1"/>
      <c r="EZ39" s="1"/>
      <c r="FA39" s="1"/>
      <c r="FB39" s="1"/>
    </row>
    <row r="40" customFormat="false" ht="12.75" hidden="false" customHeight="false" outlineLevel="0" collapsed="false">
      <c r="A40" s="18"/>
      <c r="B40" s="12"/>
    </row>
    <row r="41" customFormat="false" ht="12.75" hidden="false" customHeight="false" outlineLevel="0" collapsed="false">
      <c r="A41" s="5" t="s">
        <v>33</v>
      </c>
      <c r="B41" s="12" t="n">
        <f aca="false">+B38+1</f>
        <v>29</v>
      </c>
      <c r="C41" s="1" t="n">
        <f aca="false">2.32</f>
        <v>2.32</v>
      </c>
      <c r="D41" s="1" t="n">
        <f aca="false">0.0009+0.0088+0.0019</f>
        <v>0.0116</v>
      </c>
      <c r="E41" s="2" t="n">
        <v>0.01</v>
      </c>
      <c r="F41" s="1" t="n">
        <f aca="false">F$5/(1-$E41)+$D$41-F$5</f>
        <v>0.0267515151515152</v>
      </c>
      <c r="G41" s="1" t="n">
        <f aca="false">G$5/(1-$E41)+$D$41-G$5</f>
        <v>0.0272565656565658</v>
      </c>
      <c r="H41" s="1" t="n">
        <f aca="false">H$5/(1-$E41)+$D$41-H$5</f>
        <v>0.0277616161616163</v>
      </c>
      <c r="I41" s="1" t="n">
        <f aca="false">I$5/(1-$E41)+$D$41-I$5</f>
        <v>0.0282666666666667</v>
      </c>
      <c r="J41" s="1" t="n">
        <f aca="false">J$5/(1-$E41)+$D$41-J$5</f>
        <v>0.0287717171717172</v>
      </c>
      <c r="K41" s="1" t="n">
        <f aca="false">K$5/(1-$E41)+$D$41-K$5</f>
        <v>0.0292767676767678</v>
      </c>
      <c r="L41" s="1" t="n">
        <f aca="false">L$5/(1-$E41)+$D$41-L$5</f>
        <v>0.0297818181818184</v>
      </c>
      <c r="M41" s="1" t="n">
        <f aca="false">M$5/(1-$E41)+$D$41-M$5</f>
        <v>0.0302868686868687</v>
      </c>
      <c r="N41" s="1" t="n">
        <f aca="false">N$5/(1-$E41)+$D$41-N$5</f>
        <v>0.0307919191919193</v>
      </c>
      <c r="O41" s="1" t="n">
        <f aca="false">O$5/(1-$E41)+$D$41-O$5</f>
        <v>0.0312969696969698</v>
      </c>
      <c r="P41" s="1" t="n">
        <f aca="false">P$5/(1-$E41)+$D$41-P$5</f>
        <v>0.0368525252525251</v>
      </c>
      <c r="Q41" s="1" t="n">
        <f aca="false">Q$5/(1-$E41)+$D$41-Q$5</f>
        <v>0.0373575757575759</v>
      </c>
      <c r="R41" s="1" t="n">
        <f aca="false">R$5/(1-$E41)+$D$41-R$5</f>
        <v>0.0378626262626263</v>
      </c>
      <c r="S41" s="1" t="n">
        <f aca="false">S$5/(1-$E41)+$D$41-S$5</f>
        <v>0.0383676767676771</v>
      </c>
      <c r="T41" s="1" t="n">
        <f aca="false">T$5/(1-$E41)+$D$41-T$5</f>
        <v>0.0388727272727274</v>
      </c>
      <c r="U41" s="1" t="n">
        <f aca="false">U$5/(1-$E41)+$D$41-U$5</f>
        <v>0.0393777777777777</v>
      </c>
      <c r="V41" s="1" t="n">
        <f aca="false">V$5/(1-$E41)+$D$41-V$5</f>
        <v>0.0398828282828285</v>
      </c>
      <c r="W41" s="1" t="n">
        <f aca="false">W$5/(1-$E41)+$D$41-W$5</f>
        <v>0.0403878787878789</v>
      </c>
      <c r="X41" s="1" t="n">
        <f aca="false">X$5/(1-$E41)+$D$41-X$5</f>
        <v>0.0408929292929292</v>
      </c>
      <c r="Y41" s="1" t="n">
        <f aca="false">Y$5/(1-$E41)+$D$41-Y$5</f>
        <v>0.04139797979798</v>
      </c>
      <c r="Z41" s="1" t="n">
        <f aca="false">Z$5/(1-$E41)+$D$41-Z$5</f>
        <v>0.0419030303030303</v>
      </c>
      <c r="AA41" s="1" t="n">
        <f aca="false">AA$5/(1-$E41)+$D$41-AA$5</f>
        <v>0.0424080808080807</v>
      </c>
      <c r="AB41" s="1" t="n">
        <f aca="false">AB$5/(1-$E41)+$D$41-AB$5</f>
        <v>0.0429131313131315</v>
      </c>
      <c r="AC41" s="1" t="n">
        <f aca="false">AC$5/(1-$E41)+$D$41-AC$5</f>
        <v>0.0434181818181818</v>
      </c>
      <c r="AD41" s="1" t="n">
        <f aca="false">AD$5/(1-$E41)+$D$41-AD$5</f>
        <v>0.0439232323232326</v>
      </c>
      <c r="AE41" s="1" t="n">
        <f aca="false">AE$5/(1-$E41)+$D$41-AE$5</f>
        <v>0.0444282828282829</v>
      </c>
      <c r="AF41" s="1" t="n">
        <f aca="false">AF$5/(1-$E41)+$D$41-AF$5</f>
        <v>0.0449333333333333</v>
      </c>
      <c r="AG41" s="1" t="n">
        <f aca="false">AG$5/(1-$E41)+$D$41-AG$5</f>
        <v>0.0454383838383841</v>
      </c>
      <c r="AH41" s="1" t="n">
        <f aca="false">AH$5/(1-$E41)+$D$41-AH$5</f>
        <v>0.0459434343434344</v>
      </c>
      <c r="AI41" s="1" t="n">
        <f aca="false">AI$5/(1-$E41)+$D$41-AI$5</f>
        <v>0.0464484848484847</v>
      </c>
      <c r="AJ41" s="1" t="n">
        <f aca="false">AJ$5/(1-$E41)+$D$41-AJ$5</f>
        <v>0.0469535353535355</v>
      </c>
      <c r="AK41" s="1" t="n">
        <f aca="false">AK$5/(1-$E41)+$D$41-AK$5</f>
        <v>0.0474585858585859</v>
      </c>
      <c r="AL41" s="1" t="n">
        <f aca="false">AL$5/(1-$E41)+$D$41-AL$5</f>
        <v>0.0479636363636362</v>
      </c>
      <c r="AM41" s="1" t="n">
        <f aca="false">AM$5/(1-$E41)+$D$41-AM$5</f>
        <v>0.048468686868687</v>
      </c>
      <c r="AN41" s="1" t="n">
        <f aca="false">AN$5/(1-$E41)+$D$41-AN$5</f>
        <v>0.0489737373737373</v>
      </c>
      <c r="AO41" s="1" t="n">
        <f aca="false">AO$5/(1-$E41)+$D$41-AO$5</f>
        <v>0.0494787878787881</v>
      </c>
      <c r="AP41" s="1" t="n">
        <f aca="false">AP$5/(1-$E41)+$D$41-AP$5</f>
        <v>0.0499838383838385</v>
      </c>
      <c r="AQ41" s="1" t="n">
        <f aca="false">AQ$5/(1-$E41)+$D$41-AQ$5</f>
        <v>0.0504888888888888</v>
      </c>
      <c r="AR41" s="1" t="n">
        <f aca="false">AR$5/(1-$E41)+$D$41-AR$5</f>
        <v>0.0509939393939396</v>
      </c>
      <c r="AS41" s="1" t="n">
        <f aca="false">AS$5/(1-$E41)+$D$41-AS$5</f>
        <v>0.0514989898989899</v>
      </c>
      <c r="AT41" s="1" t="n">
        <f aca="false">AT$5/(1-$E41)+$D$41-AT$5</f>
        <v>0.0520040404040403</v>
      </c>
      <c r="AU41" s="1" t="n">
        <f aca="false">AU$5/(1-$E41)+$D$41-AU$5</f>
        <v>0.0525090909090906</v>
      </c>
      <c r="AV41" s="1" t="n">
        <f aca="false">AV$5/(1-$E41)+$D$41-AV$5</f>
        <v>0.053014141414141</v>
      </c>
      <c r="AW41" s="1" t="n">
        <f aca="false">AW$5/(1-$E41)+$D$41-AW$5</f>
        <v>0.0535191919191913</v>
      </c>
      <c r="AX41" s="1" t="n">
        <f aca="false">AX$5/(1-$E41)+$D$41-AX$5</f>
        <v>0.0540242424242416</v>
      </c>
      <c r="AY41" s="1" t="n">
        <f aca="false">AY$5/(1-$E41)+$D$41-AY$5</f>
        <v>0.0545292929292929</v>
      </c>
      <c r="AZ41" s="1" t="n">
        <f aca="false">AZ$5/(1-$E41)+$D$41-AZ$5</f>
        <v>0.0550343434343432</v>
      </c>
      <c r="BA41" s="1" t="n">
        <f aca="false">BA$5/(1-$E41)+$D$41-BA$5</f>
        <v>0.0555393939393936</v>
      </c>
      <c r="BB41" s="1" t="n">
        <f aca="false">BB$5/(1-$E41)+$D$41-BB$5</f>
        <v>0.0560444444444439</v>
      </c>
      <c r="BC41" s="1" t="n">
        <f aca="false">BC$5/(1-$E41)+$D$41-BC$5</f>
        <v>0.0565494949494942</v>
      </c>
      <c r="BD41" s="1" t="n">
        <f aca="false">BD$5/(1-$E41)+$D$41-BD$5</f>
        <v>0.0570545454545455</v>
      </c>
      <c r="BE41" s="1" t="n">
        <f aca="false">BE$5/(1-$E41)+$D$41-BE$5</f>
        <v>0.0575595959595958</v>
      </c>
      <c r="BF41" s="1" t="n">
        <f aca="false">BF$5/(1-$E41)+$D$41-BF$5</f>
        <v>0.0580646464646462</v>
      </c>
      <c r="BG41" s="1" t="n">
        <f aca="false">BG$5/(1-$E41)+$D$41-BG$5</f>
        <v>0.0585696969696965</v>
      </c>
      <c r="BH41" s="1" t="n">
        <f aca="false">BH$5/(1-$E41)+$D$41-BH$5</f>
        <v>0.0590747474747468</v>
      </c>
      <c r="BI41" s="1" t="n">
        <f aca="false">BI$5/(1-$E41)+$D$41-BI$5</f>
        <v>0.0595797979797972</v>
      </c>
      <c r="BJ41" s="1" t="n">
        <f aca="false">BJ$5/(1-$E41)+$D$41-BJ$5</f>
        <v>0.0600848484848484</v>
      </c>
      <c r="BK41" s="1" t="n">
        <f aca="false">BK$5/(1-$E41)+$D$41-BK$5</f>
        <v>0.0605898989898988</v>
      </c>
      <c r="BL41" s="1" t="n">
        <f aca="false">BL$5/(1-$E41)+$D$41-BL$5</f>
        <v>0.0610949494949491</v>
      </c>
      <c r="BM41" s="1" t="n">
        <f aca="false">BM$5/(1-$E41)+$D$41-BM$5</f>
        <v>0.0615999999999994</v>
      </c>
      <c r="BN41" s="1" t="n">
        <f aca="false">BN$5/(1-$E41)+$D$41-BN$5</f>
        <v>0.0621050505050498</v>
      </c>
      <c r="BO41" s="1" t="n">
        <f aca="false">BO$5/(1-$E41)+$D$41-BO$5</f>
        <v>0.062610101010101</v>
      </c>
      <c r="BP41" s="1" t="n">
        <f aca="false">BP$5/(1-$E41)+$D$41-BP$5</f>
        <v>0.0631151515151514</v>
      </c>
      <c r="BQ41" s="1" t="n">
        <f aca="false">BQ$5/(1-$E41)+$D$41-BQ$5</f>
        <v>0.0636202020202017</v>
      </c>
      <c r="BR41" s="1" t="n">
        <f aca="false">BR$5/(1-$E41)+$D$41-BR$5</f>
        <v>0.064125252525252</v>
      </c>
      <c r="BS41" s="1" t="n">
        <f aca="false">BS$5/(1-$E41)+$D$41-BS$5</f>
        <v>0.0646303030303024</v>
      </c>
      <c r="BT41" s="1" t="n">
        <f aca="false">BT$5/(1-$E41)+$D$41-BT$5</f>
        <v>0.0651353535353527</v>
      </c>
      <c r="BU41" s="1" t="n">
        <f aca="false">BU$5/(1-$E41)+$D$41-BU$5</f>
        <v>0.0656404040404039</v>
      </c>
      <c r="BV41" s="1" t="n">
        <f aca="false">BV$5/(1-$E41)+$D$41-BV$5</f>
        <v>0.0661454545454543</v>
      </c>
      <c r="BW41" s="1" t="n">
        <f aca="false">BW$5/(1-$E41)+$D$41-BW$5</f>
        <v>0.0666505050505046</v>
      </c>
      <c r="BX41" s="1" t="n">
        <f aca="false">BX$5/(1-$E41)+$D$41-BX$5</f>
        <v>0.067155555555555</v>
      </c>
      <c r="BY41" s="1" t="n">
        <f aca="false">BY$5/(1-$E41)+$D$41-BY$5</f>
        <v>0.0676606060606053</v>
      </c>
      <c r="BZ41" s="1" t="n">
        <f aca="false">BZ$5/(1-$E41)+$D$41-BZ$5</f>
        <v>0.0681656565656565</v>
      </c>
      <c r="CA41" s="1" t="n">
        <f aca="false">CA$5/(1-$E41)+$D$41-CA$5</f>
        <v>0.0686707070707069</v>
      </c>
      <c r="CB41" s="1" t="n">
        <f aca="false">CB$5/(1-$E41)+$D$41-CB$5</f>
        <v>0.0691757575757572</v>
      </c>
      <c r="CC41" s="1" t="n">
        <f aca="false">CC$5/(1-$E41)+$D$41-CC$5</f>
        <v>0.0696808080808076</v>
      </c>
      <c r="CD41" s="1" t="n">
        <f aca="false">CD$5/(1-$E41)+$D$41-CD$5</f>
        <v>0.0701858585858579</v>
      </c>
      <c r="CE41" s="1" t="n">
        <f aca="false">CE$5/(1-$E41)+$D$41-CE$5</f>
        <v>0.0706909090909083</v>
      </c>
      <c r="CF41" s="1" t="n">
        <f aca="false">CF$5/(1-$E41)+$D$41-CF$5</f>
        <v>0.0711959595959595</v>
      </c>
      <c r="CG41" s="1" t="n">
        <f aca="false">CG$5/(1-$E41)+$D$41-CG$5</f>
        <v>0.0717010101010098</v>
      </c>
      <c r="CH41" s="1" t="n">
        <f aca="false">CH$5/(1-$E41)+$D$41-CH$5</f>
        <v>0.0722060606060602</v>
      </c>
      <c r="CI41" s="1" t="n">
        <f aca="false">CI$5/(1-$E41)+$D$41-CI$5</f>
        <v>0.0727111111111105</v>
      </c>
      <c r="CJ41" s="1" t="n">
        <f aca="false">CJ$5/(1-$E41)+$D$41-CJ$5</f>
        <v>0.0732161616161609</v>
      </c>
      <c r="CK41" s="1" t="n">
        <f aca="false">CK$5/(1-$E41)+$D$41-CK$5</f>
        <v>0.0737212121212121</v>
      </c>
      <c r="CL41" s="1" t="n">
        <f aca="false">CL$5/(1-$E41)+$D$41-CL$5</f>
        <v>0.0742262626262624</v>
      </c>
      <c r="CM41" s="1" t="n">
        <f aca="false">CM$5/(1-$E41)+$D$41-CM$5</f>
        <v>0.0747313131313128</v>
      </c>
      <c r="CN41" s="1" t="n">
        <f aca="false">CN$5/(1-$E41)+$D$41-CN$5</f>
        <v>0.0752363636363631</v>
      </c>
      <c r="CO41" s="1" t="n">
        <f aca="false">CO$5/(1-$E41)+$D$41-CO$5</f>
        <v>0.0757414141414134</v>
      </c>
      <c r="CP41" s="1" t="n">
        <f aca="false">CP$5/(1-$E41)+$D$41-CP$5</f>
        <v>0.0762464646464638</v>
      </c>
      <c r="CQ41" s="1" t="n">
        <f aca="false">CQ$5/(1-$E41)+$D$41-CQ$5</f>
        <v>0.076751515151515</v>
      </c>
      <c r="CR41" s="1" t="n">
        <f aca="false">CR$5/(1-$E41)+$D$41-CR$5</f>
        <v>0.0772565656565654</v>
      </c>
      <c r="CS41" s="1" t="n">
        <f aca="false">CS$5/(1-$E41)+$D$41-CS$5</f>
        <v>0.0777616161616157</v>
      </c>
      <c r="CT41" s="1" t="n">
        <f aca="false">CT$5/(1-$E41)+$D$41-CT$5</f>
        <v>0.078266666666666</v>
      </c>
      <c r="CU41" s="1" t="n">
        <f aca="false">CU$5/(1-$E41)+$D$41-CU$5</f>
        <v>0.0787717171717164</v>
      </c>
      <c r="CV41" s="1" t="n">
        <f aca="false">CV$5/(1-$E41)+$D$41-CV$5</f>
        <v>0.0792767676767676</v>
      </c>
      <c r="CW41" s="1" t="n">
        <f aca="false">CW$5/(1-$E41)+$D$41-CW$5</f>
        <v>0.079781818181818</v>
      </c>
      <c r="CX41" s="1" t="n">
        <f aca="false">CX$5/(1-$E41)+$D$41-CX$5</f>
        <v>0.0802868686868683</v>
      </c>
      <c r="CY41" s="1" t="n">
        <f aca="false">CY$5/(1-$E41)+$D$41-CY$5</f>
        <v>0.0807919191919186</v>
      </c>
      <c r="CZ41" s="1" t="n">
        <f aca="false">CZ$5/(1-$E41)+$D$41-CZ$5</f>
        <v>0.081296969696969</v>
      </c>
      <c r="DA41" s="1" t="n">
        <f aca="false">DA$5/(1-$E41)+$D$41-DA$5</f>
        <v>0.0818020202020193</v>
      </c>
      <c r="DB41" s="1" t="n">
        <f aca="false">DB$5/(1-$E41)+$D$41-DB$5</f>
        <v>0.0823070707070706</v>
      </c>
      <c r="DC41" s="1" t="n">
        <f aca="false">DC$5/(1-$E41)+$D$41-DC$5</f>
        <v>0.0828121212121209</v>
      </c>
      <c r="DD41" s="1" t="n">
        <f aca="false">DD$5/(1-$E41)+$D$41-DD$5</f>
        <v>0.0833171717171712</v>
      </c>
      <c r="DE41" s="1" t="n">
        <f aca="false">DE$5/(1-$E41)+$D$41-DE$5</f>
        <v>0.0838222222222216</v>
      </c>
      <c r="DF41" s="1" t="n">
        <f aca="false">DF$5/(1-$E41)+$D$41-DF$5</f>
        <v>0.0843272727272719</v>
      </c>
      <c r="DG41" s="1" t="n">
        <f aca="false">DG$5/(1-$E41)+$D$41-DG$5</f>
        <v>0.0848323232323232</v>
      </c>
      <c r="DH41" s="1" t="n">
        <f aca="false">DH$5/(1-$E41)+$D$41-DH$5</f>
        <v>0.0853373737373735</v>
      </c>
      <c r="DI41" s="1" t="n">
        <f aca="false">DI$5/(1-$E41)+$D$41-DI$5</f>
        <v>0.0858424242424238</v>
      </c>
      <c r="DJ41" s="1" t="n">
        <f aca="false">DJ$5/(1-$E41)+$D$41-DJ$5</f>
        <v>0.0863474747474742</v>
      </c>
      <c r="DK41" s="1" t="n">
        <f aca="false">DK$5/(1-$E41)+$D$41-DK$5</f>
        <v>0.0868525252525245</v>
      </c>
      <c r="DL41" s="1" t="n">
        <f aca="false">DL$5/(1-$E41)+$D$41-DL$5</f>
        <v>0.0873575757575749</v>
      </c>
      <c r="DM41" s="1" t="n">
        <f aca="false">DM$5/(1-$E41)+$D$41-DM$5</f>
        <v>0.0878626262626261</v>
      </c>
      <c r="DN41" s="1" t="n">
        <f aca="false">DN$5/(1-$E41)+$D$41-DN$5</f>
        <v>0.0883676767676764</v>
      </c>
      <c r="DO41" s="1" t="n">
        <f aca="false">DO$5/(1-$E41)+$D$41-DO$5</f>
        <v>0.0888727272727268</v>
      </c>
      <c r="DP41" s="1" t="n">
        <f aca="false">DP$5/(1-$E41)+$D$41-DP$5</f>
        <v>0.0893777777777771</v>
      </c>
      <c r="DQ41" s="1" t="n">
        <f aca="false">DQ$5/(1-$E41)+$D$41-DQ$5</f>
        <v>0.0898828282828275</v>
      </c>
      <c r="DR41" s="1" t="n">
        <f aca="false">DR$5/(1-$E41)+$D$41-DR$5</f>
        <v>0.0903878787878787</v>
      </c>
      <c r="DS41" s="1" t="n">
        <f aca="false">DS$5/(1-$E41)+$D$41-DS$5</f>
        <v>0.090892929292929</v>
      </c>
      <c r="DT41" s="1" t="n">
        <f aca="false">DT$5/(1-$E41)+$D$41-DT$5</f>
        <v>0.0913979797979794</v>
      </c>
      <c r="DU41" s="1" t="n">
        <f aca="false">DU$5/(1-$E41)+$D$41-DU$5</f>
        <v>0.0919030303030306</v>
      </c>
      <c r="DV41" s="1" t="n">
        <f aca="false">DV$5/(1-$E41)+$D$41-DV$5</f>
        <v>0.0924080808080809</v>
      </c>
      <c r="DW41" s="1" t="n">
        <f aca="false">DW$5/(1-$E41)+$D$41-DW$5</f>
        <v>0.0929131313131304</v>
      </c>
      <c r="DX41" s="1" t="n">
        <f aca="false">DX$5/(1-$E41)+$D$41-DX$5</f>
        <v>0.0934181818181816</v>
      </c>
      <c r="DY41" s="1" t="n">
        <f aca="false">DY$5/(1-$E41)+$D$41-DY$5</f>
        <v>0.0939232323232311</v>
      </c>
      <c r="DZ41" s="1" t="n">
        <f aca="false">DZ$5/(1-$E41)+$D$41-DZ$5</f>
        <v>0.0944282828282823</v>
      </c>
      <c r="EA41" s="1" t="n">
        <f aca="false">EA$5/(1-$E41)+$D$41-EA$5</f>
        <v>0.0949333333333335</v>
      </c>
      <c r="EB41" s="1" t="n">
        <f aca="false">EB$5/(1-$E41)+$D$41-EB$5</f>
        <v>0.095438383838383</v>
      </c>
      <c r="EC41" s="1" t="n">
        <f aca="false">EC$5/(1-$E41)+$D$41-EC$5</f>
        <v>0.0959434343434342</v>
      </c>
      <c r="ED41" s="1" t="n">
        <f aca="false">ED$5/(1-$E41)+$D$41-ED$5</f>
        <v>0.0964484848484837</v>
      </c>
      <c r="EE41" s="1" t="n">
        <f aca="false">EE$5/(1-$E41)+$D$41-EE$5</f>
        <v>0.0969535353535349</v>
      </c>
      <c r="EF41" s="1" t="n">
        <f aca="false">EF$5/(1-$E41)+$D$41-EF$5</f>
        <v>0.0974585858585861</v>
      </c>
      <c r="EG41" s="1" t="n">
        <f aca="false">EG$5/(1-$E41)+$D$41-EG$5</f>
        <v>0.0979636363636356</v>
      </c>
      <c r="EH41" s="1" t="n">
        <f aca="false">EH$5/(1-$E41)+$D$41-EH$5</f>
        <v>0.0984686868686868</v>
      </c>
      <c r="EI41" s="1" t="n">
        <f aca="false">EI$5/(1-$E41)+$D$41-EI$5</f>
        <v>0.0989737373737363</v>
      </c>
      <c r="EJ41" s="1" t="n">
        <f aca="false">EJ$5/(1-$E41)+$D$41-EJ$5</f>
        <v>0.0994787878787875</v>
      </c>
      <c r="EK41" s="1" t="n">
        <f aca="false">EK$5/(1-$E41)+$D$41-EK$5</f>
        <v>0.0999838383838387</v>
      </c>
      <c r="EL41" s="1" t="n">
        <f aca="false">EL$5/(1-$E41)+$D$41-EL$5</f>
        <v>0.100488888888888</v>
      </c>
      <c r="EM41" s="1" t="n">
        <f aca="false">EM$5/(1-$E41)+$D$41-EM$5</f>
        <v>0.100993939393939</v>
      </c>
      <c r="EN41" s="1" t="n">
        <f aca="false">EN$5/(1-$E41)+$D$41-EN$5</f>
        <v>0.101498989898989</v>
      </c>
      <c r="EO41" s="1" t="n">
        <f aca="false">EO$5/(1-$E41)+$D$41-EO$5</f>
        <v>0.10200404040404</v>
      </c>
      <c r="EP41" s="1" t="n">
        <f aca="false">EP$5/(1-$E41)+$D$41-EP$5</f>
        <v>0.102509090909091</v>
      </c>
      <c r="EQ41" s="1" t="n">
        <f aca="false">EQ$5/(1-$E41)+$D$41-EQ$5</f>
        <v>0.103014141414141</v>
      </c>
      <c r="ER41" s="1" t="n">
        <f aca="false">ER$5/(1-$E41)+$D$41-ER$5</f>
        <v>0.103519191919192</v>
      </c>
      <c r="ES41" s="1" t="n">
        <f aca="false">ES$5/(1-$E41)+$D$41-ES$5</f>
        <v>0.104024242424241</v>
      </c>
      <c r="ET41" s="1" t="n">
        <f aca="false">ET$5/(1-$E41)+$D$41-ET$5</f>
        <v>0.104529292929293</v>
      </c>
      <c r="EU41" s="1"/>
      <c r="EV41" s="1"/>
      <c r="EW41" s="1"/>
      <c r="EX41" s="1"/>
      <c r="EY41" s="1"/>
      <c r="EZ41" s="1"/>
      <c r="FA41" s="1"/>
      <c r="FB41" s="1"/>
    </row>
    <row r="42" customFormat="false" ht="12.75" hidden="false" customHeight="false" outlineLevel="0" collapsed="false">
      <c r="A42" s="18"/>
      <c r="B42" s="12" t="n">
        <f aca="false">+B41+1</f>
        <v>30</v>
      </c>
    </row>
    <row r="43" customFormat="false" ht="12.75" hidden="false" customHeight="false" outlineLevel="0" collapsed="false">
      <c r="A43" s="5" t="s">
        <v>34</v>
      </c>
      <c r="B43" s="12"/>
    </row>
    <row r="44" customFormat="false" ht="12.75" hidden="false" customHeight="false" outlineLevel="0" collapsed="false">
      <c r="A44" s="18" t="s">
        <v>35</v>
      </c>
      <c r="B44" s="12" t="n">
        <f aca="false">+B40+1</f>
        <v>1</v>
      </c>
      <c r="C44" s="1" t="n">
        <v>4.869</v>
      </c>
      <c r="D44" s="1" t="n">
        <v>0.0075</v>
      </c>
      <c r="E44" s="2" t="n">
        <v>0.0226</v>
      </c>
      <c r="F44" s="1" t="n">
        <f aca="false">F$5/(1-$E44)+$D$44-F$5</f>
        <v>0.042183855125844</v>
      </c>
      <c r="G44" s="1" t="n">
        <f aca="false">G$5/(1-$E44)+$D$44-G$5</f>
        <v>0.0433399836300388</v>
      </c>
      <c r="H44" s="1" t="n">
        <f aca="false">H$5/(1-$E44)+$D$44-H$5</f>
        <v>0.0444961121342338</v>
      </c>
      <c r="I44" s="1" t="n">
        <f aca="false">I$5/(1-$E44)+$D$44-I$5</f>
        <v>0.0456522406384285</v>
      </c>
      <c r="J44" s="1" t="n">
        <f aca="false">J$5/(1-$E44)+$D$44-J$5</f>
        <v>0.0468083691426233</v>
      </c>
      <c r="K44" s="1" t="n">
        <f aca="false">K$5/(1-$E44)+$D$44-K$5</f>
        <v>0.0479644976468181</v>
      </c>
      <c r="L44" s="1" t="n">
        <f aca="false">L$5/(1-$E44)+$D$44-L$5</f>
        <v>0.0491206261510129</v>
      </c>
      <c r="M44" s="1" t="n">
        <f aca="false">M$5/(1-$E44)+$D$44-M$5</f>
        <v>0.0502767546552076</v>
      </c>
      <c r="N44" s="1" t="n">
        <f aca="false">N$5/(1-$E44)+$D$44-N$5</f>
        <v>0.0514328831594024</v>
      </c>
      <c r="O44" s="1" t="n">
        <f aca="false">O$5/(1-$E44)+$D$44-O$5</f>
        <v>0.0525890116635972</v>
      </c>
      <c r="P44" s="1" t="n">
        <f aca="false">P$5/(1-$E44)+$D$44-P$5</f>
        <v>0.06530642520974</v>
      </c>
      <c r="Q44" s="1" t="n">
        <f aca="false">Q$5/(1-$E44)+$D$44-Q$5</f>
        <v>0.0664625537139347</v>
      </c>
      <c r="R44" s="1" t="n">
        <f aca="false">R$5/(1-$E44)+$D$44-R$5</f>
        <v>0.0676186822181295</v>
      </c>
      <c r="S44" s="1" t="n">
        <f aca="false">S$5/(1-$E44)+$D$44-S$5</f>
        <v>0.0687748107223243</v>
      </c>
      <c r="T44" s="1" t="n">
        <f aca="false">T$5/(1-$E44)+$D$44-T$5</f>
        <v>0.0699309392265191</v>
      </c>
      <c r="U44" s="1" t="n">
        <f aca="false">U$5/(1-$E44)+$D$41-U$5</f>
        <v>0.075187067730714</v>
      </c>
      <c r="V44" s="1" t="n">
        <f aca="false">V$5/(1-$E44)+$D$41-V$5</f>
        <v>0.0763431962349088</v>
      </c>
      <c r="W44" s="1" t="n">
        <f aca="false">W$5/(1-$E44)+$D$41-W$5</f>
        <v>0.0774993247391036</v>
      </c>
      <c r="X44" s="1" t="n">
        <f aca="false">X$5/(1-$E44)+$D$41-X$5</f>
        <v>0.0786554532432984</v>
      </c>
      <c r="Y44" s="1" t="n">
        <f aca="false">Y$5/(1-$E44)+$D$41-Y$5</f>
        <v>0.0798115817474931</v>
      </c>
      <c r="Z44" s="1" t="n">
        <f aca="false">Z$5/(1-$E44)+$D$41-Z$5</f>
        <v>0.0809677102516879</v>
      </c>
      <c r="AA44" s="1" t="n">
        <f aca="false">AA$5/(1-$E44)+$D$41-AA$5</f>
        <v>0.0821238387558827</v>
      </c>
      <c r="AB44" s="1" t="n">
        <f aca="false">AB$5/(1-$E44)+$D$41-AB$5</f>
        <v>0.0832799672600775</v>
      </c>
      <c r="AC44" s="1" t="n">
        <f aca="false">AC$5/(1-$E44)+$D$41-AC$5</f>
        <v>0.0844360957642723</v>
      </c>
      <c r="AD44" s="1" t="n">
        <f aca="false">AD$5/(1-$E44)+$D$41-AD$5</f>
        <v>0.085592224268467</v>
      </c>
      <c r="AE44" s="1" t="n">
        <f aca="false">AE$5/(1-$E44)+$D$41-AE$5</f>
        <v>0.0867483527726618</v>
      </c>
      <c r="AF44" s="1" t="n">
        <f aca="false">AF$5/(1-$E44)+$D$41-AF$5</f>
        <v>0.087904481276857</v>
      </c>
      <c r="AG44" s="1" t="n">
        <f aca="false">AG$5/(1-$E44)+$D$41-AG$5</f>
        <v>0.0890606097810518</v>
      </c>
      <c r="AH44" s="1" t="n">
        <f aca="false">AH$5/(1-$E44)+$D$41-AH$5</f>
        <v>0.0902167382852466</v>
      </c>
      <c r="AI44" s="1" t="n">
        <f aca="false">AI$5/(1-$E44)+$D$41-AI$5</f>
        <v>0.0913728667894413</v>
      </c>
      <c r="AJ44" s="1" t="n">
        <f aca="false">AJ$5/(1-$E44)+$D$41-AJ$5</f>
        <v>0.0925289952936361</v>
      </c>
      <c r="AK44" s="1" t="n">
        <f aca="false">AK$5/(1-$E44)+$D$41-AK$5</f>
        <v>0.0936851237978309</v>
      </c>
      <c r="AL44" s="1" t="n">
        <f aca="false">AL$5/(1-$E44)+$D$41-AL$5</f>
        <v>0.0948412523020257</v>
      </c>
      <c r="AM44" s="1" t="n">
        <f aca="false">AM$5/(1-$E44)+$D$41-AM$5</f>
        <v>0.0959973808062204</v>
      </c>
      <c r="AN44" s="1" t="n">
        <f aca="false">AN$5/(1-$E44)+$D$41-AN$5</f>
        <v>0.0971535093104152</v>
      </c>
      <c r="AO44" s="1" t="n">
        <f aca="false">AO$5/(1-$E44)+$D$41-AO$5</f>
        <v>0.09830963781461</v>
      </c>
      <c r="AP44" s="1" t="n">
        <f aca="false">AP$5/(1-$E44)+$D$41-AP$5</f>
        <v>0.0994657663188048</v>
      </c>
      <c r="AQ44" s="1" t="n">
        <f aca="false">AQ$5/(1-$E44)+$D$41-AQ$5</f>
        <v>0.100621894823</v>
      </c>
      <c r="AR44" s="1" t="n">
        <f aca="false">AR$5/(1-$E44)+$D$41-AR$5</f>
        <v>0.101778023327194</v>
      </c>
      <c r="AS44" s="1" t="n">
        <f aca="false">AS$5/(1-$E44)+$D$41-AS$5</f>
        <v>0.102934151831389</v>
      </c>
      <c r="AT44" s="1" t="n">
        <f aca="false">AT$5/(1-$E44)+$D$41-AT$5</f>
        <v>0.104090280335583</v>
      </c>
      <c r="AU44" s="1" t="n">
        <f aca="false">AU$5/(1-$E44)+$D$41-AU$5</f>
        <v>0.105246408839778</v>
      </c>
      <c r="AV44" s="1" t="n">
        <f aca="false">AV$5/(1-$E44)+$D$41-AV$5</f>
        <v>0.106402537343973</v>
      </c>
      <c r="AW44" s="1" t="n">
        <f aca="false">AW$5/(1-$E44)+$D$41-AW$5</f>
        <v>0.107558665848168</v>
      </c>
      <c r="AX44" s="1" t="n">
        <f aca="false">AX$5/(1-$E44)+$D$41-AX$5</f>
        <v>0.108714794352363</v>
      </c>
      <c r="AY44" s="1" t="n">
        <f aca="false">AY$5/(1-$E44)+$D$41-AY$5</f>
        <v>0.109870922856557</v>
      </c>
      <c r="AZ44" s="1" t="n">
        <f aca="false">AZ$5/(1-$E44)+$D$41-AZ$5</f>
        <v>0.111027051360752</v>
      </c>
      <c r="BA44" s="1" t="n">
        <f aca="false">BA$5/(1-$E44)+$D$41-BA$5</f>
        <v>0.112183179864947</v>
      </c>
      <c r="BB44" s="1" t="n">
        <f aca="false">BB$5/(1-$E44)+$D$41-BB$5</f>
        <v>0.113339308369142</v>
      </c>
      <c r="BC44" s="1" t="n">
        <f aca="false">BC$5/(1-$E44)+$D$41-BC$5</f>
        <v>0.114495436873336</v>
      </c>
      <c r="BD44" s="1" t="n">
        <f aca="false">BD$5/(1-$E44)+$D$41-BD$5</f>
        <v>0.115651565377531</v>
      </c>
      <c r="BE44" s="1" t="n">
        <f aca="false">BE$5/(1-$E44)+$D$41-BE$5</f>
        <v>0.116807693881726</v>
      </c>
      <c r="BF44" s="1" t="n">
        <f aca="false">BF$5/(1-$E44)+$D$41-BF$5</f>
        <v>0.117963822385921</v>
      </c>
      <c r="BG44" s="1" t="n">
        <f aca="false">BG$5/(1-$E44)+$D$41-BG$5</f>
        <v>0.119119950890116</v>
      </c>
      <c r="BH44" s="1" t="n">
        <f aca="false">BH$5/(1-$E44)+$D$41-BH$5</f>
        <v>0.12027607939431</v>
      </c>
      <c r="BI44" s="1" t="n">
        <f aca="false">BI$5/(1-$E44)+$D$41-BI$5</f>
        <v>0.121432207898505</v>
      </c>
      <c r="BJ44" s="1" t="n">
        <f aca="false">BJ$5/(1-$E44)+$D$41-BJ$5</f>
        <v>0.1225883364027</v>
      </c>
      <c r="BK44" s="1" t="n">
        <f aca="false">BK$5/(1-$E44)+$D$41-BK$5</f>
        <v>0.123744464906895</v>
      </c>
      <c r="BL44" s="1" t="n">
        <f aca="false">BL$5/(1-$E44)+$D$41-BL$5</f>
        <v>0.124900593411089</v>
      </c>
      <c r="BM44" s="1" t="n">
        <f aca="false">BM$5/(1-$E44)+$D$41-BM$5</f>
        <v>0.126056721915285</v>
      </c>
      <c r="BN44" s="1" t="n">
        <f aca="false">BN$5/(1-$E44)+$D$41-BN$5</f>
        <v>0.12721285041948</v>
      </c>
      <c r="BO44" s="1" t="n">
        <f aca="false">BO$5/(1-$E44)+$D$41-BO$5</f>
        <v>0.128368978923675</v>
      </c>
      <c r="BP44" s="1" t="n">
        <f aca="false">BP$5/(1-$E44)+$D$41-BP$5</f>
        <v>0.129525107427869</v>
      </c>
      <c r="BQ44" s="1" t="n">
        <f aca="false">BQ$5/(1-$E44)+$D$41-BQ$5</f>
        <v>0.130681235932064</v>
      </c>
      <c r="BR44" s="1" t="n">
        <f aca="false">BR$5/(1-$E44)+$D$41-BR$5</f>
        <v>0.131837364436259</v>
      </c>
      <c r="BS44" s="1" t="n">
        <f aca="false">BS$5/(1-$E44)+$D$41-BS$5</f>
        <v>0.132993492940454</v>
      </c>
      <c r="BT44" s="1" t="n">
        <f aca="false">BT$5/(1-$E44)+$D$41-BT$5</f>
        <v>0.134149621444648</v>
      </c>
      <c r="BU44" s="1" t="n">
        <f aca="false">BU$5/(1-$E44)+$D$41-BU$5</f>
        <v>0.135305749948843</v>
      </c>
      <c r="BV44" s="1" t="n">
        <f aca="false">BV$5/(1-$E44)+$D$41-BV$5</f>
        <v>0.136461878453038</v>
      </c>
      <c r="BW44" s="1" t="n">
        <f aca="false">BW$5/(1-$E44)+$D$41-BW$5</f>
        <v>0.137618006957233</v>
      </c>
      <c r="BX44" s="1" t="n">
        <f aca="false">BX$5/(1-$E44)+$D$41-BX$5</f>
        <v>0.138774135461428</v>
      </c>
      <c r="BY44" s="1" t="n">
        <f aca="false">BY$5/(1-$E44)+$D$41-BY$5</f>
        <v>0.139930263965622</v>
      </c>
      <c r="BZ44" s="1" t="n">
        <f aca="false">BZ$5/(1-$E44)+$D$41-BZ$5</f>
        <v>0.141086392469817</v>
      </c>
      <c r="CA44" s="1" t="n">
        <f aca="false">CA$5/(1-$E44)+$D$41-CA$5</f>
        <v>0.142242520974012</v>
      </c>
      <c r="CB44" s="1" t="n">
        <f aca="false">CB$5/(1-$E44)+$D$41-CB$5</f>
        <v>0.143398649478207</v>
      </c>
      <c r="CC44" s="1" t="n">
        <f aca="false">CC$5/(1-$E44)+$D$41-CC$5</f>
        <v>0.144554777982401</v>
      </c>
      <c r="CD44" s="1" t="n">
        <f aca="false">CD$5/(1-$E44)+$D$41-CD$5</f>
        <v>0.145710906486596</v>
      </c>
      <c r="CE44" s="1" t="n">
        <f aca="false">CE$5/(1-$E44)+$D$41-CE$5</f>
        <v>0.146867034990791</v>
      </c>
      <c r="CF44" s="1" t="n">
        <f aca="false">CF$5/(1-$E44)+$D$41-CF$5</f>
        <v>0.148023163494986</v>
      </c>
      <c r="CG44" s="1" t="n">
        <f aca="false">CG$5/(1-$E44)+$D$41-CG$5</f>
        <v>0.149179291999181</v>
      </c>
      <c r="CH44" s="1" t="n">
        <f aca="false">CH$5/(1-$E44)+$D$41-CH$5</f>
        <v>0.150335420503375</v>
      </c>
      <c r="CI44" s="1" t="n">
        <f aca="false">CI$5/(1-$E44)+$D$41-CI$5</f>
        <v>0.15149154900757</v>
      </c>
      <c r="CJ44" s="1" t="n">
        <f aca="false">CJ$5/(1-$E44)+$D$41-CJ$5</f>
        <v>0.152647677511765</v>
      </c>
      <c r="CK44" s="1" t="n">
        <f aca="false">CK$5/(1-$E44)+$D$41-CK$5</f>
        <v>0.15380380601596</v>
      </c>
      <c r="CL44" s="1" t="n">
        <f aca="false">CL$5/(1-$E44)+$D$41-CL$5</f>
        <v>0.154959934520154</v>
      </c>
      <c r="CM44" s="1" t="n">
        <f aca="false">CM$5/(1-$E44)+$D$41-CM$5</f>
        <v>0.156116063024349</v>
      </c>
      <c r="CN44" s="1" t="n">
        <f aca="false">CN$5/(1-$E44)+$D$41-CN$5</f>
        <v>0.157272191528544</v>
      </c>
      <c r="CO44" s="1" t="n">
        <f aca="false">CO$5/(1-$E44)+$D$41-CO$5</f>
        <v>0.158428320032739</v>
      </c>
      <c r="CP44" s="1" t="n">
        <f aca="false">CP$5/(1-$E44)+$D$41-CP$5</f>
        <v>0.159584448536934</v>
      </c>
      <c r="CQ44" s="1" t="n">
        <f aca="false">CQ$5/(1-$E44)+$D$41-CQ$5</f>
        <v>0.160740577041128</v>
      </c>
      <c r="CR44" s="1" t="n">
        <f aca="false">CR$5/(1-$E44)+$D$41-CR$5</f>
        <v>0.161896705545323</v>
      </c>
      <c r="CS44" s="1" t="n">
        <f aca="false">CS$5/(1-$E44)+$D$41-CS$5</f>
        <v>0.163052834049518</v>
      </c>
      <c r="CT44" s="1" t="n">
        <f aca="false">CT$5/(1-$E44)+$D$41-CT$5</f>
        <v>0.164208962553713</v>
      </c>
      <c r="CU44" s="1" t="n">
        <f aca="false">CU$5/(1-$E44)+$D$41-CU$5</f>
        <v>0.165365091057907</v>
      </c>
      <c r="CV44" s="1" t="n">
        <f aca="false">CV$5/(1-$E44)+$D$41-CV$5</f>
        <v>0.166521219562102</v>
      </c>
      <c r="CW44" s="1" t="n">
        <f aca="false">CW$5/(1-$E44)+$D$41-CW$5</f>
        <v>0.167677348066297</v>
      </c>
      <c r="CX44" s="1" t="n">
        <f aca="false">CX$5/(1-$E44)+$D$41-CX$5</f>
        <v>0.168833476570492</v>
      </c>
      <c r="CY44" s="1" t="n">
        <f aca="false">CY$5/(1-$E44)+$D$41-CY$5</f>
        <v>0.169989605074687</v>
      </c>
      <c r="CZ44" s="1" t="n">
        <f aca="false">CZ$5/(1-$E44)+$D$41-CZ$5</f>
        <v>0.171145733578881</v>
      </c>
      <c r="DA44" s="1" t="n">
        <f aca="false">DA$5/(1-$E44)+$D$41-DA$5</f>
        <v>0.172301862083076</v>
      </c>
      <c r="DB44" s="1" t="n">
        <f aca="false">DB$5/(1-$E44)+$D$41-DB$5</f>
        <v>0.173457990587271</v>
      </c>
      <c r="DC44" s="1" t="n">
        <f aca="false">DC$5/(1-$E44)+$D$41-DC$5</f>
        <v>0.174614119091466</v>
      </c>
      <c r="DD44" s="1" t="n">
        <f aca="false">DD$5/(1-$E44)+$D$41-DD$5</f>
        <v>0.175770247595661</v>
      </c>
      <c r="DE44" s="1" t="n">
        <f aca="false">DE$5/(1-$E44)+$D$41-DE$5</f>
        <v>0.176926376099856</v>
      </c>
      <c r="DF44" s="1" t="n">
        <f aca="false">DF$5/(1-$E44)+$D$41-DF$5</f>
        <v>0.178082504604051</v>
      </c>
      <c r="DG44" s="1" t="n">
        <f aca="false">DG$5/(1-$E44)+$D$41-DG$5</f>
        <v>0.179238633108246</v>
      </c>
      <c r="DH44" s="1" t="n">
        <f aca="false">DH$5/(1-$E44)+$D$41-DH$5</f>
        <v>0.18039476161244</v>
      </c>
      <c r="DI44" s="1" t="n">
        <f aca="false">DI$5/(1-$E44)+$D$41-DI$5</f>
        <v>0.181550890116635</v>
      </c>
      <c r="DJ44" s="1" t="n">
        <f aca="false">DJ$5/(1-$E44)+$D$41-DJ$5</f>
        <v>0.18270701862083</v>
      </c>
      <c r="DK44" s="1" t="n">
        <f aca="false">DK$5/(1-$E44)+$D$41-DK$5</f>
        <v>0.183863147125025</v>
      </c>
      <c r="DL44" s="1" t="n">
        <f aca="false">DL$5/(1-$E44)+$D$41-DL$5</f>
        <v>0.18501927562922</v>
      </c>
      <c r="DM44" s="1" t="n">
        <f aca="false">DM$5/(1-$E44)+$D$41-DM$5</f>
        <v>0.186175404133414</v>
      </c>
      <c r="DN44" s="1" t="n">
        <f aca="false">DN$5/(1-$E44)+$D$41-DN$5</f>
        <v>0.187331532637609</v>
      </c>
      <c r="DO44" s="1" t="n">
        <f aca="false">DO$5/(1-$E44)+$D$41-DO$5</f>
        <v>0.188487661141804</v>
      </c>
      <c r="DP44" s="1" t="n">
        <f aca="false">DP$5/(1-$E44)+$D$41-DP$5</f>
        <v>0.189643789645999</v>
      </c>
      <c r="DQ44" s="1" t="n">
        <f aca="false">DQ$5/(1-$E44)+$D$41-DQ$5</f>
        <v>0.190799918150193</v>
      </c>
      <c r="DR44" s="1" t="n">
        <f aca="false">DR$5/(1-$E44)+$D$41-DR$5</f>
        <v>0.191956046654388</v>
      </c>
      <c r="DS44" s="1" t="n">
        <f aca="false">DS$5/(1-$E44)+$D$41-DS$5</f>
        <v>0.193112175158583</v>
      </c>
      <c r="DT44" s="1" t="n">
        <f aca="false">DT$5/(1-$E44)+$D$41-DT$5</f>
        <v>0.194268303662778</v>
      </c>
      <c r="DU44" s="1" t="n">
        <f aca="false">DU$5/(1-$E44)+$D$41-DU$5</f>
        <v>0.195424432166972</v>
      </c>
      <c r="DV44" s="1" t="n">
        <f aca="false">DV$5/(1-$E44)+$D$41-DV$5</f>
        <v>0.196580560671167</v>
      </c>
      <c r="DW44" s="1" t="n">
        <f aca="false">DW$5/(1-$E44)+$D$41-DW$5</f>
        <v>0.197736689175361</v>
      </c>
      <c r="DX44" s="1" t="n">
        <f aca="false">DX$5/(1-$E44)+$D$41-DX$5</f>
        <v>0.198892817679557</v>
      </c>
      <c r="DY44" s="1" t="n">
        <f aca="false">DY$5/(1-$E44)+$D$41-DY$5</f>
        <v>0.200048946183752</v>
      </c>
      <c r="DZ44" s="1" t="n">
        <f aca="false">DZ$5/(1-$E44)+$D$41-DZ$5</f>
        <v>0.201205074687946</v>
      </c>
      <c r="EA44" s="1" t="n">
        <f aca="false">EA$5/(1-$E44)+$D$41-EA$5</f>
        <v>0.202361203192142</v>
      </c>
      <c r="EB44" s="1" t="n">
        <f aca="false">EB$5/(1-$E44)+$D$41-EB$5</f>
        <v>0.203517331696336</v>
      </c>
      <c r="EC44" s="1" t="n">
        <f aca="false">EC$5/(1-$E44)+$D$41-EC$5</f>
        <v>0.204673460200532</v>
      </c>
      <c r="ED44" s="1" t="n">
        <f aca="false">ED$5/(1-$E44)+$D$41-ED$5</f>
        <v>0.205829588704725</v>
      </c>
      <c r="EE44" s="1" t="n">
        <f aca="false">EE$5/(1-$E44)+$D$41-EE$5</f>
        <v>0.206985717208921</v>
      </c>
      <c r="EF44" s="1" t="n">
        <f aca="false">EF$5/(1-$E44)+$D$41-EF$5</f>
        <v>0.208141845713115</v>
      </c>
      <c r="EG44" s="1" t="n">
        <f aca="false">EG$5/(1-$E44)+$D$41-EG$5</f>
        <v>0.209297974217311</v>
      </c>
      <c r="EH44" s="1" t="n">
        <f aca="false">EH$5/(1-$E44)+$D$41-EH$5</f>
        <v>0.210454102721505</v>
      </c>
      <c r="EI44" s="1" t="n">
        <f aca="false">EI$5/(1-$E44)+$D$41-EI$5</f>
        <v>0.2116102312257</v>
      </c>
      <c r="EJ44" s="1" t="n">
        <f aca="false">EJ$5/(1-$E44)+$D$41-EJ$5</f>
        <v>0.212766359729894</v>
      </c>
      <c r="EK44" s="1" t="n">
        <f aca="false">EK$5/(1-$E44)+$D$41-EK$5</f>
        <v>0.21392248823409</v>
      </c>
      <c r="EL44" s="1" t="n">
        <f aca="false">EL$5/(1-$E44)+$D$41-EL$5</f>
        <v>0.215078616738284</v>
      </c>
      <c r="EM44" s="1" t="n">
        <f aca="false">EM$5/(1-$E44)+$D$41-EM$5</f>
        <v>0.216234745242479</v>
      </c>
      <c r="EN44" s="1" t="n">
        <f aca="false">EN$5/(1-$E44)+$D$41-EN$5</f>
        <v>0.217390873746673</v>
      </c>
      <c r="EO44" s="1" t="n">
        <f aca="false">EO$5/(1-$E44)+$D$41-EO$5</f>
        <v>0.218547002250869</v>
      </c>
      <c r="EP44" s="1" t="n">
        <f aca="false">EP$5/(1-$E44)+$D$41-EP$5</f>
        <v>0.219703130755063</v>
      </c>
      <c r="EQ44" s="1" t="n">
        <f aca="false">EQ$5/(1-$E44)+$D$41-EQ$5</f>
        <v>0.220859259259258</v>
      </c>
      <c r="ER44" s="1" t="n">
        <f aca="false">ER$5/(1-$E44)+$D$41-ER$5</f>
        <v>0.222015387763452</v>
      </c>
      <c r="ES44" s="1" t="n">
        <f aca="false">ES$5/(1-$E44)+$D$41-ES$5</f>
        <v>0.223171516267648</v>
      </c>
      <c r="ET44" s="1" t="n">
        <f aca="false">ET$5/(1-$E44)+$D$41-ET$5</f>
        <v>0.224327644771844</v>
      </c>
      <c r="EU44" s="1"/>
      <c r="EV44" s="1"/>
      <c r="EW44" s="1"/>
      <c r="EX44" s="1"/>
      <c r="EY44" s="1"/>
      <c r="EZ44" s="1"/>
      <c r="FA44" s="1"/>
      <c r="FB44" s="1"/>
    </row>
    <row r="45" customFormat="false" ht="12.75" hidden="false" customHeight="false" outlineLevel="0" collapsed="false">
      <c r="A45" s="18" t="s">
        <v>36</v>
      </c>
      <c r="B45" s="12"/>
      <c r="C45" s="1" t="n">
        <v>2.339</v>
      </c>
      <c r="D45" s="1" t="n">
        <v>0.0038</v>
      </c>
      <c r="E45" s="2" t="n">
        <v>0.0068</v>
      </c>
      <c r="F45" s="1" t="n">
        <f aca="false">F$5/(1-$E45)+$D$45-F$5</f>
        <v>0.0140698348771648</v>
      </c>
      <c r="G45" s="1" t="n">
        <f aca="false">G$5/(1-$E45)+$D$45-G$5</f>
        <v>0.0144121627064036</v>
      </c>
      <c r="H45" s="1" t="n">
        <f aca="false">H$5/(1-$E45)+$D$45-H$5</f>
        <v>0.0147544905356425</v>
      </c>
      <c r="I45" s="1" t="n">
        <f aca="false">I$5/(1-$E45)+$D$45-I$5</f>
        <v>0.0150968183648812</v>
      </c>
      <c r="J45" s="1" t="n">
        <f aca="false">J$5/(1-$E45)+$D$45-J$5</f>
        <v>0.0154391461941201</v>
      </c>
      <c r="K45" s="1" t="n">
        <f aca="false">K$5/(1-$E45)+$D$45-K$5</f>
        <v>0.0157814740233588</v>
      </c>
      <c r="L45" s="1" t="n">
        <f aca="false">L$5/(1-$E45)+$D$45-L$5</f>
        <v>0.0161238018525978</v>
      </c>
      <c r="M45" s="1" t="n">
        <f aca="false">M$5/(1-$E45)+$D$45-M$5</f>
        <v>0.0164661296818365</v>
      </c>
      <c r="N45" s="1" t="n">
        <f aca="false">N$5/(1-$E45)+$D$45-N$5</f>
        <v>0.0168084575110754</v>
      </c>
      <c r="O45" s="1" t="n">
        <f aca="false">O$5/(1-$E45)+$D$45-O$5</f>
        <v>0.0171507853403141</v>
      </c>
      <c r="P45" s="1" t="n">
        <f aca="false">P$5/(1-$E45)+$D$45-P$5</f>
        <v>0.0209163914619412</v>
      </c>
      <c r="Q45" s="1" t="n">
        <f aca="false">Q$5/(1-$E45)+$D$45-Q$5</f>
        <v>0.02125871929118</v>
      </c>
      <c r="R45" s="1" t="n">
        <f aca="false">R$5/(1-$E45)+$D$45-R$5</f>
        <v>0.0216010471204191</v>
      </c>
      <c r="S45" s="1" t="n">
        <f aca="false">S$5/(1-$E45)+$D$45-S$5</f>
        <v>0.0219433749496578</v>
      </c>
      <c r="T45" s="1" t="n">
        <f aca="false">T$5/(1-$E45)+$D$45-T$5</f>
        <v>0.0222857027788965</v>
      </c>
      <c r="U45" s="1" t="n">
        <f aca="false">U$5/(1-$E45)+$D$41-U$5</f>
        <v>0.0304280306081353</v>
      </c>
      <c r="V45" s="1" t="n">
        <f aca="false">V$5/(1-$E45)+$D$41-V$5</f>
        <v>0.0307703584373744</v>
      </c>
      <c r="W45" s="1" t="n">
        <f aca="false">W$5/(1-$E45)+$D$41-W$5</f>
        <v>0.0311126862666131</v>
      </c>
      <c r="X45" s="1" t="n">
        <f aca="false">X$5/(1-$E45)+$D$41-X$5</f>
        <v>0.0314550140958518</v>
      </c>
      <c r="Y45" s="1" t="n">
        <f aca="false">Y$5/(1-$E45)+$D$41-Y$5</f>
        <v>0.0317973419250905</v>
      </c>
      <c r="Z45" s="1" t="n">
        <f aca="false">Z$5/(1-$E45)+$D$41-Z$5</f>
        <v>0.0321396697543297</v>
      </c>
    </row>
    <row r="46" customFormat="false" ht="12.75" hidden="false" customHeight="false" outlineLevel="0" collapsed="false">
      <c r="A46" s="18" t="s">
        <v>37</v>
      </c>
      <c r="B46" s="12"/>
      <c r="C46" s="1" t="n">
        <v>2.79</v>
      </c>
      <c r="D46" s="1" t="n">
        <v>0.0059</v>
      </c>
      <c r="E46" s="2" t="n">
        <v>0.0164</v>
      </c>
      <c r="F46" s="1" t="n">
        <f aca="false">F$5/(1-$E46)+$D$46-F$5</f>
        <v>0.0309101667344449</v>
      </c>
      <c r="G46" s="1" t="n">
        <f aca="false">G$5/(1-$E46)+$D$46-G$5</f>
        <v>0.0317438389589264</v>
      </c>
      <c r="H46" s="1" t="n">
        <f aca="false">H$5/(1-$E46)+$D$46-H$5</f>
        <v>0.0325775111834079</v>
      </c>
      <c r="I46" s="1" t="n">
        <f aca="false">I$5/(1-$E46)+$D$46-I$5</f>
        <v>0.0334111834078894</v>
      </c>
      <c r="J46" s="1" t="n">
        <f aca="false">J$5/(1-$E46)+$D$46-J$5</f>
        <v>0.0342448556323709</v>
      </c>
      <c r="K46" s="1" t="n">
        <f aca="false">K$5/(1-$E46)+$D$46-K$5</f>
        <v>0.0350785278568524</v>
      </c>
      <c r="L46" s="1" t="n">
        <f aca="false">L$5/(1-$E46)+$D$46-L$5</f>
        <v>0.0359122000813339</v>
      </c>
      <c r="M46" s="1" t="n">
        <f aca="false">M$5/(1-$E46)+$D$46-M$5</f>
        <v>0.0367458723058154</v>
      </c>
      <c r="N46" s="1" t="n">
        <f aca="false">N$5/(1-$E46)+$D$46-N$5</f>
        <v>0.0375795445302969</v>
      </c>
      <c r="O46" s="1" t="n">
        <f aca="false">O$5/(1-$E46)+$D$46-O$5</f>
        <v>0.0384132167547784</v>
      </c>
      <c r="P46" s="1" t="n">
        <f aca="false">P$5/(1-$E46)+$D$46-P$5</f>
        <v>0.0475836112240748</v>
      </c>
      <c r="Q46" s="1" t="n">
        <f aca="false">Q$5/(1-$E46)+$D$46-Q$5</f>
        <v>0.0484172834485563</v>
      </c>
      <c r="R46" s="1" t="n">
        <f aca="false">R$5/(1-$E46)+$D$46-R$5</f>
        <v>0.0492509556730378</v>
      </c>
      <c r="S46" s="1" t="n">
        <f aca="false">S$5/(1-$E46)+$D$46-S$5</f>
        <v>0.0500846278975193</v>
      </c>
      <c r="T46" s="1" t="n">
        <f aca="false">T$5/(1-$E46)+$D$46-T$5</f>
        <v>0.0509183001220008</v>
      </c>
      <c r="U46" s="1" t="n">
        <f aca="false">U$5/(1-$E46)+$D$41-U$5</f>
        <v>0.0574519723464824</v>
      </c>
      <c r="V46" s="1" t="n">
        <f aca="false">V$5/(1-$E46)+$D$41-V$5</f>
        <v>0.0582856445709639</v>
      </c>
      <c r="W46" s="1" t="n">
        <f aca="false">W$5/(1-$E46)+$D$41-W$5</f>
        <v>0.0591193167954454</v>
      </c>
      <c r="X46" s="1" t="n">
        <f aca="false">X$5/(1-$E46)+$D$41-X$5</f>
        <v>0.0599529890199269</v>
      </c>
      <c r="Y46" s="1" t="n">
        <f aca="false">Y$5/(1-$E46)+$D$41-Y$5</f>
        <v>0.0607866612444083</v>
      </c>
      <c r="Z46" s="1" t="n">
        <f aca="false">Z$5/(1-$E46)+$D$41-Z$5</f>
        <v>0.0616203334688898</v>
      </c>
    </row>
    <row r="47" customFormat="false" ht="12.75" hidden="false" customHeight="false" outlineLevel="0" collapsed="false">
      <c r="A47" s="18"/>
      <c r="B47" s="12"/>
    </row>
    <row r="48" customFormat="false" ht="12.75" hidden="false" customHeight="false" outlineLevel="0" collapsed="false">
      <c r="A48" s="5" t="s">
        <v>38</v>
      </c>
      <c r="B48" s="12" t="n">
        <f aca="false">+B42+1</f>
        <v>31</v>
      </c>
      <c r="C48" s="1" t="s">
        <v>39</v>
      </c>
      <c r="E48" s="2" t="s">
        <v>40</v>
      </c>
    </row>
    <row r="49" customFormat="false" ht="12.75" hidden="false" customHeight="false" outlineLevel="0" collapsed="false">
      <c r="A49" s="18" t="s">
        <v>41</v>
      </c>
      <c r="B49" s="12" t="n">
        <f aca="false">+B48+1</f>
        <v>32</v>
      </c>
      <c r="C49" s="1" t="n">
        <v>4.29</v>
      </c>
      <c r="D49" s="1" t="n">
        <v>0.0118</v>
      </c>
      <c r="E49" s="2" t="n">
        <v>0.0181</v>
      </c>
      <c r="F49" s="1" t="n">
        <f aca="false">F$5/(1-$E49)+$D$49-F$5</f>
        <v>0.0394504735716468</v>
      </c>
      <c r="G49" s="1" t="n">
        <f aca="false">G$5/(1-$E49)+$D$49-G$5</f>
        <v>0.0403721560240351</v>
      </c>
      <c r="H49" s="1" t="n">
        <f aca="false">H$5/(1-$E49)+$D$49-H$5</f>
        <v>0.0412938384764232</v>
      </c>
      <c r="I49" s="1" t="n">
        <f aca="false">I$5/(1-$E49)+$D$49-I$5</f>
        <v>0.0422155209288115</v>
      </c>
      <c r="J49" s="1" t="n">
        <f aca="false">J$5/(1-$E49)+$D$49-J$5</f>
        <v>0.0431372033811999</v>
      </c>
      <c r="K49" s="1" t="n">
        <f aca="false">K$5/(1-$E49)+$D$49-K$5</f>
        <v>0.044058885833588</v>
      </c>
      <c r="L49" s="1" t="n">
        <f aca="false">L$5/(1-$E49)+$D$49-L$5</f>
        <v>0.0449805682859763</v>
      </c>
      <c r="M49" s="1" t="n">
        <f aca="false">M$5/(1-$E49)+$D$49-M$5</f>
        <v>0.0459022507383644</v>
      </c>
      <c r="N49" s="1" t="n">
        <f aca="false">N$5/(1-$E49)+$D$49-N$5</f>
        <v>0.0468239331907527</v>
      </c>
      <c r="O49" s="1" t="n">
        <f aca="false">O$5/(1-$E49)+$D$49-O$5</f>
        <v>0.0477456156431408</v>
      </c>
      <c r="P49" s="1" t="n">
        <f aca="false">P$5/(1-$E49)+$D$49-P$5</f>
        <v>0.0578841226194116</v>
      </c>
      <c r="Q49" s="1" t="n">
        <f aca="false">Q$5/(1-$E49)+$D$49-Q$5</f>
        <v>0.0588058050717994</v>
      </c>
      <c r="R49" s="1" t="n">
        <f aca="false">R$5/(1-$E49)+$D$49-R$5</f>
        <v>0.0597274875241878</v>
      </c>
      <c r="S49" s="1" t="n">
        <f aca="false">S$5/(1-$E49)+$D$49-S$5</f>
        <v>0.0606491699765761</v>
      </c>
      <c r="T49" s="1" t="n">
        <f aca="false">T$5/(1-$E49)+$D$49-T$5</f>
        <v>0.0615708524289644</v>
      </c>
      <c r="U49" s="1" t="n">
        <f aca="false">U$5/(1-$E49)+$D$49-U$5</f>
        <v>0.0624925348813523</v>
      </c>
      <c r="V49" s="1" t="n">
        <f aca="false">V$5/(1-$E49)+$D$49-V$5</f>
        <v>0.0634142173337406</v>
      </c>
      <c r="W49" s="1" t="n">
        <f aca="false">W$5/(1-$E49)+$D$49-W$5</f>
        <v>0.064335899786129</v>
      </c>
      <c r="X49" s="1" t="n">
        <f aca="false">X$5/(1-$E49)+$D$49-X$5</f>
        <v>0.0652575822385173</v>
      </c>
      <c r="Y49" s="1" t="n">
        <f aca="false">Y$5/(1-$E49)+$D$49-Y$5</f>
        <v>0.0661792646909056</v>
      </c>
      <c r="Z49" s="1" t="n">
        <f aca="false">Z$5/(1-$E49)+$D$49-Z$5</f>
        <v>0.0671009471432935</v>
      </c>
      <c r="AA49" s="1" t="n">
        <f aca="false">AA$5/(1-$E49)+$D$49-AA$5</f>
        <v>0.0680226295956818</v>
      </c>
      <c r="AB49" s="1" t="n">
        <f aca="false">AB$5/(1-$E49)+$D$49-AB$5</f>
        <v>0.0689443120480702</v>
      </c>
      <c r="AC49" s="1" t="n">
        <f aca="false">AC$5/(1-$E49)+$D$49-AC$5</f>
        <v>0.0698659945004585</v>
      </c>
      <c r="AD49" s="1" t="n">
        <f aca="false">AD$5/(1-$E49)+$D$49-AD$5</f>
        <v>0.0707876769528464</v>
      </c>
      <c r="AE49" s="1" t="n">
        <f aca="false">AE$5/(1-$E49)+$D$49-AE$5</f>
        <v>0.0717093594052347</v>
      </c>
      <c r="AF49" s="1" t="n">
        <f aca="false">AF$5/(1-$E49)+$D$49-AF$5</f>
        <v>0.072631041857623</v>
      </c>
      <c r="AG49" s="1" t="n">
        <f aca="false">AG$5/(1-$E49)+$D$49-AG$5</f>
        <v>0.0735527243100114</v>
      </c>
      <c r="AH49" s="1" t="n">
        <f aca="false">AH$5/(1-$E49)+$D$49-AH$5</f>
        <v>0.0744744067623993</v>
      </c>
      <c r="AI49" s="1" t="n">
        <f aca="false">AI$5/(1-$E49)+$D$49-AI$5</f>
        <v>0.0753960892147876</v>
      </c>
      <c r="AJ49" s="1" t="n">
        <f aca="false">AJ$5/(1-$E49)+$D$49-AJ$5</f>
        <v>0.0763177716671759</v>
      </c>
      <c r="AK49" s="1" t="n">
        <f aca="false">AK$5/(1-$E49)+$D$49-AK$5</f>
        <v>0.0772394541195642</v>
      </c>
      <c r="AL49" s="1" t="n">
        <f aca="false">AL$5/(1-$E49)+$D$49-AL$5</f>
        <v>0.0781611365719521</v>
      </c>
      <c r="AM49" s="1" t="n">
        <f aca="false">AM$5/(1-$E49)+$D$49-AM$5</f>
        <v>0.0790828190243404</v>
      </c>
      <c r="AN49" s="1" t="n">
        <f aca="false">AN$5/(1-$E49)+$D$49-AN$5</f>
        <v>0.0800045014767288</v>
      </c>
      <c r="AO49" s="1" t="n">
        <f aca="false">AO$5/(1-$E49)+$D$49-AO$5</f>
        <v>0.0809261839291171</v>
      </c>
      <c r="AP49" s="1" t="n">
        <f aca="false">AP$5/(1-$E49)+$D$49-AP$5</f>
        <v>0.0818478663815054</v>
      </c>
      <c r="AQ49" s="1" t="n">
        <f aca="false">AQ$5/(1-$E49)+$D$49-AQ$5</f>
        <v>0.0827695488338933</v>
      </c>
      <c r="AR49" s="1" t="n">
        <f aca="false">AR$5/(1-$E49)+$D$49-AR$5</f>
        <v>0.0836912312862816</v>
      </c>
      <c r="AS49" s="1" t="n">
        <f aca="false">AS$5/(1-$E49)+$D$49-AS$5</f>
        <v>0.0846129137386695</v>
      </c>
      <c r="AT49" s="1" t="n">
        <f aca="false">AT$5/(1-$E49)+$D$49-AT$5</f>
        <v>0.0855345961910583</v>
      </c>
      <c r="AU49" s="1" t="n">
        <f aca="false">AU$5/(1-$E49)+$D$49-AU$5</f>
        <v>0.0864562786434462</v>
      </c>
      <c r="AV49" s="1" t="n">
        <f aca="false">AV$5/(1-$E49)+$D$49-AV$5</f>
        <v>0.087377961095835</v>
      </c>
      <c r="AW49" s="1" t="n">
        <f aca="false">AW$5/(1-$E49)+$D$49-AW$5</f>
        <v>0.0882996435482228</v>
      </c>
      <c r="AX49" s="1" t="n">
        <f aca="false">AX$5/(1-$E49)+$D$49-AX$5</f>
        <v>0.0892213260006107</v>
      </c>
      <c r="AY49" s="1" t="n">
        <f aca="false">AY$5/(1-$E49)+$D$49-AY$5</f>
        <v>0.0901430084529995</v>
      </c>
      <c r="AZ49" s="1" t="n">
        <f aca="false">AZ$5/(1-$E49)+$D$49-AZ$5</f>
        <v>0.0910646909053874</v>
      </c>
      <c r="BA49" s="1" t="n">
        <f aca="false">BA$5/(1-$E49)+$D$49-BA$5</f>
        <v>0.0919863733577753</v>
      </c>
      <c r="BB49" s="1" t="n">
        <f aca="false">BB$5/(1-$E49)+$D$49-BB$5</f>
        <v>0.092908055810164</v>
      </c>
      <c r="BC49" s="1" t="n">
        <f aca="false">BC$5/(1-$E49)+$D$49-BC$5</f>
        <v>0.0938297382625519</v>
      </c>
      <c r="BD49" s="1" t="n">
        <f aca="false">BD$5/(1-$E49)+$D$49-BD$5</f>
        <v>0.0947514207149407</v>
      </c>
      <c r="BE49" s="1" t="n">
        <f aca="false">BE$5/(1-$E49)+$D$49-BE$5</f>
        <v>0.0956731031673286</v>
      </c>
      <c r="BF49" s="1" t="n">
        <f aca="false">BF$5/(1-$E49)+$D$49-BF$5</f>
        <v>0.0965947856197165</v>
      </c>
      <c r="BG49" s="1" t="n">
        <f aca="false">BG$5/(1-$E49)+$D$49-BG$5</f>
        <v>0.0975164680721052</v>
      </c>
      <c r="BH49" s="1" t="n">
        <f aca="false">BH$5/(1-$E49)+$D$49-BH$5</f>
        <v>0.0984381505244931</v>
      </c>
      <c r="BI49" s="1" t="n">
        <f aca="false">BI$5/(1-$E49)+$D$49-BI$5</f>
        <v>0.0993598329768819</v>
      </c>
      <c r="BJ49" s="1" t="n">
        <f aca="false">BJ$5/(1-$E49)+$D$49-BJ$5</f>
        <v>0.10028151542927</v>
      </c>
      <c r="BK49" s="1" t="n">
        <f aca="false">BK$5/(1-$E49)+$D$49-BK$5</f>
        <v>0.101203197881658</v>
      </c>
      <c r="BL49" s="1" t="n">
        <f aca="false">BL$5/(1-$E49)+$D$49-BL$5</f>
        <v>0.102124880334046</v>
      </c>
      <c r="BM49" s="1" t="n">
        <f aca="false">BM$5/(1-$E49)+$D$49-BM$5</f>
        <v>0.103046562786434</v>
      </c>
      <c r="BN49" s="1" t="n">
        <f aca="false">BN$5/(1-$E49)+$D$49-BN$5</f>
        <v>0.103968245238822</v>
      </c>
      <c r="BO49" s="1" t="n">
        <f aca="false">BO$5/(1-$E49)+$D$49-BO$5</f>
        <v>0.104889927691211</v>
      </c>
      <c r="BP49" s="1" t="n">
        <f aca="false">BP$5/(1-$E49)+$D$49-BP$5</f>
        <v>0.105811610143599</v>
      </c>
      <c r="BQ49" s="1" t="n">
        <f aca="false">BQ$5/(1-$E49)+$D$49-BQ$5</f>
        <v>0.106733292595988</v>
      </c>
      <c r="BR49" s="1" t="n">
        <f aca="false">BR$5/(1-$E49)+$D$49-BR$5</f>
        <v>0.107654975048376</v>
      </c>
      <c r="BS49" s="1" t="n">
        <f aca="false">BS$5/(1-$E49)+$D$49-BS$5</f>
        <v>0.108576657500763</v>
      </c>
      <c r="BT49" s="1" t="n">
        <f aca="false">BT$5/(1-$E49)+$D$49-BT$5</f>
        <v>0.109498339953152</v>
      </c>
      <c r="BU49" s="1" t="n">
        <f aca="false">BU$5/(1-$E49)+$D$49-BU$5</f>
        <v>0.11042002240554</v>
      </c>
      <c r="BV49" s="1" t="n">
        <f aca="false">BV$5/(1-$E49)+$D$49-BV$5</f>
        <v>0.111341704857928</v>
      </c>
      <c r="BW49" s="1" t="n">
        <f aca="false">BW$5/(1-$E49)+$D$49-BW$5</f>
        <v>0.112263387310317</v>
      </c>
      <c r="BX49" s="1" t="n">
        <f aca="false">BX$5/(1-$E49)+$D$49-BX$5</f>
        <v>0.113185069762705</v>
      </c>
      <c r="BY49" s="1" t="n">
        <f aca="false">BY$5/(1-$E49)+$D$49-BY$5</f>
        <v>0.114106752215093</v>
      </c>
      <c r="BZ49" s="1" t="n">
        <f aca="false">BZ$5/(1-$E49)+$D$49-BZ$5</f>
        <v>0.115028434667481</v>
      </c>
      <c r="CA49" s="1" t="n">
        <f aca="false">CA$5/(1-$E49)+$D$49-CA$5</f>
        <v>0.115950117119869</v>
      </c>
      <c r="CB49" s="1" t="n">
        <f aca="false">CB$5/(1-$E49)+$D$49-CB$5</f>
        <v>0.116871799572258</v>
      </c>
      <c r="CC49" s="1" t="n">
        <f aca="false">CC$5/(1-$E49)+$D$49-CC$5</f>
        <v>0.117793482024646</v>
      </c>
      <c r="CD49" s="1" t="n">
        <f aca="false">CD$5/(1-$E49)+$D$49-CD$5</f>
        <v>0.118715164477035</v>
      </c>
      <c r="CE49" s="1" t="n">
        <f aca="false">CE$5/(1-$E49)+$D$49-CE$5</f>
        <v>0.119636846929422</v>
      </c>
      <c r="CF49" s="1" t="n">
        <f aca="false">CF$5/(1-$E49)+$D$49-CF$5</f>
        <v>0.12055852938181</v>
      </c>
      <c r="CG49" s="1" t="n">
        <f aca="false">CG$5/(1-$E49)+$D$49-CG$5</f>
        <v>0.121480211834199</v>
      </c>
      <c r="CH49" s="1" t="n">
        <f aca="false">CH$5/(1-$E49)+$D$49-CH$5</f>
        <v>0.122401894286587</v>
      </c>
      <c r="CI49" s="1" t="n">
        <f aca="false">CI$5/(1-$E49)+$D$49-CI$5</f>
        <v>0.123323576738975</v>
      </c>
      <c r="CJ49" s="1" t="n">
        <f aca="false">CJ$5/(1-$E49)+$D$49-CJ$5</f>
        <v>0.124245259191364</v>
      </c>
      <c r="CK49" s="1" t="n">
        <f aca="false">CK$5/(1-$E49)+$D$49-CK$5</f>
        <v>0.125166941643752</v>
      </c>
      <c r="CL49" s="1" t="n">
        <f aca="false">CL$5/(1-$E49)+$D$49-CL$5</f>
        <v>0.12608862409614</v>
      </c>
      <c r="CM49" s="1" t="n">
        <f aca="false">CM$5/(1-$E49)+$D$49-CM$5</f>
        <v>0.127010306548528</v>
      </c>
      <c r="CN49" s="1" t="n">
        <f aca="false">CN$5/(1-$E49)+$D$49-CN$5</f>
        <v>0.127931989000916</v>
      </c>
      <c r="CO49" s="1" t="n">
        <f aca="false">CO$5/(1-$E49)+$D$49-CO$5</f>
        <v>0.128853671453305</v>
      </c>
      <c r="CP49" s="1" t="n">
        <f aca="false">CP$5/(1-$E49)+$D$49-CP$5</f>
        <v>0.129775353905693</v>
      </c>
      <c r="CQ49" s="1" t="n">
        <f aca="false">CQ$5/(1-$E49)+$D$49-CQ$5</f>
        <v>0.130697036358082</v>
      </c>
      <c r="CR49" s="1" t="n">
        <f aca="false">CR$5/(1-$E49)+$D$49-CR$5</f>
        <v>0.131618718810469</v>
      </c>
      <c r="CS49" s="1" t="n">
        <f aca="false">CS$5/(1-$E49)+$D$49-CS$5</f>
        <v>0.132540401262857</v>
      </c>
      <c r="CT49" s="1" t="n">
        <f aca="false">CT$5/(1-$E49)+$D$49-CT$5</f>
        <v>0.133462083715246</v>
      </c>
      <c r="CU49" s="1" t="n">
        <f aca="false">CU$5/(1-$E49)+$D$49-CU$5</f>
        <v>0.134383766167634</v>
      </c>
      <c r="CV49" s="1" t="n">
        <f aca="false">CV$5/(1-$E49)+$D$49-CV$5</f>
        <v>0.135305448620022</v>
      </c>
      <c r="CW49" s="1" t="n">
        <f aca="false">CW$5/(1-$E49)+$D$49-CW$5</f>
        <v>0.136227131072411</v>
      </c>
      <c r="CX49" s="1" t="n">
        <f aca="false">CX$5/(1-$E49)+$D$49-CX$5</f>
        <v>0.137148813524798</v>
      </c>
      <c r="CY49" s="1" t="n">
        <f aca="false">CY$5/(1-$E49)+$D$49-CY$5</f>
        <v>0.138070495977187</v>
      </c>
      <c r="CZ49" s="1" t="n">
        <f aca="false">CZ$5/(1-$E49)+$D$49-CZ$5</f>
        <v>0.138992178429575</v>
      </c>
      <c r="DA49" s="1" t="n">
        <f aca="false">DA$5/(1-$E49)+$D$49-DA$5</f>
        <v>0.139913860881963</v>
      </c>
      <c r="DB49" s="1" t="n">
        <f aca="false">DB$5/(1-$E49)+$D$49-DB$5</f>
        <v>0.140835543334352</v>
      </c>
      <c r="DC49" s="1" t="n">
        <f aca="false">DC$5/(1-$E49)+$D$49-DC$5</f>
        <v>0.14175722578674</v>
      </c>
      <c r="DD49" s="1" t="n">
        <f aca="false">DD$5/(1-$E49)+$D$49-DD$5</f>
        <v>0.142678908239128</v>
      </c>
      <c r="DE49" s="1" t="n">
        <f aca="false">DE$5/(1-$E49)+$D$49-DE$5</f>
        <v>0.143600590691516</v>
      </c>
      <c r="DF49" s="1" t="n">
        <f aca="false">DF$5/(1-$E49)+$D$49-DF$5</f>
        <v>0.144522273143904</v>
      </c>
      <c r="DG49" s="1" t="n">
        <f aca="false">DG$5/(1-$E49)+$D$49-DG$5</f>
        <v>0.145443955596293</v>
      </c>
      <c r="DH49" s="1" t="n">
        <f aca="false">DH$5/(1-$E49)+$D$49-DH$5</f>
        <v>0.146365638048681</v>
      </c>
      <c r="DI49" s="1" t="n">
        <f aca="false">DI$5/(1-$E49)+$D$49-DI$5</f>
        <v>0.147287320501069</v>
      </c>
      <c r="DJ49" s="1" t="n">
        <f aca="false">DJ$5/(1-$E49)+$D$49-DJ$5</f>
        <v>0.148209002953458</v>
      </c>
      <c r="DK49" s="1" t="n">
        <f aca="false">DK$5/(1-$E49)+$D$49-DK$5</f>
        <v>0.149130685405845</v>
      </c>
      <c r="DL49" s="1" t="n">
        <f aca="false">DL$5/(1-$E49)+$D$49-DL$5</f>
        <v>0.150052367858234</v>
      </c>
      <c r="DM49" s="1" t="n">
        <f aca="false">DM$5/(1-$E49)+$D$49-DM$5</f>
        <v>0.150974050310622</v>
      </c>
      <c r="DN49" s="1" t="n">
        <f aca="false">DN$5/(1-$E49)+$D$49-DN$5</f>
        <v>0.15189573276301</v>
      </c>
      <c r="DO49" s="1" t="n">
        <f aca="false">DO$5/(1-$E49)+$D$49-DO$5</f>
        <v>0.152817415215399</v>
      </c>
      <c r="DP49" s="1" t="n">
        <f aca="false">DP$5/(1-$E49)+$D$49-DP$5</f>
        <v>0.153739097667787</v>
      </c>
      <c r="DQ49" s="1" t="n">
        <f aca="false">DQ$5/(1-$E49)+$D$49-DQ$5</f>
        <v>0.154660780120174</v>
      </c>
      <c r="DR49" s="1" t="n">
        <f aca="false">DR$5/(1-$E49)+$D$49-DR$5</f>
        <v>0.155582462572563</v>
      </c>
      <c r="DS49" s="1" t="n">
        <f aca="false">DS$5/(1-$E49)+$D$49-DS$5</f>
        <v>0.156504145024951</v>
      </c>
      <c r="DT49" s="1" t="n">
        <f aca="false">DT$5/(1-$E49)+$D$49-DT$5</f>
        <v>0.157425827477338</v>
      </c>
      <c r="DU49" s="1" t="n">
        <f aca="false">DU$5/(1-$E49)+$D$49-DU$5</f>
        <v>0.158347509929727</v>
      </c>
      <c r="DV49" s="1" t="n">
        <f aca="false">DV$5/(1-$E49)+$D$49-DV$5</f>
        <v>0.159269192382116</v>
      </c>
      <c r="DW49" s="1" t="n">
        <f aca="false">DW$5/(1-$E49)+$D$49-DW$5</f>
        <v>0.160190874834504</v>
      </c>
      <c r="DX49" s="1" t="n">
        <f aca="false">DX$5/(1-$E49)+$D$49-DX$5</f>
        <v>0.161112557286891</v>
      </c>
      <c r="DY49" s="1" t="n">
        <f aca="false">DY$5/(1-$E49)+$D$49-DY$5</f>
        <v>0.162034239739279</v>
      </c>
      <c r="DZ49" s="1" t="n">
        <f aca="false">DZ$5/(1-$E49)+$D$49-DZ$5</f>
        <v>0.162955922191667</v>
      </c>
      <c r="EA49" s="1" t="n">
        <f aca="false">EA$5/(1-$E49)+$D$49-EA$5</f>
        <v>0.163877604644057</v>
      </c>
      <c r="EB49" s="1" t="n">
        <f aca="false">EB$5/(1-$E49)+$D$49-EB$5</f>
        <v>0.164799287096445</v>
      </c>
      <c r="EC49" s="1" t="n">
        <f aca="false">EC$5/(1-$E49)+$D$49-EC$5</f>
        <v>0.165720969548833</v>
      </c>
      <c r="ED49" s="1" t="n">
        <f aca="false">ED$5/(1-$E49)+$D$49-ED$5</f>
        <v>0.166642652001221</v>
      </c>
      <c r="EE49" s="1" t="n">
        <f aca="false">EE$5/(1-$E49)+$D$49-EE$5</f>
        <v>0.167564334453608</v>
      </c>
      <c r="EF49" s="1" t="n">
        <f aca="false">EF$5/(1-$E49)+$D$49-EF$5</f>
        <v>0.168486016905998</v>
      </c>
      <c r="EG49" s="1" t="n">
        <f aca="false">EG$5/(1-$E49)+$D$49-EG$5</f>
        <v>0.169407699358386</v>
      </c>
      <c r="EH49" s="1" t="n">
        <f aca="false">EH$5/(1-$E49)+$D$49-EH$5</f>
        <v>0.170329381810774</v>
      </c>
      <c r="EI49" s="1" t="n">
        <f aca="false">EI$5/(1-$E49)+$D$49-EI$5</f>
        <v>0.171251064263162</v>
      </c>
      <c r="EJ49" s="1" t="n">
        <f aca="false">EJ$5/(1-$E49)+$D$49-EJ$5</f>
        <v>0.17217274671555</v>
      </c>
      <c r="EK49" s="1" t="n">
        <f aca="false">EK$5/(1-$E49)+$D$49-EK$5</f>
        <v>0.173094429167939</v>
      </c>
      <c r="EL49" s="1" t="n">
        <f aca="false">EL$5/(1-$E49)+$D$49-EL$5</f>
        <v>0.174016111620327</v>
      </c>
      <c r="EM49" s="1" t="n">
        <f aca="false">EM$5/(1-$E49)+$D$49-EM$5</f>
        <v>0.174937794072715</v>
      </c>
      <c r="EN49" s="1" t="n">
        <f aca="false">EN$5/(1-$E49)+$D$49-EN$5</f>
        <v>0.175859476525103</v>
      </c>
      <c r="EO49" s="1" t="n">
        <f aca="false">EO$5/(1-$E49)+$D$49-EO$5</f>
        <v>0.176781158977493</v>
      </c>
      <c r="EP49" s="1" t="n">
        <f aca="false">EP$5/(1-$E49)+$D$49-EP$5</f>
        <v>0.17770284142988</v>
      </c>
      <c r="EQ49" s="1" t="n">
        <f aca="false">EQ$5/(1-$E49)+$D$49-EQ$5</f>
        <v>0.178624523882268</v>
      </c>
      <c r="ER49" s="1" t="n">
        <f aca="false">ER$5/(1-$E49)+$D$49-ER$5</f>
        <v>0.179546206334656</v>
      </c>
      <c r="ES49" s="1" t="n">
        <f aca="false">ES$5/(1-$E49)+$D$49-ES$5</f>
        <v>0.180467888787044</v>
      </c>
      <c r="ET49" s="1" t="n">
        <f aca="false">ET$5/(1-$E49)+$D$49-ET$5</f>
        <v>0.181389571239434</v>
      </c>
      <c r="EU49" s="1"/>
      <c r="EV49" s="1"/>
      <c r="EW49" s="1"/>
      <c r="EX49" s="1"/>
      <c r="EY49" s="1"/>
      <c r="EZ49" s="1"/>
      <c r="FA49" s="1"/>
      <c r="FB49" s="1"/>
    </row>
    <row r="50" customFormat="false" ht="12.75" hidden="false" customHeight="false" outlineLevel="0" collapsed="false">
      <c r="A50" s="18" t="s">
        <v>42</v>
      </c>
      <c r="B50" s="12" t="n">
        <f aca="false">+B49+1</f>
        <v>33</v>
      </c>
      <c r="C50" s="19" t="n">
        <v>6.6</v>
      </c>
      <c r="D50" s="19" t="n">
        <v>0.0173</v>
      </c>
      <c r="E50" s="20" t="n">
        <v>0.0319</v>
      </c>
      <c r="F50" s="1" t="n">
        <f aca="false">F$5/(1-$E50)+$D$50-F$5</f>
        <v>0.0667267121165172</v>
      </c>
      <c r="G50" s="1" t="n">
        <f aca="false">G$5/(1-$E50)+$D$50-G$5</f>
        <v>0.0683742691870677</v>
      </c>
      <c r="H50" s="1" t="n">
        <f aca="false">H$5/(1-$E50)+$D$50-H$5</f>
        <v>0.0700218262576182</v>
      </c>
      <c r="I50" s="1" t="n">
        <f aca="false">I$5/(1-$E50)+$D$50-I$5</f>
        <v>0.0716693833281688</v>
      </c>
      <c r="J50" s="1" t="n">
        <f aca="false">J$5/(1-$E50)+$D$50-J$5</f>
        <v>0.0733169403987193</v>
      </c>
      <c r="K50" s="1" t="n">
        <f aca="false">K$5/(1-$E50)+$D$50-K$5</f>
        <v>0.0749644974692698</v>
      </c>
      <c r="L50" s="1" t="n">
        <f aca="false">L$5/(1-$E50)+$D$50-L$5</f>
        <v>0.0766120545398203</v>
      </c>
      <c r="M50" s="1" t="n">
        <f aca="false">M$5/(1-$E50)+$D$50-M$5</f>
        <v>0.0782596116103711</v>
      </c>
      <c r="N50" s="1" t="n">
        <f aca="false">N$5/(1-$E50)+$D$50-N$5</f>
        <v>0.0799071686809216</v>
      </c>
      <c r="O50" s="1" t="n">
        <f aca="false">O$5/(1-$E50)+$D$50-O$5</f>
        <v>0.0815547257514722</v>
      </c>
      <c r="P50" s="1" t="n">
        <f aca="false">P$5/(1-$E50)+$D$50-P$5</f>
        <v>0.0996778535275285</v>
      </c>
      <c r="Q50" s="1" t="n">
        <f aca="false">Q$5/(1-$E50)+$D$50-Q$5</f>
        <v>0.101325410598079</v>
      </c>
      <c r="R50" s="1" t="n">
        <f aca="false">R$5/(1-$E50)+$D$50-R$5</f>
        <v>0.10297296766863</v>
      </c>
      <c r="S50" s="1" t="n">
        <f aca="false">S$5/(1-$E50)+$D$50-S$5</f>
        <v>0.10462052473918</v>
      </c>
      <c r="T50" s="1" t="n">
        <f aca="false">T$5/(1-$E50)+$D$50-T$5</f>
        <v>0.106268081809731</v>
      </c>
      <c r="U50" s="1" t="n">
        <f aca="false">U$5/(1-$E50)+$D$50-U$5</f>
        <v>0.107915638880281</v>
      </c>
      <c r="V50" s="1" t="n">
        <f aca="false">V$5/(1-$E50)+$D$50-V$5</f>
        <v>0.109563195950832</v>
      </c>
      <c r="W50" s="1" t="n">
        <f aca="false">W$5/(1-$E50)+$D$50-W$5</f>
        <v>0.111210753021382</v>
      </c>
      <c r="X50" s="1" t="n">
        <f aca="false">X$5/(1-$E50)+$D$50-X$5</f>
        <v>0.112858310091933</v>
      </c>
      <c r="Y50" s="1" t="n">
        <f aca="false">Y$5/(1-$E50)+$D$50-Y$5</f>
        <v>0.114505867162483</v>
      </c>
      <c r="Z50" s="1" t="n">
        <f aca="false">Z$5/(1-$E50)+$D$50-Z$5</f>
        <v>0.116153424233034</v>
      </c>
      <c r="AA50" s="1" t="n">
        <f aca="false">AA$5/(1-$E50)+$D$50-AA$5</f>
        <v>0.117800981303585</v>
      </c>
      <c r="AB50" s="1" t="n">
        <f aca="false">AB$5/(1-$E50)+$D$50-AB$5</f>
        <v>0.119448538374135</v>
      </c>
      <c r="AC50" s="1" t="n">
        <f aca="false">AC$5/(1-$E50)+$D$50-AC$5</f>
        <v>0.121096095444686</v>
      </c>
      <c r="AD50" s="1" t="n">
        <f aca="false">AD$5/(1-$E50)+$D$50-AD$5</f>
        <v>0.122743652515236</v>
      </c>
      <c r="AE50" s="1" t="n">
        <f aca="false">AE$5/(1-$E50)+$D$50-AE$5</f>
        <v>0.124391209585787</v>
      </c>
      <c r="AF50" s="1" t="n">
        <f aca="false">AF$5/(1-$E50)+$D$50-AF$5</f>
        <v>0.126038766656337</v>
      </c>
      <c r="AG50" s="1" t="n">
        <f aca="false">AG$5/(1-$E50)+$D$50-AG$5</f>
        <v>0.127686323726888</v>
      </c>
      <c r="AH50" s="1" t="n">
        <f aca="false">AH$5/(1-$E50)+$D$50-AH$5</f>
        <v>0.129333880797438</v>
      </c>
      <c r="AI50" s="1" t="n">
        <f aca="false">AI$5/(1-$E50)+$D$50-AI$5</f>
        <v>0.130981437867989</v>
      </c>
      <c r="AJ50" s="1" t="n">
        <f aca="false">AJ$5/(1-$E50)+$D$50-AJ$5</f>
        <v>0.13262899493854</v>
      </c>
      <c r="AK50" s="1" t="n">
        <f aca="false">AK$5/(1-$E50)+$D$50-AK$5</f>
        <v>0.13427655200909</v>
      </c>
      <c r="AL50" s="1" t="n">
        <f aca="false">AL$5/(1-$E50)+$D$50-AL$5</f>
        <v>0.135924109079641</v>
      </c>
      <c r="AM50" s="1" t="n">
        <f aca="false">AM$5/(1-$E50)+$D$50-AM$5</f>
        <v>0.137571666150191</v>
      </c>
      <c r="AN50" s="1" t="n">
        <f aca="false">AN$5/(1-$E50)+$D$50-AN$5</f>
        <v>0.139219223220742</v>
      </c>
      <c r="AO50" s="1" t="n">
        <f aca="false">AO$5/(1-$E50)+$D$50-AO$5</f>
        <v>0.140866780291292</v>
      </c>
      <c r="AP50" s="1" t="n">
        <f aca="false">AP$5/(1-$E50)+$D$50-AP$5</f>
        <v>0.142514337361843</v>
      </c>
      <c r="AQ50" s="1" t="n">
        <f aca="false">AQ$5/(1-$E50)+$D$50-AQ$5</f>
        <v>0.144161894432393</v>
      </c>
      <c r="AR50" s="1" t="n">
        <f aca="false">AR$5/(1-$E50)+$D$50-AR$5</f>
        <v>0.145809451502943</v>
      </c>
      <c r="AS50" s="1" t="n">
        <f aca="false">AS$5/(1-$E50)+$D$50-AS$5</f>
        <v>0.147457008573494</v>
      </c>
      <c r="AT50" s="1" t="n">
        <f aca="false">AT$5/(1-$E50)+$D$50-AT$5</f>
        <v>0.149104565644045</v>
      </c>
      <c r="AU50" s="1" t="n">
        <f aca="false">AU$5/(1-$E50)+$D$50-AU$5</f>
        <v>0.150752122714596</v>
      </c>
      <c r="AV50" s="1" t="n">
        <f aca="false">AV$5/(1-$E50)+$D$50-AV$5</f>
        <v>0.152399679785145</v>
      </c>
      <c r="AW50" s="1" t="n">
        <f aca="false">AW$5/(1-$E50)+$D$50-AW$5</f>
        <v>0.154047236855696</v>
      </c>
      <c r="AX50" s="1" t="n">
        <f aca="false">AX$5/(1-$E50)+$D$50-AX$5</f>
        <v>0.155694793926247</v>
      </c>
      <c r="AY50" s="1" t="n">
        <f aca="false">AY$5/(1-$E50)+$D$50-AY$5</f>
        <v>0.157342350996798</v>
      </c>
      <c r="AZ50" s="1" t="n">
        <f aca="false">AZ$5/(1-$E50)+$D$50-AZ$5</f>
        <v>0.158989908067348</v>
      </c>
      <c r="BA50" s="1" t="n">
        <f aca="false">BA$5/(1-$E50)+$D$50-BA$5</f>
        <v>0.160637465137898</v>
      </c>
      <c r="BB50" s="1" t="n">
        <f aca="false">BB$5/(1-$E50)+$D$50-BB$5</f>
        <v>0.162285022208449</v>
      </c>
      <c r="BC50" s="1" t="n">
        <f aca="false">BC$5/(1-$E50)+$D$50-BC$5</f>
        <v>0.163932579279</v>
      </c>
      <c r="BD50" s="1" t="n">
        <f aca="false">BD$5/(1-$E50)+$D$50-BD$5</f>
        <v>0.165580136349551</v>
      </c>
      <c r="BE50" s="1" t="n">
        <f aca="false">BE$5/(1-$E50)+$D$50-BE$5</f>
        <v>0.1672276934201</v>
      </c>
      <c r="BF50" s="1" t="n">
        <f aca="false">BF$5/(1-$E50)+$D$50-BF$5</f>
        <v>0.168875250490651</v>
      </c>
      <c r="BG50" s="1" t="n">
        <f aca="false">BG$5/(1-$E50)+$D$50-BG$5</f>
        <v>0.170522807561202</v>
      </c>
      <c r="BH50" s="1" t="n">
        <f aca="false">BH$5/(1-$E50)+$D$50-BH$5</f>
        <v>0.172170364631753</v>
      </c>
      <c r="BI50" s="1" t="n">
        <f aca="false">BI$5/(1-$E50)+$D$50-BI$5</f>
        <v>0.173817921702303</v>
      </c>
      <c r="BJ50" s="1" t="n">
        <f aca="false">BJ$5/(1-$E50)+$D$50-BJ$5</f>
        <v>0.175465478772853</v>
      </c>
      <c r="BK50" s="1" t="n">
        <f aca="false">BK$5/(1-$E50)+$D$50-BK$5</f>
        <v>0.177113035843404</v>
      </c>
      <c r="BL50" s="1" t="n">
        <f aca="false">BL$5/(1-$E50)+$D$50-BL$5</f>
        <v>0.178760592913955</v>
      </c>
      <c r="BM50" s="1" t="n">
        <f aca="false">BM$5/(1-$E50)+$D$50-BM$5</f>
        <v>0.180408149984506</v>
      </c>
      <c r="BN50" s="1" t="n">
        <f aca="false">BN$5/(1-$E50)+$D$50-BN$5</f>
        <v>0.182055707055055</v>
      </c>
      <c r="BO50" s="1" t="n">
        <f aca="false">BO$5/(1-$E50)+$D$50-BO$5</f>
        <v>0.183703264125606</v>
      </c>
      <c r="BP50" s="1" t="n">
        <f aca="false">BP$5/(1-$E50)+$D$50-BP$5</f>
        <v>0.185350821196157</v>
      </c>
      <c r="BQ50" s="1" t="n">
        <f aca="false">BQ$5/(1-$E50)+$D$50-BQ$5</f>
        <v>0.186998378266708</v>
      </c>
      <c r="BR50" s="1" t="n">
        <f aca="false">BR$5/(1-$E50)+$D$50-BR$5</f>
        <v>0.188645935337258</v>
      </c>
      <c r="BS50" s="1" t="n">
        <f aca="false">BS$5/(1-$E50)+$D$50-BS$5</f>
        <v>0.190293492407808</v>
      </c>
      <c r="BT50" s="1" t="n">
        <f aca="false">BT$5/(1-$E50)+$D$50-BT$5</f>
        <v>0.191941049478359</v>
      </c>
      <c r="BU50" s="1" t="n">
        <f aca="false">BU$5/(1-$E50)+$D$50-BU$5</f>
        <v>0.19358860654891</v>
      </c>
      <c r="BV50" s="1" t="n">
        <f aca="false">BV$5/(1-$E50)+$D$50-BV$5</f>
        <v>0.195236163619461</v>
      </c>
      <c r="BW50" s="1" t="n">
        <f aca="false">BW$5/(1-$E50)+$D$50-BW$5</f>
        <v>0.19688372069001</v>
      </c>
      <c r="BX50" s="1" t="n">
        <f aca="false">BX$5/(1-$E50)+$D$50-BX$5</f>
        <v>0.198531277760561</v>
      </c>
      <c r="BY50" s="1" t="n">
        <f aca="false">BY$5/(1-$E50)+$D$50-BY$5</f>
        <v>0.200178834831112</v>
      </c>
      <c r="BZ50" s="1" t="n">
        <f aca="false">BZ$5/(1-$E50)+$D$50-BZ$5</f>
        <v>0.201826391901663</v>
      </c>
      <c r="CA50" s="1" t="n">
        <f aca="false">CA$5/(1-$E50)+$D$50-CA$5</f>
        <v>0.203473948972214</v>
      </c>
      <c r="CB50" s="1" t="n">
        <f aca="false">CB$5/(1-$E50)+$D$50-CB$5</f>
        <v>0.205121506042763</v>
      </c>
      <c r="CC50" s="1" t="n">
        <f aca="false">CC$5/(1-$E50)+$D$50-CC$5</f>
        <v>0.206769063113314</v>
      </c>
      <c r="CD50" s="1" t="n">
        <f aca="false">CD$5/(1-$E50)+$D$50-CD$5</f>
        <v>0.208416620183865</v>
      </c>
      <c r="CE50" s="1" t="n">
        <f aca="false">CE$5/(1-$E50)+$D$50-CE$5</f>
        <v>0.210064177254416</v>
      </c>
      <c r="CF50" s="1" t="n">
        <f aca="false">CF$5/(1-$E50)+$D$50-CF$5</f>
        <v>0.211711734324966</v>
      </c>
      <c r="CG50" s="1" t="n">
        <f aca="false">CG$5/(1-$E50)+$D$50-CG$5</f>
        <v>0.213359291395516</v>
      </c>
      <c r="CH50" s="1" t="n">
        <f aca="false">CH$5/(1-$E50)+$D$50-CH$5</f>
        <v>0.215006848466067</v>
      </c>
      <c r="CI50" s="1" t="n">
        <f aca="false">CI$5/(1-$E50)+$D$50-CI$5</f>
        <v>0.216654405536618</v>
      </c>
      <c r="CJ50" s="1" t="n">
        <f aca="false">CJ$5/(1-$E50)+$D$50-CJ$5</f>
        <v>0.218301962607169</v>
      </c>
      <c r="CK50" s="1" t="n">
        <f aca="false">CK$5/(1-$E50)+$D$50-CK$5</f>
        <v>0.219949519677718</v>
      </c>
      <c r="CL50" s="1" t="n">
        <f aca="false">CL$5/(1-$E50)+$D$50-CL$5</f>
        <v>0.221597076748269</v>
      </c>
      <c r="CM50" s="1" t="n">
        <f aca="false">CM$5/(1-$E50)+$D$50-CM$5</f>
        <v>0.22324463381882</v>
      </c>
      <c r="CN50" s="1" t="n">
        <f aca="false">CN$5/(1-$E50)+$D$50-CN$5</f>
        <v>0.224892190889371</v>
      </c>
      <c r="CO50" s="1" t="n">
        <f aca="false">CO$5/(1-$E50)+$D$50-CO$5</f>
        <v>0.226539747959921</v>
      </c>
      <c r="CP50" s="1" t="n">
        <f aca="false">CP$5/(1-$E50)+$D$50-CP$5</f>
        <v>0.228187305030471</v>
      </c>
      <c r="CQ50" s="1" t="n">
        <f aca="false">CQ$5/(1-$E50)+$D$50-CQ$5</f>
        <v>0.229834862101022</v>
      </c>
      <c r="CR50" s="1" t="n">
        <f aca="false">CR$5/(1-$E50)+$D$50-CR$5</f>
        <v>0.231482419171573</v>
      </c>
      <c r="CS50" s="1" t="n">
        <f aca="false">CS$5/(1-$E50)+$D$50-CS$5</f>
        <v>0.233129976242124</v>
      </c>
      <c r="CT50" s="1" t="n">
        <f aca="false">CT$5/(1-$E50)+$D$50-CT$5</f>
        <v>0.234777533312673</v>
      </c>
      <c r="CU50" s="1" t="n">
        <f aca="false">CU$5/(1-$E50)+$D$50-CU$5</f>
        <v>0.236425090383224</v>
      </c>
      <c r="CV50" s="1" t="n">
        <f aca="false">CV$5/(1-$E50)+$D$50-CV$5</f>
        <v>0.238072647453775</v>
      </c>
      <c r="CW50" s="1" t="n">
        <f aca="false">CW$5/(1-$E50)+$D$50-CW$5</f>
        <v>0.239720204524326</v>
      </c>
      <c r="CX50" s="1" t="n">
        <f aca="false">CX$5/(1-$E50)+$D$50-CX$5</f>
        <v>0.241367761594876</v>
      </c>
      <c r="CY50" s="1" t="n">
        <f aca="false">CY$5/(1-$E50)+$D$50-CY$5</f>
        <v>0.243015318665426</v>
      </c>
      <c r="CZ50" s="1" t="n">
        <f aca="false">CZ$5/(1-$E50)+$D$50-CZ$5</f>
        <v>0.244662875735977</v>
      </c>
      <c r="DA50" s="1" t="n">
        <f aca="false">DA$5/(1-$E50)+$D$50-DA$5</f>
        <v>0.246310432806528</v>
      </c>
      <c r="DB50" s="1" t="n">
        <f aca="false">DB$5/(1-$E50)+$D$50-DB$5</f>
        <v>0.247957989877079</v>
      </c>
      <c r="DC50" s="1" t="n">
        <f aca="false">DC$5/(1-$E50)+$D$50-DC$5</f>
        <v>0.249605546947628</v>
      </c>
      <c r="DD50" s="1" t="n">
        <f aca="false">DD$5/(1-$E50)+$D$50-DD$5</f>
        <v>0.251253104018179</v>
      </c>
      <c r="DE50" s="1" t="n">
        <f aca="false">DE$5/(1-$E50)+$D$50-DE$5</f>
        <v>0.25290066108873</v>
      </c>
      <c r="DF50" s="1" t="n">
        <f aca="false">DF$5/(1-$E50)+$D$50-DF$5</f>
        <v>0.254548218159281</v>
      </c>
      <c r="DG50" s="1" t="n">
        <f aca="false">DG$5/(1-$E50)+$D$50-DG$5</f>
        <v>0.256195775229831</v>
      </c>
      <c r="DH50" s="1" t="n">
        <f aca="false">DH$5/(1-$E50)+$D$50-DH$5</f>
        <v>0.257843332300381</v>
      </c>
      <c r="DI50" s="1" t="n">
        <f aca="false">DI$5/(1-$E50)+$D$50-DI$5</f>
        <v>0.259490889370932</v>
      </c>
      <c r="DJ50" s="1" t="n">
        <f aca="false">DJ$5/(1-$E50)+$D$50-DJ$5</f>
        <v>0.261138446441483</v>
      </c>
      <c r="DK50" s="1" t="n">
        <f aca="false">DK$5/(1-$E50)+$D$50-DK$5</f>
        <v>0.262786003512034</v>
      </c>
      <c r="DL50" s="1" t="n">
        <f aca="false">DL$5/(1-$E50)+$D$50-DL$5</f>
        <v>0.264433560582583</v>
      </c>
      <c r="DM50" s="1" t="n">
        <f aca="false">DM$5/(1-$E50)+$D$50-DM$5</f>
        <v>0.266081117653134</v>
      </c>
      <c r="DN50" s="1" t="n">
        <f aca="false">DN$5/(1-$E50)+$D$50-DN$5</f>
        <v>0.267728674723685</v>
      </c>
      <c r="DO50" s="1" t="n">
        <f aca="false">DO$5/(1-$E50)+$D$50-DO$5</f>
        <v>0.269376231794236</v>
      </c>
      <c r="DP50" s="1" t="n">
        <f aca="false">DP$5/(1-$E50)+$D$50-DP$5</f>
        <v>0.271023788864786</v>
      </c>
      <c r="DQ50" s="1" t="n">
        <f aca="false">DQ$5/(1-$E50)+$D$50-DQ$5</f>
        <v>0.272671345935337</v>
      </c>
      <c r="DR50" s="1" t="n">
        <f aca="false">DR$5/(1-$E50)+$D$50-DR$5</f>
        <v>0.274318903005888</v>
      </c>
      <c r="DS50" s="1" t="n">
        <f aca="false">DS$5/(1-$E50)+$D$50-DS$5</f>
        <v>0.275966460076439</v>
      </c>
      <c r="DT50" s="1" t="n">
        <f aca="false">DT$5/(1-$E50)+$D$50-DT$5</f>
        <v>0.277614017146989</v>
      </c>
      <c r="DU50" s="1" t="n">
        <f aca="false">DU$5/(1-$E50)+$D$50-DU$5</f>
        <v>0.27926157421754</v>
      </c>
      <c r="DV50" s="1" t="n">
        <f aca="false">DV$5/(1-$E50)+$D$50-DV$5</f>
        <v>0.280909131288091</v>
      </c>
      <c r="DW50" s="1" t="n">
        <f aca="false">DW$5/(1-$E50)+$D$50-DW$5</f>
        <v>0.282556688358641</v>
      </c>
      <c r="DX50" s="1" t="n">
        <f aca="false">DX$5/(1-$E50)+$D$50-DX$5</f>
        <v>0.284204245429191</v>
      </c>
      <c r="DY50" s="1" t="n">
        <f aca="false">DY$5/(1-$E50)+$D$50-DY$5</f>
        <v>0.285851802499742</v>
      </c>
      <c r="DZ50" s="1" t="n">
        <f aca="false">DZ$5/(1-$E50)+$D$50-DZ$5</f>
        <v>0.287499359570292</v>
      </c>
      <c r="EA50" s="1" t="n">
        <f aca="false">EA$5/(1-$E50)+$D$50-EA$5</f>
        <v>0.289146916640844</v>
      </c>
      <c r="EB50" s="1" t="n">
        <f aca="false">EB$5/(1-$E50)+$D$50-EB$5</f>
        <v>0.290794473711394</v>
      </c>
      <c r="EC50" s="1" t="n">
        <f aca="false">EC$5/(1-$E50)+$D$50-EC$5</f>
        <v>0.292442030781945</v>
      </c>
      <c r="ED50" s="1" t="n">
        <f aca="false">ED$5/(1-$E50)+$D$50-ED$5</f>
        <v>0.294089587852495</v>
      </c>
      <c r="EE50" s="1" t="n">
        <f aca="false">EE$5/(1-$E50)+$D$50-EE$5</f>
        <v>0.295737144923045</v>
      </c>
      <c r="EF50" s="1" t="n">
        <f aca="false">EF$5/(1-$E50)+$D$50-EF$5</f>
        <v>0.297384701993597</v>
      </c>
      <c r="EG50" s="1" t="n">
        <f aca="false">EG$5/(1-$E50)+$D$50-EG$5</f>
        <v>0.299032259064147</v>
      </c>
      <c r="EH50" s="1" t="n">
        <f aca="false">EH$5/(1-$E50)+$D$50-EH$5</f>
        <v>0.300679816134698</v>
      </c>
      <c r="EI50" s="1" t="n">
        <f aca="false">EI$5/(1-$E50)+$D$50-EI$5</f>
        <v>0.302327373205248</v>
      </c>
      <c r="EJ50" s="1" t="n">
        <f aca="false">EJ$5/(1-$E50)+$D$50-EJ$5</f>
        <v>0.303974930275798</v>
      </c>
      <c r="EK50" s="1" t="n">
        <f aca="false">EK$5/(1-$E50)+$D$50-EK$5</f>
        <v>0.30562248734635</v>
      </c>
      <c r="EL50" s="1" t="n">
        <f aca="false">EL$5/(1-$E50)+$D$50-EL$5</f>
        <v>0.307270044416899</v>
      </c>
      <c r="EM50" s="1" t="n">
        <f aca="false">EM$5/(1-$E50)+$D$50-EM$5</f>
        <v>0.308917601487451</v>
      </c>
      <c r="EN50" s="1" t="n">
        <f aca="false">EN$5/(1-$E50)+$D$50-EN$5</f>
        <v>0.310565158558001</v>
      </c>
      <c r="EO50" s="1" t="n">
        <f aca="false">EO$5/(1-$E50)+$D$50-EO$5</f>
        <v>0.312212715628551</v>
      </c>
      <c r="EP50" s="1" t="n">
        <f aca="false">EP$5/(1-$E50)+$D$50-EP$5</f>
        <v>0.313860272699102</v>
      </c>
      <c r="EQ50" s="1" t="n">
        <f aca="false">EQ$5/(1-$E50)+$D$50-EQ$5</f>
        <v>0.315507829769652</v>
      </c>
      <c r="ER50" s="1" t="n">
        <f aca="false">ER$5/(1-$E50)+$D$50-ER$5</f>
        <v>0.317155386840204</v>
      </c>
      <c r="ES50" s="1" t="n">
        <f aca="false">ES$5/(1-$E50)+$D$50-ES$5</f>
        <v>0.318802943910754</v>
      </c>
      <c r="ET50" s="1" t="n">
        <f aca="false">ET$5/(1-$E50)+$D$50-ET$5</f>
        <v>0.320450500981304</v>
      </c>
      <c r="EU50" s="1"/>
      <c r="EV50" s="1"/>
      <c r="EW50" s="1"/>
      <c r="EX50" s="1"/>
      <c r="EY50" s="1"/>
      <c r="EZ50" s="1"/>
      <c r="FA50" s="1"/>
      <c r="FB50" s="1"/>
    </row>
    <row r="51" customFormat="false" ht="12.75" hidden="false" customHeight="false" outlineLevel="0" collapsed="false">
      <c r="A51" s="18" t="s">
        <v>43</v>
      </c>
      <c r="B51" s="12" t="n">
        <f aca="false">+B50+1</f>
        <v>34</v>
      </c>
      <c r="C51" s="19" t="n">
        <v>6.79</v>
      </c>
      <c r="D51" s="19" t="n">
        <v>0.0189</v>
      </c>
      <c r="E51" s="20" t="n">
        <v>0.0303</v>
      </c>
      <c r="F51" s="1" t="n">
        <f aca="false">F$5/(1-$E51)+$D$51-F$5</f>
        <v>0.0657701660307311</v>
      </c>
      <c r="G51" s="1" t="n">
        <f aca="false">G$5/(1-$E51)+$D$51-G$5</f>
        <v>0.0673325048984221</v>
      </c>
      <c r="H51" s="1" t="n">
        <f aca="false">H$5/(1-$E51)+$D$51-H$5</f>
        <v>0.0688948437661132</v>
      </c>
      <c r="I51" s="1" t="n">
        <f aca="false">I$5/(1-$E51)+$D$51-I$5</f>
        <v>0.0704571826338041</v>
      </c>
      <c r="J51" s="1" t="n">
        <f aca="false">J$5/(1-$E51)+$D$51-J$5</f>
        <v>0.0720195215014952</v>
      </c>
      <c r="K51" s="1" t="n">
        <f aca="false">K$5/(1-$E51)+$D$51-K$5</f>
        <v>0.0735818603691862</v>
      </c>
      <c r="L51" s="1" t="n">
        <f aca="false">L$5/(1-$E51)+$D$51-L$5</f>
        <v>0.0751441992368773</v>
      </c>
      <c r="M51" s="1" t="n">
        <f aca="false">M$5/(1-$E51)+$D$51-M$5</f>
        <v>0.0767065381045684</v>
      </c>
      <c r="N51" s="1" t="n">
        <f aca="false">N$5/(1-$E51)+$D$51-N$5</f>
        <v>0.0782688769722595</v>
      </c>
      <c r="O51" s="1" t="n">
        <f aca="false">O$5/(1-$E51)+$D$51-O$5</f>
        <v>0.0798312158399506</v>
      </c>
      <c r="P51" s="1" t="n">
        <f aca="false">P$5/(1-$E51)+$D$51-P$5</f>
        <v>0.0970169433845518</v>
      </c>
      <c r="Q51" s="1" t="n">
        <f aca="false">Q$5/(1-$E51)+$D$51-Q$5</f>
        <v>0.0985792822522429</v>
      </c>
      <c r="R51" s="1" t="n">
        <f aca="false">R$5/(1-$E51)+$D$51-R$5</f>
        <v>0.100141621119934</v>
      </c>
      <c r="S51" s="1" t="n">
        <f aca="false">S$5/(1-$E51)+$D$51-S$5</f>
        <v>0.101703959987625</v>
      </c>
      <c r="T51" s="1" t="n">
        <f aca="false">T$5/(1-$E51)+$D$51-T$5</f>
        <v>0.103266298855316</v>
      </c>
      <c r="U51" s="1" t="n">
        <f aca="false">U$5/(1-$E51)+$D$51-U$5</f>
        <v>0.104828637723007</v>
      </c>
      <c r="V51" s="1" t="n">
        <f aca="false">V$5/(1-$E51)+$D$51-V$5</f>
        <v>0.106390976590698</v>
      </c>
      <c r="W51" s="1" t="n">
        <f aca="false">W$5/(1-$E51)+$D$51-W$5</f>
        <v>0.107953315458389</v>
      </c>
      <c r="X51" s="1" t="n">
        <f aca="false">X$5/(1-$E51)+$D$51-X$5</f>
        <v>0.10951565432608</v>
      </c>
      <c r="Y51" s="1" t="n">
        <f aca="false">Y$5/(1-$E51)+$D$51-Y$5</f>
        <v>0.111077993193771</v>
      </c>
      <c r="Z51" s="1" t="n">
        <f aca="false">Z$5/(1-$E51)+$D$51-Z$5</f>
        <v>0.112640332061462</v>
      </c>
      <c r="AA51" s="1" t="n">
        <f aca="false">AA$5/(1-$E51)+$D$51-AA$5</f>
        <v>0.114202670929153</v>
      </c>
      <c r="AB51" s="1" t="n">
        <f aca="false">AB$5/(1-$E51)+$D$51-AB$5</f>
        <v>0.115765009796844</v>
      </c>
      <c r="AC51" s="1" t="n">
        <f aca="false">AC$5/(1-$E51)+$D$51-AC$5</f>
        <v>0.117327348664535</v>
      </c>
      <c r="AD51" s="1" t="n">
        <f aca="false">AD$5/(1-$E51)+$D$51-AD$5</f>
        <v>0.118889687532226</v>
      </c>
      <c r="AE51" s="1" t="n">
        <f aca="false">AE$5/(1-$E51)+$D$51-AE$5</f>
        <v>0.120452026399917</v>
      </c>
      <c r="AF51" s="1" t="n">
        <f aca="false">AF$5/(1-$E51)+$D$51-AF$5</f>
        <v>0.122014365267608</v>
      </c>
      <c r="AG51" s="1" t="n">
        <f aca="false">AG$5/(1-$E51)+$D$51-AG$5</f>
        <v>0.123576704135299</v>
      </c>
      <c r="AH51" s="1" t="n">
        <f aca="false">AH$5/(1-$E51)+$D$51-AH$5</f>
        <v>0.12513904300299</v>
      </c>
      <c r="AI51" s="1" t="n">
        <f aca="false">AI$5/(1-$E51)+$D$51-AI$5</f>
        <v>0.126701381870681</v>
      </c>
      <c r="AJ51" s="1" t="n">
        <f aca="false">AJ$5/(1-$E51)+$D$51-AJ$5</f>
        <v>0.128263720738373</v>
      </c>
      <c r="AK51" s="1" t="n">
        <f aca="false">AK$5/(1-$E51)+$D$51-AK$5</f>
        <v>0.129826059606064</v>
      </c>
      <c r="AL51" s="1" t="n">
        <f aca="false">AL$5/(1-$E51)+$D$51-AL$5</f>
        <v>0.131388398473755</v>
      </c>
      <c r="AM51" s="1" t="n">
        <f aca="false">AM$5/(1-$E51)+$D$51-AM$5</f>
        <v>0.132950737341445</v>
      </c>
      <c r="AN51" s="1" t="n">
        <f aca="false">AN$5/(1-$E51)+$D$51-AN$5</f>
        <v>0.134513076209136</v>
      </c>
      <c r="AO51" s="1" t="n">
        <f aca="false">AO$5/(1-$E51)+$D$51-AO$5</f>
        <v>0.136075415076828</v>
      </c>
      <c r="AP51" s="1" t="n">
        <f aca="false">AP$5/(1-$E51)+$D$51-AP$5</f>
        <v>0.137637753944519</v>
      </c>
      <c r="AQ51" s="1" t="n">
        <f aca="false">AQ$5/(1-$E51)+$D$51-AQ$5</f>
        <v>0.13920009281221</v>
      </c>
      <c r="AR51" s="1" t="n">
        <f aca="false">AR$5/(1-$E51)+$D$51-AR$5</f>
        <v>0.140762431679901</v>
      </c>
      <c r="AS51" s="1" t="n">
        <f aca="false">AS$5/(1-$E51)+$D$51-AS$5</f>
        <v>0.142324770547592</v>
      </c>
      <c r="AT51" s="1" t="n">
        <f aca="false">AT$5/(1-$E51)+$D$51-AT$5</f>
        <v>0.143887109415283</v>
      </c>
      <c r="AU51" s="1" t="n">
        <f aca="false">AU$5/(1-$E51)+$D$51-AU$5</f>
        <v>0.145449448282974</v>
      </c>
      <c r="AV51" s="1" t="n">
        <f aca="false">AV$5/(1-$E51)+$D$51-AV$5</f>
        <v>0.147011787150666</v>
      </c>
      <c r="AW51" s="1" t="n">
        <f aca="false">AW$5/(1-$E51)+$D$51-AW$5</f>
        <v>0.148574126018357</v>
      </c>
      <c r="AX51" s="1" t="n">
        <f aca="false">AX$5/(1-$E51)+$D$51-AX$5</f>
        <v>0.150136464886048</v>
      </c>
      <c r="AY51" s="1" t="n">
        <f aca="false">AY$5/(1-$E51)+$D$51-AY$5</f>
        <v>0.151698803753739</v>
      </c>
      <c r="AZ51" s="1" t="n">
        <f aca="false">AZ$5/(1-$E51)+$D$51-AZ$5</f>
        <v>0.15326114262143</v>
      </c>
      <c r="BA51" s="1" t="n">
        <f aca="false">BA$5/(1-$E51)+$D$51-BA$5</f>
        <v>0.15482348148912</v>
      </c>
      <c r="BB51" s="1" t="n">
        <f aca="false">BB$5/(1-$E51)+$D$51-BB$5</f>
        <v>0.156385820356811</v>
      </c>
      <c r="BC51" s="1" t="n">
        <f aca="false">BC$5/(1-$E51)+$D$51-BC$5</f>
        <v>0.157948159224502</v>
      </c>
      <c r="BD51" s="1" t="n">
        <f aca="false">BD$5/(1-$E51)+$D$51-BD$5</f>
        <v>0.159510498092193</v>
      </c>
      <c r="BE51" s="1" t="n">
        <f aca="false">BE$5/(1-$E51)+$D$51-BE$5</f>
        <v>0.161072836959884</v>
      </c>
      <c r="BF51" s="1" t="n">
        <f aca="false">BF$5/(1-$E51)+$D$51-BF$5</f>
        <v>0.162635175827575</v>
      </c>
      <c r="BG51" s="1" t="n">
        <f aca="false">BG$5/(1-$E51)+$D$51-BG$5</f>
        <v>0.164197514695267</v>
      </c>
      <c r="BH51" s="1" t="n">
        <f aca="false">BH$5/(1-$E51)+$D$51-BH$5</f>
        <v>0.165759853562958</v>
      </c>
      <c r="BI51" s="1" t="n">
        <f aca="false">BI$5/(1-$E51)+$D$51-BI$5</f>
        <v>0.167322192430649</v>
      </c>
      <c r="BJ51" s="1" t="n">
        <f aca="false">BJ$5/(1-$E51)+$D$51-BJ$5</f>
        <v>0.16888453129834</v>
      </c>
      <c r="BK51" s="1" t="n">
        <f aca="false">BK$5/(1-$E51)+$D$51-BK$5</f>
        <v>0.170446870166031</v>
      </c>
      <c r="BL51" s="1" t="n">
        <f aca="false">BL$5/(1-$E51)+$D$51-BL$5</f>
        <v>0.172009209033722</v>
      </c>
      <c r="BM51" s="1" t="n">
        <f aca="false">BM$5/(1-$E51)+$D$51-BM$5</f>
        <v>0.173571547901413</v>
      </c>
      <c r="BN51" s="1" t="n">
        <f aca="false">BN$5/(1-$E51)+$D$51-BN$5</f>
        <v>0.175133886769104</v>
      </c>
      <c r="BO51" s="1" t="n">
        <f aca="false">BO$5/(1-$E51)+$D$51-BO$5</f>
        <v>0.176696225636795</v>
      </c>
      <c r="BP51" s="1" t="n">
        <f aca="false">BP$5/(1-$E51)+$D$51-BP$5</f>
        <v>0.178258564504486</v>
      </c>
      <c r="BQ51" s="1" t="n">
        <f aca="false">BQ$5/(1-$E51)+$D$51-BQ$5</f>
        <v>0.179820903372177</v>
      </c>
      <c r="BR51" s="1" t="n">
        <f aca="false">BR$5/(1-$E51)+$D$51-BR$5</f>
        <v>0.181383242239868</v>
      </c>
      <c r="BS51" s="1" t="n">
        <f aca="false">BS$5/(1-$E51)+$D$51-BS$5</f>
        <v>0.182945581107559</v>
      </c>
      <c r="BT51" s="1" t="n">
        <f aca="false">BT$5/(1-$E51)+$D$51-BT$5</f>
        <v>0.18450791997525</v>
      </c>
      <c r="BU51" s="1" t="n">
        <f aca="false">BU$5/(1-$E51)+$D$51-BU$5</f>
        <v>0.186070258842941</v>
      </c>
      <c r="BV51" s="1" t="n">
        <f aca="false">BV$5/(1-$E51)+$D$51-BV$5</f>
        <v>0.187632597710632</v>
      </c>
      <c r="BW51" s="1" t="n">
        <f aca="false">BW$5/(1-$E51)+$D$51-BW$5</f>
        <v>0.189194936578323</v>
      </c>
      <c r="BX51" s="1" t="n">
        <f aca="false">BX$5/(1-$E51)+$D$51-BX$5</f>
        <v>0.190757275446014</v>
      </c>
      <c r="BY51" s="1" t="n">
        <f aca="false">BY$5/(1-$E51)+$D$51-BY$5</f>
        <v>0.192319614313705</v>
      </c>
      <c r="BZ51" s="1" t="n">
        <f aca="false">BZ$5/(1-$E51)+$D$51-BZ$5</f>
        <v>0.193881953181396</v>
      </c>
      <c r="CA51" s="1" t="n">
        <f aca="false">CA$5/(1-$E51)+$D$51-CA$5</f>
        <v>0.195444292049087</v>
      </c>
      <c r="CB51" s="1" t="n">
        <f aca="false">CB$5/(1-$E51)+$D$51-CB$5</f>
        <v>0.197006630916778</v>
      </c>
      <c r="CC51" s="1" t="n">
        <f aca="false">CC$5/(1-$E51)+$D$51-CC$5</f>
        <v>0.198568969784469</v>
      </c>
      <c r="CD51" s="1" t="n">
        <f aca="false">CD$5/(1-$E51)+$D$51-CD$5</f>
        <v>0.200131308652161</v>
      </c>
      <c r="CE51" s="1" t="n">
        <f aca="false">CE$5/(1-$E51)+$D$51-CE$5</f>
        <v>0.201693647519852</v>
      </c>
      <c r="CF51" s="1" t="n">
        <f aca="false">CF$5/(1-$E51)+$D$51-CF$5</f>
        <v>0.203255986387543</v>
      </c>
      <c r="CG51" s="1" t="n">
        <f aca="false">CG$5/(1-$E51)+$D$51-CG$5</f>
        <v>0.204818325255234</v>
      </c>
      <c r="CH51" s="1" t="n">
        <f aca="false">CH$5/(1-$E51)+$D$51-CH$5</f>
        <v>0.206380664122925</v>
      </c>
      <c r="CI51" s="1" t="n">
        <f aca="false">CI$5/(1-$E51)+$D$51-CI$5</f>
        <v>0.207943002990616</v>
      </c>
      <c r="CJ51" s="1" t="n">
        <f aca="false">CJ$5/(1-$E51)+$D$51-CJ$5</f>
        <v>0.209505341858307</v>
      </c>
      <c r="CK51" s="1" t="n">
        <f aca="false">CK$5/(1-$E51)+$D$51-CK$5</f>
        <v>0.211067680725997</v>
      </c>
      <c r="CL51" s="1" t="n">
        <f aca="false">CL$5/(1-$E51)+$D$51-CL$5</f>
        <v>0.212630019593688</v>
      </c>
      <c r="CM51" s="1" t="n">
        <f aca="false">CM$5/(1-$E51)+$D$51-CM$5</f>
        <v>0.214192358461379</v>
      </c>
      <c r="CN51" s="1" t="n">
        <f aca="false">CN$5/(1-$E51)+$D$51-CN$5</f>
        <v>0.215754697329071</v>
      </c>
      <c r="CO51" s="1" t="n">
        <f aca="false">CO$5/(1-$E51)+$D$51-CO$5</f>
        <v>0.217317036196762</v>
      </c>
      <c r="CP51" s="1" t="n">
        <f aca="false">CP$5/(1-$E51)+$D$51-CP$5</f>
        <v>0.218879375064453</v>
      </c>
      <c r="CQ51" s="1" t="n">
        <f aca="false">CQ$5/(1-$E51)+$D$51-CQ$5</f>
        <v>0.220441713932144</v>
      </c>
      <c r="CR51" s="1" t="n">
        <f aca="false">CR$5/(1-$E51)+$D$51-CR$5</f>
        <v>0.222004052799835</v>
      </c>
      <c r="CS51" s="1" t="n">
        <f aca="false">CS$5/(1-$E51)+$D$51-CS$5</f>
        <v>0.223566391667526</v>
      </c>
      <c r="CT51" s="1" t="n">
        <f aca="false">CT$5/(1-$E51)+$D$51-CT$5</f>
        <v>0.225128730535217</v>
      </c>
      <c r="CU51" s="1" t="n">
        <f aca="false">CU$5/(1-$E51)+$D$51-CU$5</f>
        <v>0.226691069402908</v>
      </c>
      <c r="CV51" s="1" t="n">
        <f aca="false">CV$5/(1-$E51)+$D$51-CV$5</f>
        <v>0.228253408270599</v>
      </c>
      <c r="CW51" s="1" t="n">
        <f aca="false">CW$5/(1-$E51)+$D$51-CW$5</f>
        <v>0.22981574713829</v>
      </c>
      <c r="CX51" s="1" t="n">
        <f aca="false">CX$5/(1-$E51)+$D$51-CX$5</f>
        <v>0.231378086005981</v>
      </c>
      <c r="CY51" s="1" t="n">
        <f aca="false">CY$5/(1-$E51)+$D$51-CY$5</f>
        <v>0.232940424873672</v>
      </c>
      <c r="CZ51" s="1" t="n">
        <f aca="false">CZ$5/(1-$E51)+$D$51-CZ$5</f>
        <v>0.234502763741363</v>
      </c>
      <c r="DA51" s="1" t="n">
        <f aca="false">DA$5/(1-$E51)+$D$51-DA$5</f>
        <v>0.236065102609055</v>
      </c>
      <c r="DB51" s="1" t="n">
        <f aca="false">DB$5/(1-$E51)+$D$51-DB$5</f>
        <v>0.237627441476746</v>
      </c>
      <c r="DC51" s="1" t="n">
        <f aca="false">DC$5/(1-$E51)+$D$51-DC$5</f>
        <v>0.239189780344436</v>
      </c>
      <c r="DD51" s="1" t="n">
        <f aca="false">DD$5/(1-$E51)+$D$51-DD$5</f>
        <v>0.240752119212127</v>
      </c>
      <c r="DE51" s="1" t="n">
        <f aca="false">DE$5/(1-$E51)+$D$51-DE$5</f>
        <v>0.242314458079818</v>
      </c>
      <c r="DF51" s="1" t="n">
        <f aca="false">DF$5/(1-$E51)+$D$51-DF$5</f>
        <v>0.243876796947509</v>
      </c>
      <c r="DG51" s="1" t="n">
        <f aca="false">DG$5/(1-$E51)+$D$51-DG$5</f>
        <v>0.2454391358152</v>
      </c>
      <c r="DH51" s="1" t="n">
        <f aca="false">DH$5/(1-$E51)+$D$51-DH$5</f>
        <v>0.247001474682891</v>
      </c>
      <c r="DI51" s="1" t="n">
        <f aca="false">DI$5/(1-$E51)+$D$51-DI$5</f>
        <v>0.248563813550582</v>
      </c>
      <c r="DJ51" s="1" t="n">
        <f aca="false">DJ$5/(1-$E51)+$D$51-DJ$5</f>
        <v>0.250126152418273</v>
      </c>
      <c r="DK51" s="1" t="n">
        <f aca="false">DK$5/(1-$E51)+$D$51-DK$5</f>
        <v>0.251688491285965</v>
      </c>
      <c r="DL51" s="1" t="n">
        <f aca="false">DL$5/(1-$E51)+$D$51-DL$5</f>
        <v>0.253250830153656</v>
      </c>
      <c r="DM51" s="1" t="n">
        <f aca="false">DM$5/(1-$E51)+$D$51-DM$5</f>
        <v>0.254813169021347</v>
      </c>
      <c r="DN51" s="1" t="n">
        <f aca="false">DN$5/(1-$E51)+$D$51-DN$5</f>
        <v>0.256375507889038</v>
      </c>
      <c r="DO51" s="1" t="n">
        <f aca="false">DO$5/(1-$E51)+$D$51-DO$5</f>
        <v>0.257937846756729</v>
      </c>
      <c r="DP51" s="1" t="n">
        <f aca="false">DP$5/(1-$E51)+$D$51-DP$5</f>
        <v>0.25950018562442</v>
      </c>
      <c r="DQ51" s="1" t="n">
        <f aca="false">DQ$5/(1-$E51)+$D$51-DQ$5</f>
        <v>0.26106252449211</v>
      </c>
      <c r="DR51" s="1" t="n">
        <f aca="false">DR$5/(1-$E51)+$D$51-DR$5</f>
        <v>0.262624863359802</v>
      </c>
      <c r="DS51" s="1" t="n">
        <f aca="false">DS$5/(1-$E51)+$D$51-DS$5</f>
        <v>0.264187202227492</v>
      </c>
      <c r="DT51" s="1" t="n">
        <f aca="false">DT$5/(1-$E51)+$D$51-DT$5</f>
        <v>0.265749541095184</v>
      </c>
      <c r="DU51" s="1" t="n">
        <f aca="false">DU$5/(1-$E51)+$D$51-DU$5</f>
        <v>0.267311879962874</v>
      </c>
      <c r="DV51" s="1" t="n">
        <f aca="false">DV$5/(1-$E51)+$D$51-DV$5</f>
        <v>0.268874218830566</v>
      </c>
      <c r="DW51" s="1" t="n">
        <f aca="false">DW$5/(1-$E51)+$D$51-DW$5</f>
        <v>0.270436557698258</v>
      </c>
      <c r="DX51" s="1" t="n">
        <f aca="false">DX$5/(1-$E51)+$D$51-DX$5</f>
        <v>0.271998896565949</v>
      </c>
      <c r="DY51" s="1" t="n">
        <f aca="false">DY$5/(1-$E51)+$D$51-DY$5</f>
        <v>0.27356123543364</v>
      </c>
      <c r="DZ51" s="1" t="n">
        <f aca="false">DZ$5/(1-$E51)+$D$51-DZ$5</f>
        <v>0.275123574301331</v>
      </c>
      <c r="EA51" s="1" t="n">
        <f aca="false">EA$5/(1-$E51)+$D$51-EA$5</f>
        <v>0.276685913169022</v>
      </c>
      <c r="EB51" s="1" t="n">
        <f aca="false">EB$5/(1-$E51)+$D$51-EB$5</f>
        <v>0.278248252036713</v>
      </c>
      <c r="EC51" s="1" t="n">
        <f aca="false">EC$5/(1-$E51)+$D$51-EC$5</f>
        <v>0.279810590904404</v>
      </c>
      <c r="ED51" s="1" t="n">
        <f aca="false">ED$5/(1-$E51)+$D$51-ED$5</f>
        <v>0.281372929772095</v>
      </c>
      <c r="EE51" s="1" t="n">
        <f aca="false">EE$5/(1-$E51)+$D$51-EE$5</f>
        <v>0.282935268639786</v>
      </c>
      <c r="EF51" s="1" t="n">
        <f aca="false">EF$5/(1-$E51)+$D$51-EF$5</f>
        <v>0.284497607507477</v>
      </c>
      <c r="EG51" s="1" t="n">
        <f aca="false">EG$5/(1-$E51)+$D$51-EG$5</f>
        <v>0.286059946375168</v>
      </c>
      <c r="EH51" s="1" t="n">
        <f aca="false">EH$5/(1-$E51)+$D$51-EH$5</f>
        <v>0.287622285242859</v>
      </c>
      <c r="EI51" s="1" t="n">
        <f aca="false">EI$5/(1-$E51)+$D$51-EI$5</f>
        <v>0.28918462411055</v>
      </c>
      <c r="EJ51" s="1" t="n">
        <f aca="false">EJ$5/(1-$E51)+$D$51-EJ$5</f>
        <v>0.290746962978242</v>
      </c>
      <c r="EK51" s="1" t="n">
        <f aca="false">EK$5/(1-$E51)+$D$51-EK$5</f>
        <v>0.292309301845933</v>
      </c>
      <c r="EL51" s="1" t="n">
        <f aca="false">EL$5/(1-$E51)+$D$51-EL$5</f>
        <v>0.293871640713622</v>
      </c>
      <c r="EM51" s="1" t="n">
        <f aca="false">EM$5/(1-$E51)+$D$51-EM$5</f>
        <v>0.295433979581313</v>
      </c>
      <c r="EN51" s="1" t="n">
        <f aca="false">EN$5/(1-$E51)+$D$51-EN$5</f>
        <v>0.296996318449004</v>
      </c>
      <c r="EO51" s="1" t="n">
        <f aca="false">EO$5/(1-$E51)+$D$51-EO$5</f>
        <v>0.298558657316695</v>
      </c>
      <c r="EP51" s="1" t="n">
        <f aca="false">EP$5/(1-$E51)+$D$51-EP$5</f>
        <v>0.300120996184386</v>
      </c>
      <c r="EQ51" s="1" t="n">
        <f aca="false">EQ$5/(1-$E51)+$D$51-EQ$5</f>
        <v>0.301683335052077</v>
      </c>
      <c r="ER51" s="1" t="n">
        <f aca="false">ER$5/(1-$E51)+$D$51-ER$5</f>
        <v>0.303245673919768</v>
      </c>
      <c r="ES51" s="1" t="n">
        <f aca="false">ES$5/(1-$E51)+$D$51-ES$5</f>
        <v>0.30480801278746</v>
      </c>
      <c r="ET51" s="1" t="n">
        <f aca="false">ET$5/(1-$E51)+$D$51-ET$5</f>
        <v>0.306370351655151</v>
      </c>
      <c r="EU51" s="1"/>
      <c r="EV51" s="1"/>
      <c r="EW51" s="1"/>
      <c r="EX51" s="1"/>
      <c r="EY51" s="1"/>
      <c r="EZ51" s="1"/>
      <c r="FA51" s="1"/>
      <c r="FB51" s="1"/>
    </row>
    <row r="52" customFormat="false" ht="12.75" hidden="false" customHeight="false" outlineLevel="0" collapsed="false">
      <c r="A52" s="18" t="s">
        <v>44</v>
      </c>
      <c r="B52" s="12" t="n">
        <f aca="false">+B51+1</f>
        <v>35</v>
      </c>
      <c r="C52" s="19" t="n">
        <v>9.98</v>
      </c>
      <c r="D52" s="19" t="n">
        <v>0.0243</v>
      </c>
      <c r="E52" s="20" t="n">
        <v>0.0452</v>
      </c>
      <c r="F52" s="1" t="n">
        <f aca="false">F$5/(1-$E52)+$D$52-F$5</f>
        <v>0.0953096355257646</v>
      </c>
      <c r="G52" s="1" t="n">
        <f aca="false">G$5/(1-$E52)+$D$52-G$5</f>
        <v>0.0976766233766233</v>
      </c>
      <c r="H52" s="1" t="n">
        <f aca="false">H$5/(1-$E52)+$D$52-H$5</f>
        <v>0.100043611227482</v>
      </c>
      <c r="I52" s="1" t="n">
        <f aca="false">I$5/(1-$E52)+$D$52-I$5</f>
        <v>0.102410599078341</v>
      </c>
      <c r="J52" s="1" t="n">
        <f aca="false">J$5/(1-$E52)+$D$52-J$5</f>
        <v>0.1047775869292</v>
      </c>
      <c r="K52" s="1" t="n">
        <f aca="false">K$5/(1-$E52)+$D$52-K$5</f>
        <v>0.107144574780059</v>
      </c>
      <c r="L52" s="1" t="n">
        <f aca="false">L$5/(1-$E52)+$D$52-L$5</f>
        <v>0.109511562630918</v>
      </c>
      <c r="M52" s="1" t="n">
        <f aca="false">M$5/(1-$E52)+$D$52-M$5</f>
        <v>0.111878550481776</v>
      </c>
      <c r="N52" s="1" t="n">
        <f aca="false">N$5/(1-$E52)+$D$52-N$5</f>
        <v>0.114245538332635</v>
      </c>
      <c r="O52" s="1" t="n">
        <f aca="false">O$5/(1-$E52)+$D$52-O$5</f>
        <v>0.116612526183494</v>
      </c>
      <c r="P52" s="1" t="n">
        <f aca="false">P$5/(1-$E52)+$D$52-P$5</f>
        <v>0.142649392542941</v>
      </c>
      <c r="Q52" s="1" t="n">
        <f aca="false">Q$5/(1-$E52)+$D$52-Q$5</f>
        <v>0.1450163803938</v>
      </c>
      <c r="R52" s="1" t="n">
        <f aca="false">R$5/(1-$E52)+$D$52-R$5</f>
        <v>0.147383368244659</v>
      </c>
      <c r="S52" s="1" t="n">
        <f aca="false">S$5/(1-$E52)+$D$52-S$5</f>
        <v>0.149750356095518</v>
      </c>
      <c r="T52" s="1" t="n">
        <f aca="false">T$5/(1-$E52)+$D$52-T$5</f>
        <v>0.152117343946376</v>
      </c>
      <c r="U52" s="1" t="n">
        <f aca="false">U$5/(1-$E52)+$D$52-U$5</f>
        <v>0.154484331797235</v>
      </c>
      <c r="V52" s="1" t="n">
        <f aca="false">V$5/(1-$E52)+$D$52-V$5</f>
        <v>0.156851319648094</v>
      </c>
      <c r="W52" s="1" t="n">
        <f aca="false">W$5/(1-$E52)+$D$52-W$5</f>
        <v>0.159218307498953</v>
      </c>
      <c r="X52" s="1" t="n">
        <f aca="false">X$5/(1-$E52)+$D$52-X$5</f>
        <v>0.161585295349812</v>
      </c>
      <c r="Y52" s="1" t="n">
        <f aca="false">Y$5/(1-$E52)+$D$52-Y$5</f>
        <v>0.163952283200671</v>
      </c>
      <c r="Z52" s="1" t="n">
        <f aca="false">Z$5/(1-$E52)+$D$52-Z$5</f>
        <v>0.166319271051529</v>
      </c>
      <c r="AA52" s="1" t="n">
        <f aca="false">AA$5/(1-$E52)+$D$52-AA$5</f>
        <v>0.168686258902388</v>
      </c>
      <c r="AB52" s="1" t="n">
        <f aca="false">AB$5/(1-$E52)+$D$52-AB$5</f>
        <v>0.171053246753247</v>
      </c>
      <c r="AC52" s="1" t="n">
        <f aca="false">AC$5/(1-$E52)+$D$52-AC$5</f>
        <v>0.173420234604106</v>
      </c>
      <c r="AD52" s="1" t="n">
        <f aca="false">AD$5/(1-$E52)+$D$52-AD$5</f>
        <v>0.175787222454964</v>
      </c>
      <c r="AE52" s="1" t="n">
        <f aca="false">AE$5/(1-$E52)+$D$52-AE$5</f>
        <v>0.178154210305824</v>
      </c>
      <c r="AF52" s="1" t="n">
        <f aca="false">AF$5/(1-$E52)+$D$52-AF$5</f>
        <v>0.180521198156682</v>
      </c>
      <c r="AG52" s="1" t="n">
        <f aca="false">AG$5/(1-$E52)+$D$52-AG$5</f>
        <v>0.182888186007541</v>
      </c>
      <c r="AH52" s="1" t="n">
        <f aca="false">AH$5/(1-$E52)+$D$52-AH$5</f>
        <v>0.1852551738584</v>
      </c>
      <c r="AI52" s="1" t="n">
        <f aca="false">AI$5/(1-$E52)+$D$52-AI$5</f>
        <v>0.187622161709259</v>
      </c>
      <c r="AJ52" s="1" t="n">
        <f aca="false">AJ$5/(1-$E52)+$D$52-AJ$5</f>
        <v>0.189989149560117</v>
      </c>
      <c r="AK52" s="1" t="n">
        <f aca="false">AK$5/(1-$E52)+$D$52-AK$5</f>
        <v>0.192356137410976</v>
      </c>
      <c r="AL52" s="1" t="n">
        <f aca="false">AL$5/(1-$E52)+$D$52-AL$5</f>
        <v>0.194723125261835</v>
      </c>
      <c r="AM52" s="1" t="n">
        <f aca="false">AM$5/(1-$E52)+$D$52-AM$5</f>
        <v>0.197090113112694</v>
      </c>
      <c r="AN52" s="1" t="n">
        <f aca="false">AN$5/(1-$E52)+$D$52-AN$5</f>
        <v>0.199457100963553</v>
      </c>
      <c r="AO52" s="1" t="n">
        <f aca="false">AO$5/(1-$E52)+$D$52-AO$5</f>
        <v>0.201824088814412</v>
      </c>
      <c r="AP52" s="1" t="n">
        <f aca="false">AP$5/(1-$E52)+$D$52-AP$5</f>
        <v>0.20419107666527</v>
      </c>
      <c r="AQ52" s="1" t="n">
        <f aca="false">AQ$5/(1-$E52)+$D$52-AQ$5</f>
        <v>0.206558064516129</v>
      </c>
      <c r="AR52" s="1" t="n">
        <f aca="false">AR$5/(1-$E52)+$D$52-AR$5</f>
        <v>0.208925052366988</v>
      </c>
      <c r="AS52" s="1" t="n">
        <f aca="false">AS$5/(1-$E52)+$D$52-AS$5</f>
        <v>0.211292040217847</v>
      </c>
      <c r="AT52" s="1" t="n">
        <f aca="false">AT$5/(1-$E52)+$D$52-AT$5</f>
        <v>0.213659028068705</v>
      </c>
      <c r="AU52" s="1" t="n">
        <f aca="false">AU$5/(1-$E52)+$D$52-AU$5</f>
        <v>0.216026015919565</v>
      </c>
      <c r="AV52" s="1" t="n">
        <f aca="false">AV$5/(1-$E52)+$D$52-AV$5</f>
        <v>0.218393003770423</v>
      </c>
      <c r="AW52" s="1" t="n">
        <f aca="false">AW$5/(1-$E52)+$D$52-AW$5</f>
        <v>0.220759991621282</v>
      </c>
      <c r="AX52" s="1" t="n">
        <f aca="false">AX$5/(1-$E52)+$D$52-AX$5</f>
        <v>0.22312697947214</v>
      </c>
      <c r="AY52" s="1" t="n">
        <f aca="false">AY$5/(1-$E52)+$D$52-AY$5</f>
        <v>0.225493967323</v>
      </c>
      <c r="AZ52" s="1" t="n">
        <f aca="false">AZ$5/(1-$E52)+$D$52-AZ$5</f>
        <v>0.227860955173858</v>
      </c>
      <c r="BA52" s="1" t="n">
        <f aca="false">BA$5/(1-$E52)+$D$52-BA$5</f>
        <v>0.230227943024717</v>
      </c>
      <c r="BB52" s="1" t="n">
        <f aca="false">BB$5/(1-$E52)+$D$52-BB$5</f>
        <v>0.232594930875576</v>
      </c>
      <c r="BC52" s="1" t="n">
        <f aca="false">BC$5/(1-$E52)+$D$52-BC$5</f>
        <v>0.234961918726435</v>
      </c>
      <c r="BD52" s="1" t="n">
        <f aca="false">BD$5/(1-$E52)+$D$52-BD$5</f>
        <v>0.237328906577294</v>
      </c>
      <c r="BE52" s="1" t="n">
        <f aca="false">BE$5/(1-$E52)+$D$52-BE$5</f>
        <v>0.239695894428152</v>
      </c>
      <c r="BF52" s="1" t="n">
        <f aca="false">BF$5/(1-$E52)+$D$52-BF$5</f>
        <v>0.242062882279011</v>
      </c>
      <c r="BG52" s="1" t="n">
        <f aca="false">BG$5/(1-$E52)+$D$52-BG$5</f>
        <v>0.24442987012987</v>
      </c>
      <c r="BH52" s="1" t="n">
        <f aca="false">BH$5/(1-$E52)+$D$52-BH$5</f>
        <v>0.246796857980729</v>
      </c>
      <c r="BI52" s="1" t="n">
        <f aca="false">BI$5/(1-$E52)+$D$52-BI$5</f>
        <v>0.249163845831588</v>
      </c>
      <c r="BJ52" s="1" t="n">
        <f aca="false">BJ$5/(1-$E52)+$D$52-BJ$5</f>
        <v>0.251530833682446</v>
      </c>
      <c r="BK52" s="1" t="n">
        <f aca="false">BK$5/(1-$E52)+$D$52-BK$5</f>
        <v>0.253897821533306</v>
      </c>
      <c r="BL52" s="1" t="n">
        <f aca="false">BL$5/(1-$E52)+$D$52-BL$5</f>
        <v>0.256264809384164</v>
      </c>
      <c r="BM52" s="1" t="n">
        <f aca="false">BM$5/(1-$E52)+$D$52-BM$5</f>
        <v>0.258631797235023</v>
      </c>
      <c r="BN52" s="1" t="n">
        <f aca="false">BN$5/(1-$E52)+$D$52-BN$5</f>
        <v>0.260998785085882</v>
      </c>
      <c r="BO52" s="1" t="n">
        <f aca="false">BO$5/(1-$E52)+$D$52-BO$5</f>
        <v>0.263365772936741</v>
      </c>
      <c r="BP52" s="1" t="n">
        <f aca="false">BP$5/(1-$E52)+$D$52-BP$5</f>
        <v>0.265732760787599</v>
      </c>
      <c r="BQ52" s="1" t="n">
        <f aca="false">BQ$5/(1-$E52)+$D$52-BQ$5</f>
        <v>0.268099748638458</v>
      </c>
      <c r="BR52" s="1" t="n">
        <f aca="false">BR$5/(1-$E52)+$D$52-BR$5</f>
        <v>0.270466736489317</v>
      </c>
      <c r="BS52" s="1" t="n">
        <f aca="false">BS$5/(1-$E52)+$D$52-BS$5</f>
        <v>0.272833724340176</v>
      </c>
      <c r="BT52" s="1" t="n">
        <f aca="false">BT$5/(1-$E52)+$D$52-BT$5</f>
        <v>0.275200712191035</v>
      </c>
      <c r="BU52" s="1" t="n">
        <f aca="false">BU$5/(1-$E52)+$D$52-BU$5</f>
        <v>0.277567700041893</v>
      </c>
      <c r="BV52" s="1" t="n">
        <f aca="false">BV$5/(1-$E52)+$D$52-BV$5</f>
        <v>0.279934687892752</v>
      </c>
      <c r="BW52" s="1" t="n">
        <f aca="false">BW$5/(1-$E52)+$D$52-BW$5</f>
        <v>0.282301675743611</v>
      </c>
      <c r="BX52" s="1" t="n">
        <f aca="false">BX$5/(1-$E52)+$D$52-BX$5</f>
        <v>0.28466866359447</v>
      </c>
      <c r="BY52" s="1" t="n">
        <f aca="false">BY$5/(1-$E52)+$D$52-BY$5</f>
        <v>0.287035651445328</v>
      </c>
      <c r="BZ52" s="1" t="n">
        <f aca="false">BZ$5/(1-$E52)+$D$52-BZ$5</f>
        <v>0.289402639296188</v>
      </c>
      <c r="CA52" s="1" t="n">
        <f aca="false">CA$5/(1-$E52)+$D$52-CA$5</f>
        <v>0.291769627147047</v>
      </c>
      <c r="CB52" s="1" t="n">
        <f aca="false">CB$5/(1-$E52)+$D$52-CB$5</f>
        <v>0.294136614997905</v>
      </c>
      <c r="CC52" s="1" t="n">
        <f aca="false">CC$5/(1-$E52)+$D$52-CC$5</f>
        <v>0.296503602848764</v>
      </c>
      <c r="CD52" s="1" t="n">
        <f aca="false">CD$5/(1-$E52)+$D$52-CD$5</f>
        <v>0.298870590699623</v>
      </c>
      <c r="CE52" s="1" t="n">
        <f aca="false">CE$5/(1-$E52)+$D$52-CE$5</f>
        <v>0.301237578550482</v>
      </c>
      <c r="CF52" s="1" t="n">
        <f aca="false">CF$5/(1-$E52)+$D$52-CF$5</f>
        <v>0.30360456640134</v>
      </c>
      <c r="CG52" s="1" t="n">
        <f aca="false">CG$5/(1-$E52)+$D$52-CG$5</f>
        <v>0.305971554252199</v>
      </c>
      <c r="CH52" s="1" t="n">
        <f aca="false">CH$5/(1-$E52)+$D$52-CH$5</f>
        <v>0.308338542103058</v>
      </c>
      <c r="CI52" s="1" t="n">
        <f aca="false">CI$5/(1-$E52)+$D$52-CI$5</f>
        <v>0.310705529953917</v>
      </c>
      <c r="CJ52" s="1" t="n">
        <f aca="false">CJ$5/(1-$E52)+$D$52-CJ$5</f>
        <v>0.313072517804776</v>
      </c>
      <c r="CK52" s="1" t="n">
        <f aca="false">CK$5/(1-$E52)+$D$52-CK$5</f>
        <v>0.315439505655634</v>
      </c>
      <c r="CL52" s="1" t="n">
        <f aca="false">CL$5/(1-$E52)+$D$52-CL$5</f>
        <v>0.317806493506494</v>
      </c>
      <c r="CM52" s="1" t="n">
        <f aca="false">CM$5/(1-$E52)+$D$52-CM$5</f>
        <v>0.320173481357352</v>
      </c>
      <c r="CN52" s="1" t="n">
        <f aca="false">CN$5/(1-$E52)+$D$52-CN$5</f>
        <v>0.322540469208211</v>
      </c>
      <c r="CO52" s="1" t="n">
        <f aca="false">CO$5/(1-$E52)+$D$52-CO$5</f>
        <v>0.324907457059069</v>
      </c>
      <c r="CP52" s="1" t="n">
        <f aca="false">CP$5/(1-$E52)+$D$52-CP$5</f>
        <v>0.327274444909929</v>
      </c>
      <c r="CQ52" s="1" t="n">
        <f aca="false">CQ$5/(1-$E52)+$D$52-CQ$5</f>
        <v>0.329641432760787</v>
      </c>
      <c r="CR52" s="1" t="n">
        <f aca="false">CR$5/(1-$E52)+$D$52-CR$5</f>
        <v>0.332008420611646</v>
      </c>
      <c r="CS52" s="1" t="n">
        <f aca="false">CS$5/(1-$E52)+$D$52-CS$5</f>
        <v>0.334375408462505</v>
      </c>
      <c r="CT52" s="1" t="n">
        <f aca="false">CT$5/(1-$E52)+$D$52-CT$5</f>
        <v>0.336742396313364</v>
      </c>
      <c r="CU52" s="1" t="n">
        <f aca="false">CU$5/(1-$E52)+$D$52-CU$5</f>
        <v>0.339109384164223</v>
      </c>
      <c r="CV52" s="1" t="n">
        <f aca="false">CV$5/(1-$E52)+$D$52-CV$5</f>
        <v>0.341476372015081</v>
      </c>
      <c r="CW52" s="1" t="n">
        <f aca="false">CW$5/(1-$E52)+$D$52-CW$5</f>
        <v>0.34384335986594</v>
      </c>
      <c r="CX52" s="1" t="n">
        <f aca="false">CX$5/(1-$E52)+$D$52-CX$5</f>
        <v>0.346210347716799</v>
      </c>
      <c r="CY52" s="1" t="n">
        <f aca="false">CY$5/(1-$E52)+$D$52-CY$5</f>
        <v>0.348577335567658</v>
      </c>
      <c r="CZ52" s="1" t="n">
        <f aca="false">CZ$5/(1-$E52)+$D$52-CZ$5</f>
        <v>0.350944323418517</v>
      </c>
      <c r="DA52" s="1" t="n">
        <f aca="false">DA$5/(1-$E52)+$D$52-DA$5</f>
        <v>0.353311311269375</v>
      </c>
      <c r="DB52" s="1" t="n">
        <f aca="false">DB$5/(1-$E52)+$D$52-DB$5</f>
        <v>0.355678299120235</v>
      </c>
      <c r="DC52" s="1" t="n">
        <f aca="false">DC$5/(1-$E52)+$D$52-DC$5</f>
        <v>0.358045286971093</v>
      </c>
      <c r="DD52" s="1" t="n">
        <f aca="false">DD$5/(1-$E52)+$D$52-DD$5</f>
        <v>0.360412274821952</v>
      </c>
      <c r="DE52" s="1" t="n">
        <f aca="false">DE$5/(1-$E52)+$D$52-DE$5</f>
        <v>0.36277926267281</v>
      </c>
      <c r="DF52" s="1" t="n">
        <f aca="false">DF$5/(1-$E52)+$D$52-DF$5</f>
        <v>0.36514625052367</v>
      </c>
      <c r="DG52" s="1" t="n">
        <f aca="false">DG$5/(1-$E52)+$D$52-DG$5</f>
        <v>0.367513238374528</v>
      </c>
      <c r="DH52" s="1" t="n">
        <f aca="false">DH$5/(1-$E52)+$D$52-DH$5</f>
        <v>0.369880226225387</v>
      </c>
      <c r="DI52" s="1" t="n">
        <f aca="false">DI$5/(1-$E52)+$D$52-DI$5</f>
        <v>0.372247214076246</v>
      </c>
      <c r="DJ52" s="1" t="n">
        <f aca="false">DJ$5/(1-$E52)+$D$52-DJ$5</f>
        <v>0.374614201927105</v>
      </c>
      <c r="DK52" s="1" t="n">
        <f aca="false">DK$5/(1-$E52)+$D$52-DK$5</f>
        <v>0.376981189777964</v>
      </c>
      <c r="DL52" s="1" t="n">
        <f aca="false">DL$5/(1-$E52)+$D$52-DL$5</f>
        <v>0.379348177628822</v>
      </c>
      <c r="DM52" s="1" t="n">
        <f aca="false">DM$5/(1-$E52)+$D$52-DM$5</f>
        <v>0.381715165479681</v>
      </c>
      <c r="DN52" s="1" t="n">
        <f aca="false">DN$5/(1-$E52)+$D$52-DN$5</f>
        <v>0.38408215333054</v>
      </c>
      <c r="DO52" s="1" t="n">
        <f aca="false">DO$5/(1-$E52)+$D$52-DO$5</f>
        <v>0.386449141181399</v>
      </c>
      <c r="DP52" s="1" t="n">
        <f aca="false">DP$5/(1-$E52)+$D$52-DP$5</f>
        <v>0.388816129032257</v>
      </c>
      <c r="DQ52" s="1" t="n">
        <f aca="false">DQ$5/(1-$E52)+$D$52-DQ$5</f>
        <v>0.391183116883117</v>
      </c>
      <c r="DR52" s="1" t="n">
        <f aca="false">DR$5/(1-$E52)+$D$52-DR$5</f>
        <v>0.393550104733976</v>
      </c>
      <c r="DS52" s="1" t="n">
        <f aca="false">DS$5/(1-$E52)+$D$52-DS$5</f>
        <v>0.395917092584834</v>
      </c>
      <c r="DT52" s="1" t="n">
        <f aca="false">DT$5/(1-$E52)+$D$52-DT$5</f>
        <v>0.398284080435692</v>
      </c>
      <c r="DU52" s="1" t="n">
        <f aca="false">DU$5/(1-$E52)+$D$52-DU$5</f>
        <v>0.400651068286552</v>
      </c>
      <c r="DV52" s="1" t="n">
        <f aca="false">DV$5/(1-$E52)+$D$52-DV$5</f>
        <v>0.403018056137411</v>
      </c>
      <c r="DW52" s="1" t="n">
        <f aca="false">DW$5/(1-$E52)+$D$52-DW$5</f>
        <v>0.40538504398827</v>
      </c>
      <c r="DX52" s="1" t="n">
        <f aca="false">DX$5/(1-$E52)+$D$52-DX$5</f>
        <v>0.407752031839129</v>
      </c>
      <c r="DY52" s="1" t="n">
        <f aca="false">DY$5/(1-$E52)+$D$52-DY$5</f>
        <v>0.410119019689986</v>
      </c>
      <c r="DZ52" s="1" t="n">
        <f aca="false">DZ$5/(1-$E52)+$D$52-DZ$5</f>
        <v>0.412486007540846</v>
      </c>
      <c r="EA52" s="1" t="n">
        <f aca="false">EA$5/(1-$E52)+$D$52-EA$5</f>
        <v>0.414852995391705</v>
      </c>
      <c r="EB52" s="1" t="n">
        <f aca="false">EB$5/(1-$E52)+$D$52-EB$5</f>
        <v>0.417219983242564</v>
      </c>
      <c r="EC52" s="1" t="n">
        <f aca="false">EC$5/(1-$E52)+$D$52-EC$5</f>
        <v>0.419586971093423</v>
      </c>
      <c r="ED52" s="1" t="n">
        <f aca="false">ED$5/(1-$E52)+$D$52-ED$5</f>
        <v>0.421953958944281</v>
      </c>
      <c r="EE52" s="1" t="n">
        <f aca="false">EE$5/(1-$E52)+$D$52-EE$5</f>
        <v>0.42432094679514</v>
      </c>
      <c r="EF52" s="1" t="n">
        <f aca="false">EF$5/(1-$E52)+$D$52-EF$5</f>
        <v>0.426687934645999</v>
      </c>
      <c r="EG52" s="1" t="n">
        <f aca="false">EG$5/(1-$E52)+$D$52-EG$5</f>
        <v>0.429054922496858</v>
      </c>
      <c r="EH52" s="1" t="n">
        <f aca="false">EH$5/(1-$E52)+$D$52-EH$5</f>
        <v>0.431421910347718</v>
      </c>
      <c r="EI52" s="1" t="n">
        <f aca="false">EI$5/(1-$E52)+$D$52-EI$5</f>
        <v>0.433788898198575</v>
      </c>
      <c r="EJ52" s="1" t="n">
        <f aca="false">EJ$5/(1-$E52)+$D$52-EJ$5</f>
        <v>0.436155886049434</v>
      </c>
      <c r="EK52" s="1" t="n">
        <f aca="false">EK$5/(1-$E52)+$D$52-EK$5</f>
        <v>0.438522873900293</v>
      </c>
      <c r="EL52" s="1" t="n">
        <f aca="false">EL$5/(1-$E52)+$D$52-EL$5</f>
        <v>0.440889861751153</v>
      </c>
      <c r="EM52" s="1" t="n">
        <f aca="false">EM$5/(1-$E52)+$D$52-EM$5</f>
        <v>0.443256849602012</v>
      </c>
      <c r="EN52" s="1" t="n">
        <f aca="false">EN$5/(1-$E52)+$D$52-EN$5</f>
        <v>0.445623837452869</v>
      </c>
      <c r="EO52" s="1" t="n">
        <f aca="false">EO$5/(1-$E52)+$D$52-EO$5</f>
        <v>0.447990825303728</v>
      </c>
      <c r="EP52" s="1" t="n">
        <f aca="false">EP$5/(1-$E52)+$D$52-EP$5</f>
        <v>0.450357813154588</v>
      </c>
      <c r="EQ52" s="1" t="n">
        <f aca="false">EQ$5/(1-$E52)+$D$52-EQ$5</f>
        <v>0.452724801005447</v>
      </c>
      <c r="ER52" s="1" t="n">
        <f aca="false">ER$5/(1-$E52)+$D$52-ER$5</f>
        <v>0.455091788856306</v>
      </c>
      <c r="ES52" s="1" t="n">
        <f aca="false">ES$5/(1-$E52)+$D$52-ES$5</f>
        <v>0.457458776707163</v>
      </c>
      <c r="ET52" s="1" t="n">
        <f aca="false">ET$5/(1-$E52)+$D$52-ET$5</f>
        <v>0.459825764558023</v>
      </c>
      <c r="EU52" s="1"/>
      <c r="EV52" s="1"/>
      <c r="EW52" s="1"/>
      <c r="EX52" s="1"/>
      <c r="EY52" s="1"/>
      <c r="EZ52" s="1"/>
      <c r="FA52" s="1"/>
      <c r="FB52" s="1"/>
    </row>
    <row r="53" customFormat="false" ht="12.75" hidden="false" customHeight="false" outlineLevel="0" collapsed="false">
      <c r="A53" s="18" t="s">
        <v>45</v>
      </c>
      <c r="B53" s="12" t="n">
        <f aca="false">+B52+1</f>
        <v>36</v>
      </c>
      <c r="C53" s="19" t="n">
        <v>10.72</v>
      </c>
      <c r="D53" s="19" t="n">
        <v>0.0256</v>
      </c>
      <c r="E53" s="20" t="n">
        <v>0.038</v>
      </c>
      <c r="F53" s="1" t="n">
        <f aca="false">F$5/(1-$E53)+$D$53-F$5</f>
        <v>0.0848515592515593</v>
      </c>
      <c r="G53" s="1" t="n">
        <f aca="false">G$5/(1-$E53)+$D$53-G$5</f>
        <v>0.0868266112266114</v>
      </c>
      <c r="H53" s="1" t="n">
        <f aca="false">H$5/(1-$E53)+$D$53-H$5</f>
        <v>0.0888016632016633</v>
      </c>
      <c r="I53" s="1" t="n">
        <f aca="false">I$5/(1-$E53)+$D$53-I$5</f>
        <v>0.0907767151767154</v>
      </c>
      <c r="J53" s="1" t="n">
        <f aca="false">J$5/(1-$E53)+$D$53-J$5</f>
        <v>0.0927517671517673</v>
      </c>
      <c r="K53" s="1" t="n">
        <f aca="false">K$5/(1-$E53)+$D$53-K$5</f>
        <v>0.0947268191268194</v>
      </c>
      <c r="L53" s="1" t="n">
        <f aca="false">L$5/(1-$E53)+$D$53-L$5</f>
        <v>0.0967018711018712</v>
      </c>
      <c r="M53" s="1" t="n">
        <f aca="false">M$5/(1-$E53)+$D$53-M$5</f>
        <v>0.0986769230769233</v>
      </c>
      <c r="N53" s="1" t="n">
        <f aca="false">N$5/(1-$E53)+$D$53-N$5</f>
        <v>0.100651975051975</v>
      </c>
      <c r="O53" s="1" t="n">
        <f aca="false">O$5/(1-$E53)+$D$53-O$5</f>
        <v>0.102627027027027</v>
      </c>
      <c r="P53" s="1" t="n">
        <f aca="false">P$5/(1-$E53)+$D$53-P$5</f>
        <v>0.124352598752599</v>
      </c>
      <c r="Q53" s="1" t="n">
        <f aca="false">Q$5/(1-$E53)+$D$53-Q$5</f>
        <v>0.126327650727651</v>
      </c>
      <c r="R53" s="1" t="n">
        <f aca="false">R$5/(1-$E53)+$D$53-R$5</f>
        <v>0.128302702702703</v>
      </c>
      <c r="S53" s="1" t="n">
        <f aca="false">S$5/(1-$E53)+$D$53-S$5</f>
        <v>0.130277754677755</v>
      </c>
      <c r="T53" s="1" t="n">
        <f aca="false">T$5/(1-$E53)+$D$53-T$5</f>
        <v>0.132252806652807</v>
      </c>
      <c r="U53" s="1" t="n">
        <f aca="false">U$5/(1-$E53)+$D$53-U$5</f>
        <v>0.134227858627859</v>
      </c>
      <c r="V53" s="1" t="n">
        <f aca="false">V$5/(1-$E53)+$D$53-V$5</f>
        <v>0.13620291060291</v>
      </c>
      <c r="W53" s="1" t="n">
        <f aca="false">W$5/(1-$E53)+$D$53-W$5</f>
        <v>0.138177962577962</v>
      </c>
      <c r="X53" s="1" t="n">
        <f aca="false">X$5/(1-$E53)+$D$53-X$5</f>
        <v>0.140153014553015</v>
      </c>
      <c r="Y53" s="1" t="n">
        <f aca="false">Y$5/(1-$E53)+$D$53-Y$5</f>
        <v>0.142128066528066</v>
      </c>
      <c r="Z53" s="1" t="n">
        <f aca="false">Z$5/(1-$E53)+$D$53-Z$5</f>
        <v>0.144103118503118</v>
      </c>
      <c r="AA53" s="1" t="n">
        <f aca="false">AA$5/(1-$E53)+$D$53-AA$5</f>
        <v>0.14607817047817</v>
      </c>
      <c r="AB53" s="1" t="n">
        <f aca="false">AB$5/(1-$E53)+$D$53-AB$5</f>
        <v>0.148053222453223</v>
      </c>
      <c r="AC53" s="1" t="n">
        <f aca="false">AC$5/(1-$E53)+$D$53-AC$5</f>
        <v>0.150028274428274</v>
      </c>
      <c r="AD53" s="1" t="n">
        <f aca="false">AD$5/(1-$E53)+$D$53-AD$5</f>
        <v>0.152003326403326</v>
      </c>
      <c r="AE53" s="1" t="n">
        <f aca="false">AE$5/(1-$E53)+$D$53-AE$5</f>
        <v>0.153978378378378</v>
      </c>
      <c r="AF53" s="1" t="n">
        <f aca="false">AF$5/(1-$E53)+$D$53-AF$5</f>
        <v>0.15595343035343</v>
      </c>
      <c r="AG53" s="1" t="n">
        <f aca="false">AG$5/(1-$E53)+$D$53-AG$5</f>
        <v>0.157928482328482</v>
      </c>
      <c r="AH53" s="1" t="n">
        <f aca="false">AH$5/(1-$E53)+$D$53-AH$5</f>
        <v>0.159903534303534</v>
      </c>
      <c r="AI53" s="1" t="n">
        <f aca="false">AI$5/(1-$E53)+$D$53-AI$5</f>
        <v>0.161878586278586</v>
      </c>
      <c r="AJ53" s="1" t="n">
        <f aca="false">AJ$5/(1-$E53)+$D$53-AJ$5</f>
        <v>0.163853638253638</v>
      </c>
      <c r="AK53" s="1" t="n">
        <f aca="false">AK$5/(1-$E53)+$D$53-AK$5</f>
        <v>0.16582869022869</v>
      </c>
      <c r="AL53" s="1" t="n">
        <f aca="false">AL$5/(1-$E53)+$D$53-AL$5</f>
        <v>0.167803742203742</v>
      </c>
      <c r="AM53" s="1" t="n">
        <f aca="false">AM$5/(1-$E53)+$D$53-AM$5</f>
        <v>0.169778794178794</v>
      </c>
      <c r="AN53" s="1" t="n">
        <f aca="false">AN$5/(1-$E53)+$D$53-AN$5</f>
        <v>0.171753846153846</v>
      </c>
      <c r="AO53" s="1" t="n">
        <f aca="false">AO$5/(1-$E53)+$D$53-AO$5</f>
        <v>0.173728898128898</v>
      </c>
      <c r="AP53" s="1" t="n">
        <f aca="false">AP$5/(1-$E53)+$D$53-AP$5</f>
        <v>0.17570395010395</v>
      </c>
      <c r="AQ53" s="1" t="n">
        <f aca="false">AQ$5/(1-$E53)+$D$53-AQ$5</f>
        <v>0.177679002079002</v>
      </c>
      <c r="AR53" s="1" t="n">
        <f aca="false">AR$5/(1-$E53)+$D$53-AR$5</f>
        <v>0.179654054054054</v>
      </c>
      <c r="AS53" s="1" t="n">
        <f aca="false">AS$5/(1-$E53)+$D$53-AS$5</f>
        <v>0.181629106029106</v>
      </c>
      <c r="AT53" s="1" t="n">
        <f aca="false">AT$5/(1-$E53)+$D$53-AT$5</f>
        <v>0.183604158004158</v>
      </c>
      <c r="AU53" s="1" t="n">
        <f aca="false">AU$5/(1-$E53)+$D$53-AU$5</f>
        <v>0.18557920997921</v>
      </c>
      <c r="AV53" s="1" t="n">
        <f aca="false">AV$5/(1-$E53)+$D$53-AV$5</f>
        <v>0.187554261954261</v>
      </c>
      <c r="AW53" s="1" t="n">
        <f aca="false">AW$5/(1-$E53)+$D$53-AW$5</f>
        <v>0.189529313929314</v>
      </c>
      <c r="AX53" s="1" t="n">
        <f aca="false">AX$5/(1-$E53)+$D$53-AX$5</f>
        <v>0.191504365904366</v>
      </c>
      <c r="AY53" s="1" t="n">
        <f aca="false">AY$5/(1-$E53)+$D$53-AY$5</f>
        <v>0.193479417879417</v>
      </c>
      <c r="AZ53" s="1" t="n">
        <f aca="false">AZ$5/(1-$E53)+$D$53-AZ$5</f>
        <v>0.19545446985447</v>
      </c>
      <c r="BA53" s="1" t="n">
        <f aca="false">BA$5/(1-$E53)+$D$53-BA$5</f>
        <v>0.197429521829521</v>
      </c>
      <c r="BB53" s="1" t="n">
        <f aca="false">BB$5/(1-$E53)+$D$53-BB$5</f>
        <v>0.199404573804573</v>
      </c>
      <c r="BC53" s="1" t="n">
        <f aca="false">BC$5/(1-$E53)+$D$53-BC$5</f>
        <v>0.201379625779626</v>
      </c>
      <c r="BD53" s="1" t="n">
        <f aca="false">BD$5/(1-$E53)+$D$53-BD$5</f>
        <v>0.203354677754677</v>
      </c>
      <c r="BE53" s="1" t="n">
        <f aca="false">BE$5/(1-$E53)+$D$53-BE$5</f>
        <v>0.20532972972973</v>
      </c>
      <c r="BF53" s="1" t="n">
        <f aca="false">BF$5/(1-$E53)+$D$53-BF$5</f>
        <v>0.207304781704782</v>
      </c>
      <c r="BG53" s="1" t="n">
        <f aca="false">BG$5/(1-$E53)+$D$53-BG$5</f>
        <v>0.209279833679833</v>
      </c>
      <c r="BH53" s="1" t="n">
        <f aca="false">BH$5/(1-$E53)+$D$53-BH$5</f>
        <v>0.211254885654886</v>
      </c>
      <c r="BI53" s="1" t="n">
        <f aca="false">BI$5/(1-$E53)+$D$53-BI$5</f>
        <v>0.213229937629937</v>
      </c>
      <c r="BJ53" s="1" t="n">
        <f aca="false">BJ$5/(1-$E53)+$D$53-BJ$5</f>
        <v>0.215204989604989</v>
      </c>
      <c r="BK53" s="1" t="n">
        <f aca="false">BK$5/(1-$E53)+$D$53-BK$5</f>
        <v>0.217180041580042</v>
      </c>
      <c r="BL53" s="1" t="n">
        <f aca="false">BL$5/(1-$E53)+$D$53-BL$5</f>
        <v>0.219155093555093</v>
      </c>
      <c r="BM53" s="1" t="n">
        <f aca="false">BM$5/(1-$E53)+$D$53-BM$5</f>
        <v>0.221130145530145</v>
      </c>
      <c r="BN53" s="1" t="n">
        <f aca="false">BN$5/(1-$E53)+$D$53-BN$5</f>
        <v>0.223105197505197</v>
      </c>
      <c r="BO53" s="1" t="n">
        <f aca="false">BO$5/(1-$E53)+$D$53-BO$5</f>
        <v>0.225080249480249</v>
      </c>
      <c r="BP53" s="1" t="n">
        <f aca="false">BP$5/(1-$E53)+$D$53-BP$5</f>
        <v>0.227055301455301</v>
      </c>
      <c r="BQ53" s="1" t="n">
        <f aca="false">BQ$5/(1-$E53)+$D$53-BQ$5</f>
        <v>0.229030353430353</v>
      </c>
      <c r="BR53" s="1" t="n">
        <f aca="false">BR$5/(1-$E53)+$D$53-BR$5</f>
        <v>0.231005405405405</v>
      </c>
      <c r="BS53" s="1" t="n">
        <f aca="false">BS$5/(1-$E53)+$D$53-BS$5</f>
        <v>0.232980457380457</v>
      </c>
      <c r="BT53" s="1" t="n">
        <f aca="false">BT$5/(1-$E53)+$D$53-BT$5</f>
        <v>0.234955509355509</v>
      </c>
      <c r="BU53" s="1" t="n">
        <f aca="false">BU$5/(1-$E53)+$D$53-BU$5</f>
        <v>0.236930561330561</v>
      </c>
      <c r="BV53" s="1" t="n">
        <f aca="false">BV$5/(1-$E53)+$D$53-BV$5</f>
        <v>0.238905613305613</v>
      </c>
      <c r="BW53" s="1" t="n">
        <f aca="false">BW$5/(1-$E53)+$D$53-BW$5</f>
        <v>0.240880665280665</v>
      </c>
      <c r="BX53" s="1" t="n">
        <f aca="false">BX$5/(1-$E53)+$D$53-BX$5</f>
        <v>0.242855717255717</v>
      </c>
      <c r="BY53" s="1" t="n">
        <f aca="false">BY$5/(1-$E53)+$D$53-BY$5</f>
        <v>0.244830769230769</v>
      </c>
      <c r="BZ53" s="1" t="n">
        <f aca="false">BZ$5/(1-$E53)+$D$53-BZ$5</f>
        <v>0.246805821205821</v>
      </c>
      <c r="CA53" s="1" t="n">
        <f aca="false">CA$5/(1-$E53)+$D$53-CA$5</f>
        <v>0.248780873180873</v>
      </c>
      <c r="CB53" s="1" t="n">
        <f aca="false">CB$5/(1-$E53)+$D$53-CB$5</f>
        <v>0.250755925155925</v>
      </c>
      <c r="CC53" s="1" t="n">
        <f aca="false">CC$5/(1-$E53)+$D$53-CC$5</f>
        <v>0.252730977130977</v>
      </c>
      <c r="CD53" s="1" t="n">
        <f aca="false">CD$5/(1-$E53)+$D$53-CD$5</f>
        <v>0.254706029106028</v>
      </c>
      <c r="CE53" s="1" t="n">
        <f aca="false">CE$5/(1-$E53)+$D$53-CE$5</f>
        <v>0.256681081081081</v>
      </c>
      <c r="CF53" s="1" t="n">
        <f aca="false">CF$5/(1-$E53)+$D$53-CF$5</f>
        <v>0.258656133056133</v>
      </c>
      <c r="CG53" s="1" t="n">
        <f aca="false">CG$5/(1-$E53)+$D$53-CG$5</f>
        <v>0.260631185031184</v>
      </c>
      <c r="CH53" s="1" t="n">
        <f aca="false">CH$5/(1-$E53)+$D$53-CH$5</f>
        <v>0.262606237006237</v>
      </c>
      <c r="CI53" s="1" t="n">
        <f aca="false">CI$5/(1-$E53)+$D$53-CI$5</f>
        <v>0.264581288981288</v>
      </c>
      <c r="CJ53" s="1" t="n">
        <f aca="false">CJ$5/(1-$E53)+$D$53-CJ$5</f>
        <v>0.266556340956341</v>
      </c>
      <c r="CK53" s="1" t="n">
        <f aca="false">CK$5/(1-$E53)+$D$53-CK$5</f>
        <v>0.268531392931393</v>
      </c>
      <c r="CL53" s="1" t="n">
        <f aca="false">CL$5/(1-$E53)+$D$53-CL$5</f>
        <v>0.270506444906444</v>
      </c>
      <c r="CM53" s="1" t="n">
        <f aca="false">CM$5/(1-$E53)+$D$53-CM$5</f>
        <v>0.272481496881497</v>
      </c>
      <c r="CN53" s="1" t="n">
        <f aca="false">CN$5/(1-$E53)+$D$53-CN$5</f>
        <v>0.274456548856548</v>
      </c>
      <c r="CO53" s="1" t="n">
        <f aca="false">CO$5/(1-$E53)+$D$53-CO$5</f>
        <v>0.2764316008316</v>
      </c>
      <c r="CP53" s="1" t="n">
        <f aca="false">CP$5/(1-$E53)+$D$53-CP$5</f>
        <v>0.278406652806653</v>
      </c>
      <c r="CQ53" s="1" t="n">
        <f aca="false">CQ$5/(1-$E53)+$D$53-CQ$5</f>
        <v>0.280381704781704</v>
      </c>
      <c r="CR53" s="1" t="n">
        <f aca="false">CR$5/(1-$E53)+$D$53-CR$5</f>
        <v>0.282356756756756</v>
      </c>
      <c r="CS53" s="1" t="n">
        <f aca="false">CS$5/(1-$E53)+$D$53-CS$5</f>
        <v>0.284331808731809</v>
      </c>
      <c r="CT53" s="1" t="n">
        <f aca="false">CT$5/(1-$E53)+$D$53-CT$5</f>
        <v>0.28630686070686</v>
      </c>
      <c r="CU53" s="1" t="n">
        <f aca="false">CU$5/(1-$E53)+$D$53-CU$5</f>
        <v>0.288281912681912</v>
      </c>
      <c r="CV53" s="1" t="n">
        <f aca="false">CV$5/(1-$E53)+$D$53-CV$5</f>
        <v>0.290256964656964</v>
      </c>
      <c r="CW53" s="1" t="n">
        <f aca="false">CW$5/(1-$E53)+$D$53-CW$5</f>
        <v>0.292232016632016</v>
      </c>
      <c r="CX53" s="1" t="n">
        <f aca="false">CX$5/(1-$E53)+$D$53-CX$5</f>
        <v>0.294207068607068</v>
      </c>
      <c r="CY53" s="1" t="n">
        <f aca="false">CY$5/(1-$E53)+$D$53-CY$5</f>
        <v>0.29618212058212</v>
      </c>
      <c r="CZ53" s="1" t="n">
        <f aca="false">CZ$5/(1-$E53)+$D$53-CZ$5</f>
        <v>0.298157172557172</v>
      </c>
      <c r="DA53" s="1" t="n">
        <f aca="false">DA$5/(1-$E53)+$D$53-DA$5</f>
        <v>0.300132224532224</v>
      </c>
      <c r="DB53" s="1" t="n">
        <f aca="false">DB$5/(1-$E53)+$D$53-DB$5</f>
        <v>0.302107276507276</v>
      </c>
      <c r="DC53" s="1" t="n">
        <f aca="false">DC$5/(1-$E53)+$D$53-DC$5</f>
        <v>0.304082328482328</v>
      </c>
      <c r="DD53" s="1" t="n">
        <f aca="false">DD$5/(1-$E53)+$D$53-DD$5</f>
        <v>0.30605738045738</v>
      </c>
      <c r="DE53" s="1" t="n">
        <f aca="false">DE$5/(1-$E53)+$D$53-DE$5</f>
        <v>0.308032432432432</v>
      </c>
      <c r="DF53" s="1" t="n">
        <f aca="false">DF$5/(1-$E53)+$D$53-DF$5</f>
        <v>0.310007484407484</v>
      </c>
      <c r="DG53" s="1" t="n">
        <f aca="false">DG$5/(1-$E53)+$D$53-DG$5</f>
        <v>0.311982536382536</v>
      </c>
      <c r="DH53" s="1" t="n">
        <f aca="false">DH$5/(1-$E53)+$D$53-DH$5</f>
        <v>0.313957588357588</v>
      </c>
      <c r="DI53" s="1" t="n">
        <f aca="false">DI$5/(1-$E53)+$D$53-DI$5</f>
        <v>0.315932640332639</v>
      </c>
      <c r="DJ53" s="1" t="n">
        <f aca="false">DJ$5/(1-$E53)+$D$53-DJ$5</f>
        <v>0.317907692307692</v>
      </c>
      <c r="DK53" s="1" t="n">
        <f aca="false">DK$5/(1-$E53)+$D$53-DK$5</f>
        <v>0.319882744282744</v>
      </c>
      <c r="DL53" s="1" t="n">
        <f aca="false">DL$5/(1-$E53)+$D$53-DL$5</f>
        <v>0.321857796257795</v>
      </c>
      <c r="DM53" s="1" t="n">
        <f aca="false">DM$5/(1-$E53)+$D$53-DM$5</f>
        <v>0.323832848232848</v>
      </c>
      <c r="DN53" s="1" t="n">
        <f aca="false">DN$5/(1-$E53)+$D$53-DN$5</f>
        <v>0.3258079002079</v>
      </c>
      <c r="DO53" s="1" t="n">
        <f aca="false">DO$5/(1-$E53)+$D$53-DO$5</f>
        <v>0.327782952182951</v>
      </c>
      <c r="DP53" s="1" t="n">
        <f aca="false">DP$5/(1-$E53)+$D$53-DP$5</f>
        <v>0.329758004158004</v>
      </c>
      <c r="DQ53" s="1" t="n">
        <f aca="false">DQ$5/(1-$E53)+$D$53-DQ$5</f>
        <v>0.331733056133056</v>
      </c>
      <c r="DR53" s="1" t="n">
        <f aca="false">DR$5/(1-$E53)+$D$53-DR$5</f>
        <v>0.333708108108109</v>
      </c>
      <c r="DS53" s="1" t="n">
        <f aca="false">DS$5/(1-$E53)+$D$53-DS$5</f>
        <v>0.33568316008316</v>
      </c>
      <c r="DT53" s="1" t="n">
        <f aca="false">DT$5/(1-$E53)+$D$53-DT$5</f>
        <v>0.337658212058212</v>
      </c>
      <c r="DU53" s="1" t="n">
        <f aca="false">DU$5/(1-$E53)+$D$53-DU$5</f>
        <v>0.339633264033265</v>
      </c>
      <c r="DV53" s="1" t="n">
        <f aca="false">DV$5/(1-$E53)+$D$53-DV$5</f>
        <v>0.341608316008315</v>
      </c>
      <c r="DW53" s="1" t="n">
        <f aca="false">DW$5/(1-$E53)+$D$53-DW$5</f>
        <v>0.343583367983369</v>
      </c>
      <c r="DX53" s="1" t="n">
        <f aca="false">DX$5/(1-$E53)+$D$53-DX$5</f>
        <v>0.345558419958421</v>
      </c>
      <c r="DY53" s="1" t="n">
        <f aca="false">DY$5/(1-$E53)+$D$53-DY$5</f>
        <v>0.347533471933472</v>
      </c>
      <c r="DZ53" s="1" t="n">
        <f aca="false">DZ$5/(1-$E53)+$D$53-DZ$5</f>
        <v>0.349508523908524</v>
      </c>
      <c r="EA53" s="1" t="n">
        <f aca="false">EA$5/(1-$E53)+$D$53-EA$5</f>
        <v>0.351483575883576</v>
      </c>
      <c r="EB53" s="1" t="n">
        <f aca="false">EB$5/(1-$E53)+$D$53-EB$5</f>
        <v>0.353458627858629</v>
      </c>
      <c r="EC53" s="1" t="n">
        <f aca="false">EC$5/(1-$E53)+$D$53-EC$5</f>
        <v>0.355433679833681</v>
      </c>
      <c r="ED53" s="1" t="n">
        <f aca="false">ED$5/(1-$E53)+$D$53-ED$5</f>
        <v>0.357408731808732</v>
      </c>
      <c r="EE53" s="1" t="n">
        <f aca="false">EE$5/(1-$E53)+$D$53-EE$5</f>
        <v>0.359383783783784</v>
      </c>
      <c r="EF53" s="1" t="n">
        <f aca="false">EF$5/(1-$E53)+$D$53-EF$5</f>
        <v>0.361358835758836</v>
      </c>
      <c r="EG53" s="1" t="n">
        <f aca="false">EG$5/(1-$E53)+$D$53-EG$5</f>
        <v>0.363333887733889</v>
      </c>
      <c r="EH53" s="1" t="n">
        <f aca="false">EH$5/(1-$E53)+$D$53-EH$5</f>
        <v>0.365308939708941</v>
      </c>
      <c r="EI53" s="1" t="n">
        <f aca="false">EI$5/(1-$E53)+$D$53-EI$5</f>
        <v>0.367283991683992</v>
      </c>
      <c r="EJ53" s="1" t="n">
        <f aca="false">EJ$5/(1-$E53)+$D$53-EJ$5</f>
        <v>0.369259043659044</v>
      </c>
      <c r="EK53" s="1" t="n">
        <f aca="false">EK$5/(1-$E53)+$D$53-EK$5</f>
        <v>0.371234095634096</v>
      </c>
      <c r="EL53" s="1" t="n">
        <f aca="false">EL$5/(1-$E53)+$D$53-EL$5</f>
        <v>0.373209147609149</v>
      </c>
      <c r="EM53" s="1" t="n">
        <f aca="false">EM$5/(1-$E53)+$D$53-EM$5</f>
        <v>0.375184199584201</v>
      </c>
      <c r="EN53" s="1" t="n">
        <f aca="false">EN$5/(1-$E53)+$D$53-EN$5</f>
        <v>0.377159251559252</v>
      </c>
      <c r="EO53" s="1" t="n">
        <f aca="false">EO$5/(1-$E53)+$D$53-EO$5</f>
        <v>0.379134303534304</v>
      </c>
      <c r="EP53" s="1" t="n">
        <f aca="false">EP$5/(1-$E53)+$D$53-EP$5</f>
        <v>0.381109355509356</v>
      </c>
      <c r="EQ53" s="1" t="n">
        <f aca="false">EQ$5/(1-$E53)+$D$53-EQ$5</f>
        <v>0.383084407484409</v>
      </c>
      <c r="ER53" s="1" t="n">
        <f aca="false">ER$5/(1-$E53)+$D$53-ER$5</f>
        <v>0.385059459459461</v>
      </c>
      <c r="ES53" s="1" t="n">
        <f aca="false">ES$5/(1-$E53)+$D$53-ES$5</f>
        <v>0.387034511434512</v>
      </c>
      <c r="ET53" s="1" t="n">
        <f aca="false">ET$5/(1-$E53)+$D$53-ET$5</f>
        <v>0.389009563409564</v>
      </c>
      <c r="EU53" s="1"/>
      <c r="EV53" s="1"/>
      <c r="EW53" s="1"/>
      <c r="EX53" s="1"/>
      <c r="EY53" s="1"/>
      <c r="EZ53" s="1"/>
      <c r="FA53" s="1"/>
      <c r="FB53" s="1"/>
    </row>
    <row r="54" customFormat="false" ht="12.75" hidden="false" customHeight="false" outlineLevel="0" collapsed="false">
      <c r="A54" s="18" t="s">
        <v>46</v>
      </c>
      <c r="B54" s="12" t="n">
        <f aca="false">+B53+1</f>
        <v>37</v>
      </c>
      <c r="C54" s="19" t="n">
        <v>12.04</v>
      </c>
      <c r="D54" s="19" t="n">
        <v>0.029</v>
      </c>
      <c r="E54" s="20" t="n">
        <v>0.0326</v>
      </c>
      <c r="F54" s="1" t="n">
        <f aca="false">F$5/(1-$E54)+$D$54-F$5</f>
        <v>0.0795478602439528</v>
      </c>
      <c r="G54" s="1" t="n">
        <f aca="false">G$5/(1-$E54)+$D$54-G$5</f>
        <v>0.0812327889187512</v>
      </c>
      <c r="H54" s="1" t="n">
        <f aca="false">H$5/(1-$E54)+$D$54-H$5</f>
        <v>0.0829177175935496</v>
      </c>
      <c r="I54" s="1" t="n">
        <f aca="false">I$5/(1-$E54)+$D$54-I$5</f>
        <v>0.084602646268348</v>
      </c>
      <c r="J54" s="1" t="n">
        <f aca="false">J$5/(1-$E54)+$D$54-J$5</f>
        <v>0.0862875749431464</v>
      </c>
      <c r="K54" s="1" t="n">
        <f aca="false">K$5/(1-$E54)+$D$54-K$5</f>
        <v>0.0879725036179448</v>
      </c>
      <c r="L54" s="1" t="n">
        <f aca="false">L$5/(1-$E54)+$D$54-L$5</f>
        <v>0.0896574322927433</v>
      </c>
      <c r="M54" s="1" t="n">
        <f aca="false">M$5/(1-$E54)+$D$54-M$5</f>
        <v>0.0913423609675417</v>
      </c>
      <c r="N54" s="1" t="n">
        <f aca="false">N$5/(1-$E54)+$D$54-N$5</f>
        <v>0.0930272896423401</v>
      </c>
      <c r="O54" s="1" t="n">
        <f aca="false">O$5/(1-$E54)+$D$54-O$5</f>
        <v>0.0947122183171387</v>
      </c>
      <c r="P54" s="1" t="n">
        <f aca="false">P$5/(1-$E54)+$D$54-P$5</f>
        <v>0.113246433739921</v>
      </c>
      <c r="Q54" s="1" t="n">
        <f aca="false">Q$5/(1-$E54)+$D$54-Q$5</f>
        <v>0.114931362414719</v>
      </c>
      <c r="R54" s="1" t="n">
        <f aca="false">R$5/(1-$E54)+$D$54-R$5</f>
        <v>0.116616291089518</v>
      </c>
      <c r="S54" s="1" t="n">
        <f aca="false">S$5/(1-$E54)+$D$54-S$5</f>
        <v>0.118301219764317</v>
      </c>
      <c r="T54" s="1" t="n">
        <f aca="false">T$5/(1-$E54)+$D$54-T$5</f>
        <v>0.119986148439115</v>
      </c>
      <c r="U54" s="1" t="n">
        <f aca="false">U$5/(1-$E54)+$D$54-U$5</f>
        <v>0.121671077113914</v>
      </c>
      <c r="V54" s="1" t="n">
        <f aca="false">V$5/(1-$E54)+$D$54-V$5</f>
        <v>0.123356005788712</v>
      </c>
      <c r="W54" s="1" t="n">
        <f aca="false">W$5/(1-$E54)+$D$54-W$5</f>
        <v>0.12504093446351</v>
      </c>
      <c r="X54" s="1" t="n">
        <f aca="false">X$5/(1-$E54)+$D$54-X$5</f>
        <v>0.126725863138309</v>
      </c>
      <c r="Y54" s="1" t="n">
        <f aca="false">Y$5/(1-$E54)+$D$54-Y$5</f>
        <v>0.128410791813107</v>
      </c>
      <c r="Z54" s="1" t="n">
        <f aca="false">Z$5/(1-$E54)+$D$54-Z$5</f>
        <v>0.130095720487906</v>
      </c>
      <c r="AA54" s="1" t="n">
        <f aca="false">AA$5/(1-$E54)+$D$54-AA$5</f>
        <v>0.131780649162704</v>
      </c>
      <c r="AB54" s="1" t="n">
        <f aca="false">AB$5/(1-$E54)+$D$54-AB$5</f>
        <v>0.133465577837502</v>
      </c>
      <c r="AC54" s="1" t="n">
        <f aca="false">AC$5/(1-$E54)+$D$54-AC$5</f>
        <v>0.135150506512301</v>
      </c>
      <c r="AD54" s="1" t="n">
        <f aca="false">AD$5/(1-$E54)+$D$54-AD$5</f>
        <v>0.136835435187099</v>
      </c>
      <c r="AE54" s="1" t="n">
        <f aca="false">AE$5/(1-$E54)+$D$54-AE$5</f>
        <v>0.138520363861898</v>
      </c>
      <c r="AF54" s="1" t="n">
        <f aca="false">AF$5/(1-$E54)+$D$54-AF$5</f>
        <v>0.140205292536696</v>
      </c>
      <c r="AG54" s="1" t="n">
        <f aca="false">AG$5/(1-$E54)+$D$54-AG$5</f>
        <v>0.141890221211495</v>
      </c>
      <c r="AH54" s="1" t="n">
        <f aca="false">AH$5/(1-$E54)+$D$54-AH$5</f>
        <v>0.143575149886293</v>
      </c>
      <c r="AI54" s="1" t="n">
        <f aca="false">AI$5/(1-$E54)+$D$54-AI$5</f>
        <v>0.145260078561091</v>
      </c>
      <c r="AJ54" s="1" t="n">
        <f aca="false">AJ$5/(1-$E54)+$D$54-AJ$5</f>
        <v>0.14694500723589</v>
      </c>
      <c r="AK54" s="1" t="n">
        <f aca="false">AK$5/(1-$E54)+$D$54-AK$5</f>
        <v>0.148629935910688</v>
      </c>
      <c r="AL54" s="1" t="n">
        <f aca="false">AL$5/(1-$E54)+$D$54-AL$5</f>
        <v>0.150314864585487</v>
      </c>
      <c r="AM54" s="1" t="n">
        <f aca="false">AM$5/(1-$E54)+$D$54-AM$5</f>
        <v>0.151999793260285</v>
      </c>
      <c r="AN54" s="1" t="n">
        <f aca="false">AN$5/(1-$E54)+$D$54-AN$5</f>
        <v>0.153684721935083</v>
      </c>
      <c r="AO54" s="1" t="n">
        <f aca="false">AO$5/(1-$E54)+$D$54-AO$5</f>
        <v>0.155369650609882</v>
      </c>
      <c r="AP54" s="1" t="n">
        <f aca="false">AP$5/(1-$E54)+$D$54-AP$5</f>
        <v>0.15705457928468</v>
      </c>
      <c r="AQ54" s="1" t="n">
        <f aca="false">AQ$5/(1-$E54)+$D$54-AQ$5</f>
        <v>0.158739507959479</v>
      </c>
      <c r="AR54" s="1" t="n">
        <f aca="false">AR$5/(1-$E54)+$D$54-AR$5</f>
        <v>0.160424436634277</v>
      </c>
      <c r="AS54" s="1" t="n">
        <f aca="false">AS$5/(1-$E54)+$D$54-AS$5</f>
        <v>0.162109365309076</v>
      </c>
      <c r="AT54" s="1" t="n">
        <f aca="false">AT$5/(1-$E54)+$D$54-AT$5</f>
        <v>0.163794293983874</v>
      </c>
      <c r="AU54" s="1" t="n">
        <f aca="false">AU$5/(1-$E54)+$D$54-AU$5</f>
        <v>0.165479222658672</v>
      </c>
      <c r="AV54" s="1" t="n">
        <f aca="false">AV$5/(1-$E54)+$D$54-AV$5</f>
        <v>0.167164151333471</v>
      </c>
      <c r="AW54" s="1" t="n">
        <f aca="false">AW$5/(1-$E54)+$D$54-AW$5</f>
        <v>0.168849080008269</v>
      </c>
      <c r="AX54" s="1" t="n">
        <f aca="false">AX$5/(1-$E54)+$D$54-AX$5</f>
        <v>0.170534008683068</v>
      </c>
      <c r="AY54" s="1" t="n">
        <f aca="false">AY$5/(1-$E54)+$D$54-AY$5</f>
        <v>0.172218937357866</v>
      </c>
      <c r="AZ54" s="1" t="n">
        <f aca="false">AZ$5/(1-$E54)+$D$54-AZ$5</f>
        <v>0.173903866032664</v>
      </c>
      <c r="BA54" s="1" t="n">
        <f aca="false">BA$5/(1-$E54)+$D$54-BA$5</f>
        <v>0.175588794707463</v>
      </c>
      <c r="BB54" s="1" t="n">
        <f aca="false">BB$5/(1-$E54)+$D$54-BB$5</f>
        <v>0.177273723382261</v>
      </c>
      <c r="BC54" s="1" t="n">
        <f aca="false">BC$5/(1-$E54)+$D$54-BC$5</f>
        <v>0.17895865205706</v>
      </c>
      <c r="BD54" s="1" t="n">
        <f aca="false">BD$5/(1-$E54)+$D$54-BD$5</f>
        <v>0.180643580731858</v>
      </c>
      <c r="BE54" s="1" t="n">
        <f aca="false">BE$5/(1-$E54)+$D$54-BE$5</f>
        <v>0.182328509406656</v>
      </c>
      <c r="BF54" s="1" t="n">
        <f aca="false">BF$5/(1-$E54)+$D$54-BF$5</f>
        <v>0.184013438081455</v>
      </c>
      <c r="BG54" s="1" t="n">
        <f aca="false">BG$5/(1-$E54)+$D$54-BG$5</f>
        <v>0.185698366756253</v>
      </c>
      <c r="BH54" s="1" t="n">
        <f aca="false">BH$5/(1-$E54)+$D$54-BH$5</f>
        <v>0.187383295431052</v>
      </c>
      <c r="BI54" s="1" t="n">
        <f aca="false">BI$5/(1-$E54)+$D$54-BI$5</f>
        <v>0.18906822410585</v>
      </c>
      <c r="BJ54" s="1" t="n">
        <f aca="false">BJ$5/(1-$E54)+$D$54-BJ$5</f>
        <v>0.190753152780649</v>
      </c>
      <c r="BK54" s="1" t="n">
        <f aca="false">BK$5/(1-$E54)+$D$54-BK$5</f>
        <v>0.192438081455447</v>
      </c>
      <c r="BL54" s="1" t="n">
        <f aca="false">BL$5/(1-$E54)+$D$54-BL$5</f>
        <v>0.194123010130245</v>
      </c>
      <c r="BM54" s="1" t="n">
        <f aca="false">BM$5/(1-$E54)+$D$54-BM$5</f>
        <v>0.195807938805044</v>
      </c>
      <c r="BN54" s="1" t="n">
        <f aca="false">BN$5/(1-$E54)+$D$54-BN$5</f>
        <v>0.197492867479842</v>
      </c>
      <c r="BO54" s="1" t="n">
        <f aca="false">BO$5/(1-$E54)+$D$54-BO$5</f>
        <v>0.199177796154641</v>
      </c>
      <c r="BP54" s="1" t="n">
        <f aca="false">BP$5/(1-$E54)+$D$54-BP$5</f>
        <v>0.200862724829439</v>
      </c>
      <c r="BQ54" s="1" t="n">
        <f aca="false">BQ$5/(1-$E54)+$D$54-BQ$5</f>
        <v>0.202547653504237</v>
      </c>
      <c r="BR54" s="1" t="n">
        <f aca="false">BR$5/(1-$E54)+$D$54-BR$5</f>
        <v>0.204232582179036</v>
      </c>
      <c r="BS54" s="1" t="n">
        <f aca="false">BS$5/(1-$E54)+$D$54-BS$5</f>
        <v>0.205917510853834</v>
      </c>
      <c r="BT54" s="1" t="n">
        <f aca="false">BT$5/(1-$E54)+$D$54-BT$5</f>
        <v>0.207602439528633</v>
      </c>
      <c r="BU54" s="1" t="n">
        <f aca="false">BU$5/(1-$E54)+$D$54-BU$5</f>
        <v>0.209287368203431</v>
      </c>
      <c r="BV54" s="1" t="n">
        <f aca="false">BV$5/(1-$E54)+$D$54-BV$5</f>
        <v>0.21097229687823</v>
      </c>
      <c r="BW54" s="1" t="n">
        <f aca="false">BW$5/(1-$E54)+$D$54-BW$5</f>
        <v>0.212657225553028</v>
      </c>
      <c r="BX54" s="1" t="n">
        <f aca="false">BX$5/(1-$E54)+$D$54-BX$5</f>
        <v>0.214342154227826</v>
      </c>
      <c r="BY54" s="1" t="n">
        <f aca="false">BY$5/(1-$E54)+$D$54-BY$5</f>
        <v>0.216027082902625</v>
      </c>
      <c r="BZ54" s="1" t="n">
        <f aca="false">BZ$5/(1-$E54)+$D$54-BZ$5</f>
        <v>0.217712011577423</v>
      </c>
      <c r="CA54" s="1" t="n">
        <f aca="false">CA$5/(1-$E54)+$D$54-CA$5</f>
        <v>0.219396940252222</v>
      </c>
      <c r="CB54" s="1" t="n">
        <f aca="false">CB$5/(1-$E54)+$D$54-CB$5</f>
        <v>0.22108186892702</v>
      </c>
      <c r="CC54" s="1" t="n">
        <f aca="false">CC$5/(1-$E54)+$D$54-CC$5</f>
        <v>0.222766797601818</v>
      </c>
      <c r="CD54" s="1" t="n">
        <f aca="false">CD$5/(1-$E54)+$D$54-CD$5</f>
        <v>0.224451726276617</v>
      </c>
      <c r="CE54" s="1" t="n">
        <f aca="false">CE$5/(1-$E54)+$D$54-CE$5</f>
        <v>0.226136654951415</v>
      </c>
      <c r="CF54" s="1" t="n">
        <f aca="false">CF$5/(1-$E54)+$D$54-CF$5</f>
        <v>0.227821583626214</v>
      </c>
      <c r="CG54" s="1" t="n">
        <f aca="false">CG$5/(1-$E54)+$D$54-CG$5</f>
        <v>0.229506512301012</v>
      </c>
      <c r="CH54" s="1" t="n">
        <f aca="false">CH$5/(1-$E54)+$D$54-CH$5</f>
        <v>0.23119144097581</v>
      </c>
      <c r="CI54" s="1" t="n">
        <f aca="false">CI$5/(1-$E54)+$D$54-CI$5</f>
        <v>0.232876369650609</v>
      </c>
      <c r="CJ54" s="1" t="n">
        <f aca="false">CJ$5/(1-$E54)+$D$54-CJ$5</f>
        <v>0.234561298325407</v>
      </c>
      <c r="CK54" s="1" t="n">
        <f aca="false">CK$5/(1-$E54)+$D$54-CK$5</f>
        <v>0.236246227000206</v>
      </c>
      <c r="CL54" s="1" t="n">
        <f aca="false">CL$5/(1-$E54)+$D$54-CL$5</f>
        <v>0.237931155675004</v>
      </c>
      <c r="CM54" s="1" t="n">
        <f aca="false">CM$5/(1-$E54)+$D$54-CM$5</f>
        <v>0.239616084349803</v>
      </c>
      <c r="CN54" s="1" t="n">
        <f aca="false">CN$5/(1-$E54)+$D$54-CN$5</f>
        <v>0.241301013024601</v>
      </c>
      <c r="CO54" s="1" t="n">
        <f aca="false">CO$5/(1-$E54)+$D$54-CO$5</f>
        <v>0.242985941699399</v>
      </c>
      <c r="CP54" s="1" t="n">
        <f aca="false">CP$5/(1-$E54)+$D$54-CP$5</f>
        <v>0.244670870374198</v>
      </c>
      <c r="CQ54" s="1" t="n">
        <f aca="false">CQ$5/(1-$E54)+$D$54-CQ$5</f>
        <v>0.246355799048996</v>
      </c>
      <c r="CR54" s="1" t="n">
        <f aca="false">CR$5/(1-$E54)+$D$54-CR$5</f>
        <v>0.248040727723795</v>
      </c>
      <c r="CS54" s="1" t="n">
        <f aca="false">CS$5/(1-$E54)+$D$54-CS$5</f>
        <v>0.249725656398593</v>
      </c>
      <c r="CT54" s="1" t="n">
        <f aca="false">CT$5/(1-$E54)+$D$54-CT$5</f>
        <v>0.251410585073391</v>
      </c>
      <c r="CU54" s="1" t="n">
        <f aca="false">CU$5/(1-$E54)+$D$54-CU$5</f>
        <v>0.25309551374819</v>
      </c>
      <c r="CV54" s="1" t="n">
        <f aca="false">CV$5/(1-$E54)+$D$54-CV$5</f>
        <v>0.254780442422988</v>
      </c>
      <c r="CW54" s="1" t="n">
        <f aca="false">CW$5/(1-$E54)+$D$54-CW$5</f>
        <v>0.256465371097787</v>
      </c>
      <c r="CX54" s="1" t="n">
        <f aca="false">CX$5/(1-$E54)+$D$54-CX$5</f>
        <v>0.258150299772585</v>
      </c>
      <c r="CY54" s="1" t="n">
        <f aca="false">CY$5/(1-$E54)+$D$54-CY$5</f>
        <v>0.259835228447384</v>
      </c>
      <c r="CZ54" s="1" t="n">
        <f aca="false">CZ$5/(1-$E54)+$D$54-CZ$5</f>
        <v>0.261520157122182</v>
      </c>
      <c r="DA54" s="1" t="n">
        <f aca="false">DA$5/(1-$E54)+$D$54-DA$5</f>
        <v>0.26320508579698</v>
      </c>
      <c r="DB54" s="1" t="n">
        <f aca="false">DB$5/(1-$E54)+$D$54-DB$5</f>
        <v>0.264890014471779</v>
      </c>
      <c r="DC54" s="1" t="n">
        <f aca="false">DC$5/(1-$E54)+$D$54-DC$5</f>
        <v>0.266574943146577</v>
      </c>
      <c r="DD54" s="1" t="n">
        <f aca="false">DD$5/(1-$E54)+$D$54-DD$5</f>
        <v>0.268259871821376</v>
      </c>
      <c r="DE54" s="1" t="n">
        <f aca="false">DE$5/(1-$E54)+$D$54-DE$5</f>
        <v>0.269944800496174</v>
      </c>
      <c r="DF54" s="1" t="n">
        <f aca="false">DF$5/(1-$E54)+$D$54-DF$5</f>
        <v>0.271629729170972</v>
      </c>
      <c r="DG54" s="1" t="n">
        <f aca="false">DG$5/(1-$E54)+$D$54-DG$5</f>
        <v>0.273314657845771</v>
      </c>
      <c r="DH54" s="1" t="n">
        <f aca="false">DH$5/(1-$E54)+$D$54-DH$5</f>
        <v>0.274999586520569</v>
      </c>
      <c r="DI54" s="1" t="n">
        <f aca="false">DI$5/(1-$E54)+$D$54-DI$5</f>
        <v>0.276684515195368</v>
      </c>
      <c r="DJ54" s="1" t="n">
        <f aca="false">DJ$5/(1-$E54)+$D$54-DJ$5</f>
        <v>0.278369443870167</v>
      </c>
      <c r="DK54" s="1" t="n">
        <f aca="false">DK$5/(1-$E54)+$D$54-DK$5</f>
        <v>0.280054372544965</v>
      </c>
      <c r="DL54" s="1" t="n">
        <f aca="false">DL$5/(1-$E54)+$D$54-DL$5</f>
        <v>0.281739301219764</v>
      </c>
      <c r="DM54" s="1" t="n">
        <f aca="false">DM$5/(1-$E54)+$D$54-DM$5</f>
        <v>0.283424229894562</v>
      </c>
      <c r="DN54" s="1" t="n">
        <f aca="false">DN$5/(1-$E54)+$D$54-DN$5</f>
        <v>0.285109158569361</v>
      </c>
      <c r="DO54" s="1" t="n">
        <f aca="false">DO$5/(1-$E54)+$D$54-DO$5</f>
        <v>0.286794087244159</v>
      </c>
      <c r="DP54" s="1" t="n">
        <f aca="false">DP$5/(1-$E54)+$D$54-DP$5</f>
        <v>0.288479015918957</v>
      </c>
      <c r="DQ54" s="1" t="n">
        <f aca="false">DQ$5/(1-$E54)+$D$54-DQ$5</f>
        <v>0.290163944593755</v>
      </c>
      <c r="DR54" s="1" t="n">
        <f aca="false">DR$5/(1-$E54)+$D$54-DR$5</f>
        <v>0.291848873268554</v>
      </c>
      <c r="DS54" s="1" t="n">
        <f aca="false">DS$5/(1-$E54)+$D$54-DS$5</f>
        <v>0.293533801943352</v>
      </c>
      <c r="DT54" s="1" t="n">
        <f aca="false">DT$5/(1-$E54)+$D$54-DT$5</f>
        <v>0.295218730618151</v>
      </c>
      <c r="DU54" s="1" t="n">
        <f aca="false">DU$5/(1-$E54)+$D$54-DU$5</f>
        <v>0.296903659292949</v>
      </c>
      <c r="DV54" s="1" t="n">
        <f aca="false">DV$5/(1-$E54)+$D$54-DV$5</f>
        <v>0.298588587967748</v>
      </c>
      <c r="DW54" s="1" t="n">
        <f aca="false">DW$5/(1-$E54)+$D$54-DW$5</f>
        <v>0.300273516642546</v>
      </c>
      <c r="DX54" s="1" t="n">
        <f aca="false">DX$5/(1-$E54)+$D$54-DX$5</f>
        <v>0.301958445317345</v>
      </c>
      <c r="DY54" s="1" t="n">
        <f aca="false">DY$5/(1-$E54)+$D$54-DY$5</f>
        <v>0.303643373992143</v>
      </c>
      <c r="DZ54" s="1" t="n">
        <f aca="false">DZ$5/(1-$E54)+$D$54-DZ$5</f>
        <v>0.305328302666942</v>
      </c>
      <c r="EA54" s="1" t="n">
        <f aca="false">EA$5/(1-$E54)+$D$54-EA$5</f>
        <v>0.30701323134174</v>
      </c>
      <c r="EB54" s="1" t="n">
        <f aca="false">EB$5/(1-$E54)+$D$54-EB$5</f>
        <v>0.308698160016538</v>
      </c>
      <c r="EC54" s="1" t="n">
        <f aca="false">EC$5/(1-$E54)+$D$54-EC$5</f>
        <v>0.310383088691337</v>
      </c>
      <c r="ED54" s="1" t="n">
        <f aca="false">ED$5/(1-$E54)+$D$54-ED$5</f>
        <v>0.312068017366135</v>
      </c>
      <c r="EE54" s="1" t="n">
        <f aca="false">EE$5/(1-$E54)+$D$54-EE$5</f>
        <v>0.313752946040934</v>
      </c>
      <c r="EF54" s="1" t="n">
        <f aca="false">EF$5/(1-$E54)+$D$54-EF$5</f>
        <v>0.315437874715732</v>
      </c>
      <c r="EG54" s="1" t="n">
        <f aca="false">EG$5/(1-$E54)+$D$54-EG$5</f>
        <v>0.31712280339053</v>
      </c>
      <c r="EH54" s="1" t="n">
        <f aca="false">EH$5/(1-$E54)+$D$54-EH$5</f>
        <v>0.318807732065329</v>
      </c>
      <c r="EI54" s="1" t="n">
        <f aca="false">EI$5/(1-$E54)+$D$54-EI$5</f>
        <v>0.320492660740127</v>
      </c>
      <c r="EJ54" s="1" t="n">
        <f aca="false">EJ$5/(1-$E54)+$D$54-EJ$5</f>
        <v>0.322177589414926</v>
      </c>
      <c r="EK54" s="1" t="n">
        <f aca="false">EK$5/(1-$E54)+$D$54-EK$5</f>
        <v>0.323862518089724</v>
      </c>
      <c r="EL54" s="1" t="n">
        <f aca="false">EL$5/(1-$E54)+$D$54-EL$5</f>
        <v>0.325547446764523</v>
      </c>
      <c r="EM54" s="1" t="n">
        <f aca="false">EM$5/(1-$E54)+$D$54-EM$5</f>
        <v>0.327232375439321</v>
      </c>
      <c r="EN54" s="1" t="n">
        <f aca="false">EN$5/(1-$E54)+$D$54-EN$5</f>
        <v>0.328917304114119</v>
      </c>
      <c r="EO54" s="1" t="n">
        <f aca="false">EO$5/(1-$E54)+$D$54-EO$5</f>
        <v>0.330602232788918</v>
      </c>
      <c r="EP54" s="1" t="n">
        <f aca="false">EP$5/(1-$E54)+$D$54-EP$5</f>
        <v>0.332287161463716</v>
      </c>
      <c r="EQ54" s="1" t="n">
        <f aca="false">EQ$5/(1-$E54)+$D$54-EQ$5</f>
        <v>0.333972090138515</v>
      </c>
      <c r="ER54" s="1" t="n">
        <f aca="false">ER$5/(1-$E54)+$D$54-ER$5</f>
        <v>0.335657018813313</v>
      </c>
      <c r="ES54" s="1" t="n">
        <f aca="false">ES$5/(1-$E54)+$D$54-ES$5</f>
        <v>0.337341947488111</v>
      </c>
      <c r="ET54" s="1" t="n">
        <f aca="false">ET$5/(1-$E54)+$D$54-ET$5</f>
        <v>0.33902687616291</v>
      </c>
      <c r="EU54" s="1"/>
      <c r="EV54" s="1"/>
      <c r="EW54" s="1"/>
      <c r="EX54" s="1"/>
      <c r="EY54" s="1"/>
      <c r="EZ54" s="1"/>
      <c r="FA54" s="1"/>
      <c r="FB54" s="1"/>
    </row>
    <row r="55" customFormat="false" ht="12.75" hidden="false" customHeight="false" outlineLevel="0" collapsed="false">
      <c r="A55" s="18" t="s">
        <v>47</v>
      </c>
      <c r="B55" s="12" t="n">
        <f aca="false">+B54+1</f>
        <v>38</v>
      </c>
      <c r="C55" s="19" t="n">
        <v>12.43</v>
      </c>
      <c r="D55" s="19" t="n">
        <v>0.0298</v>
      </c>
      <c r="E55" s="20" t="n">
        <v>0.0446</v>
      </c>
      <c r="F55" s="1" t="n">
        <f aca="false">F$5/(1-$E55)+$D$55-F$5</f>
        <v>0.0998230270043961</v>
      </c>
      <c r="G55" s="1" t="n">
        <f aca="false">G$5/(1-$E55)+$D$55-G$5</f>
        <v>0.102157127904543</v>
      </c>
      <c r="H55" s="1" t="n">
        <f aca="false">H$5/(1-$E55)+$D$55-H$5</f>
        <v>0.104491228804689</v>
      </c>
      <c r="I55" s="1" t="n">
        <f aca="false">I$5/(1-$E55)+$D$55-I$5</f>
        <v>0.106825329704836</v>
      </c>
      <c r="J55" s="1" t="n">
        <f aca="false">J$5/(1-$E55)+$D$55-J$5</f>
        <v>0.109159430604982</v>
      </c>
      <c r="K55" s="1" t="n">
        <f aca="false">K$5/(1-$E55)+$D$55-K$5</f>
        <v>0.111493531505129</v>
      </c>
      <c r="L55" s="1" t="n">
        <f aca="false">L$5/(1-$E55)+$D$55-L$5</f>
        <v>0.113827632405275</v>
      </c>
      <c r="M55" s="1" t="n">
        <f aca="false">M$5/(1-$E55)+$D$55-M$5</f>
        <v>0.116161733305422</v>
      </c>
      <c r="N55" s="1" t="n">
        <f aca="false">N$5/(1-$E55)+$D$55-N$5</f>
        <v>0.118495834205568</v>
      </c>
      <c r="O55" s="1" t="n">
        <f aca="false">O$5/(1-$E55)+$D$55-O$5</f>
        <v>0.120829935105714</v>
      </c>
      <c r="P55" s="1" t="n">
        <f aca="false">P$5/(1-$E55)+$D$55-P$5</f>
        <v>0.146505045007327</v>
      </c>
      <c r="Q55" s="1" t="n">
        <f aca="false">Q$5/(1-$E55)+$D$55-Q$5</f>
        <v>0.148839145907473</v>
      </c>
      <c r="R55" s="1" t="n">
        <f aca="false">R$5/(1-$E55)+$D$55-R$5</f>
        <v>0.15117324680762</v>
      </c>
      <c r="S55" s="1" t="n">
        <f aca="false">S$5/(1-$E55)+$D$55-S$5</f>
        <v>0.153507347707766</v>
      </c>
      <c r="T55" s="1" t="n">
        <f aca="false">T$5/(1-$E55)+$D$55-T$5</f>
        <v>0.155841448607913</v>
      </c>
      <c r="U55" s="1" t="n">
        <f aca="false">U$5/(1-$E55)+$D$55-U$5</f>
        <v>0.158175549508059</v>
      </c>
      <c r="V55" s="1" t="n">
        <f aca="false">V$5/(1-$E55)+$D$55-V$5</f>
        <v>0.160509650408206</v>
      </c>
      <c r="W55" s="1" t="n">
        <f aca="false">W$5/(1-$E55)+$D$55-W$5</f>
        <v>0.162843751308352</v>
      </c>
      <c r="X55" s="1" t="n">
        <f aca="false">X$5/(1-$E55)+$D$55-X$5</f>
        <v>0.165177852208499</v>
      </c>
      <c r="Y55" s="1" t="n">
        <f aca="false">Y$5/(1-$E55)+$D$55-Y$5</f>
        <v>0.167511953108645</v>
      </c>
      <c r="Z55" s="1" t="n">
        <f aca="false">Z$5/(1-$E55)+$D$55-Z$5</f>
        <v>0.169846054008792</v>
      </c>
      <c r="AA55" s="1" t="n">
        <f aca="false">AA$5/(1-$E55)+$D$55-AA$5</f>
        <v>0.172180154908938</v>
      </c>
      <c r="AB55" s="1" t="n">
        <f aca="false">AB$5/(1-$E55)+$D$55-AB$5</f>
        <v>0.174514255809085</v>
      </c>
      <c r="AC55" s="1" t="n">
        <f aca="false">AC$5/(1-$E55)+$D$55-AC$5</f>
        <v>0.176848356709231</v>
      </c>
      <c r="AD55" s="1" t="n">
        <f aca="false">AD$5/(1-$E55)+$D$55-AD$5</f>
        <v>0.179182457609378</v>
      </c>
      <c r="AE55" s="1" t="n">
        <f aca="false">AE$5/(1-$E55)+$D$55-AE$5</f>
        <v>0.181516558509524</v>
      </c>
      <c r="AF55" s="1" t="n">
        <f aca="false">AF$5/(1-$E55)+$D$55-AF$5</f>
        <v>0.183850659409671</v>
      </c>
      <c r="AG55" s="1" t="n">
        <f aca="false">AG$5/(1-$E55)+$D$55-AG$5</f>
        <v>0.186184760309818</v>
      </c>
      <c r="AH55" s="1" t="n">
        <f aca="false">AH$5/(1-$E55)+$D$55-AH$5</f>
        <v>0.188518861209964</v>
      </c>
      <c r="AI55" s="1" t="n">
        <f aca="false">AI$5/(1-$E55)+$D$55-AI$5</f>
        <v>0.190852962110111</v>
      </c>
      <c r="AJ55" s="1" t="n">
        <f aca="false">AJ$5/(1-$E55)+$D$55-AJ$5</f>
        <v>0.193187063010257</v>
      </c>
      <c r="AK55" s="1" t="n">
        <f aca="false">AK$5/(1-$E55)+$D$55-AK$5</f>
        <v>0.195521163910404</v>
      </c>
      <c r="AL55" s="1" t="n">
        <f aca="false">AL$5/(1-$E55)+$D$55-AL$5</f>
        <v>0.19785526481055</v>
      </c>
      <c r="AM55" s="1" t="n">
        <f aca="false">AM$5/(1-$E55)+$D$55-AM$5</f>
        <v>0.200189365710697</v>
      </c>
      <c r="AN55" s="1" t="n">
        <f aca="false">AN$5/(1-$E55)+$D$55-AN$5</f>
        <v>0.202523466610843</v>
      </c>
      <c r="AO55" s="1" t="n">
        <f aca="false">AO$5/(1-$E55)+$D$55-AO$5</f>
        <v>0.20485756751099</v>
      </c>
      <c r="AP55" s="1" t="n">
        <f aca="false">AP$5/(1-$E55)+$D$55-AP$5</f>
        <v>0.207191668411136</v>
      </c>
      <c r="AQ55" s="1" t="n">
        <f aca="false">AQ$5/(1-$E55)+$D$55-AQ$5</f>
        <v>0.209525769311282</v>
      </c>
      <c r="AR55" s="1" t="n">
        <f aca="false">AR$5/(1-$E55)+$D$55-AR$5</f>
        <v>0.21185987021143</v>
      </c>
      <c r="AS55" s="1" t="n">
        <f aca="false">AS$5/(1-$E55)+$D$55-AS$5</f>
        <v>0.214193971111576</v>
      </c>
      <c r="AT55" s="1" t="n">
        <f aca="false">AT$5/(1-$E55)+$D$55-AT$5</f>
        <v>0.216528072011722</v>
      </c>
      <c r="AU55" s="1" t="n">
        <f aca="false">AU$5/(1-$E55)+$D$55-AU$5</f>
        <v>0.218862172911869</v>
      </c>
      <c r="AV55" s="1" t="n">
        <f aca="false">AV$5/(1-$E55)+$D$55-AV$5</f>
        <v>0.221196273812016</v>
      </c>
      <c r="AW55" s="1" t="n">
        <f aca="false">AW$5/(1-$E55)+$D$55-AW$5</f>
        <v>0.223530374712162</v>
      </c>
      <c r="AX55" s="1" t="n">
        <f aca="false">AX$5/(1-$E55)+$D$55-AX$5</f>
        <v>0.225864475612308</v>
      </c>
      <c r="AY55" s="1" t="n">
        <f aca="false">AY$5/(1-$E55)+$D$55-AY$5</f>
        <v>0.228198576512455</v>
      </c>
      <c r="AZ55" s="1" t="n">
        <f aca="false">AZ$5/(1-$E55)+$D$55-AZ$5</f>
        <v>0.230532677412602</v>
      </c>
      <c r="BA55" s="1" t="n">
        <f aca="false">BA$5/(1-$E55)+$D$55-BA$5</f>
        <v>0.232866778312748</v>
      </c>
      <c r="BB55" s="1" t="n">
        <f aca="false">BB$5/(1-$E55)+$D$55-BB$5</f>
        <v>0.235200879212894</v>
      </c>
      <c r="BC55" s="1" t="n">
        <f aca="false">BC$5/(1-$E55)+$D$55-BC$5</f>
        <v>0.237534980113041</v>
      </c>
      <c r="BD55" s="1" t="n">
        <f aca="false">BD$5/(1-$E55)+$D$55-BD$5</f>
        <v>0.239869081013188</v>
      </c>
      <c r="BE55" s="1" t="n">
        <f aca="false">BE$5/(1-$E55)+$D$55-BE$5</f>
        <v>0.242203181913334</v>
      </c>
      <c r="BF55" s="1" t="n">
        <f aca="false">BF$5/(1-$E55)+$D$55-BF$5</f>
        <v>0.24453728281348</v>
      </c>
      <c r="BG55" s="1" t="n">
        <f aca="false">BG$5/(1-$E55)+$D$55-BG$5</f>
        <v>0.246871383713627</v>
      </c>
      <c r="BH55" s="1" t="n">
        <f aca="false">BH$5/(1-$E55)+$D$55-BH$5</f>
        <v>0.249205484613774</v>
      </c>
      <c r="BI55" s="1" t="n">
        <f aca="false">BI$5/(1-$E55)+$D$55-BI$5</f>
        <v>0.25153958551392</v>
      </c>
      <c r="BJ55" s="1" t="n">
        <f aca="false">BJ$5/(1-$E55)+$D$55-BJ$5</f>
        <v>0.253873686414067</v>
      </c>
      <c r="BK55" s="1" t="n">
        <f aca="false">BK$5/(1-$E55)+$D$55-BK$5</f>
        <v>0.256207787314214</v>
      </c>
      <c r="BL55" s="1" t="n">
        <f aca="false">BL$5/(1-$E55)+$D$55-BL$5</f>
        <v>0.25854188821436</v>
      </c>
      <c r="BM55" s="1" t="n">
        <f aca="false">BM$5/(1-$E55)+$D$55-BM$5</f>
        <v>0.260875989114506</v>
      </c>
      <c r="BN55" s="1" t="n">
        <f aca="false">BN$5/(1-$E55)+$D$55-BN$5</f>
        <v>0.263210090014653</v>
      </c>
      <c r="BO55" s="1" t="n">
        <f aca="false">BO$5/(1-$E55)+$D$55-BO$5</f>
        <v>0.2655441909148</v>
      </c>
      <c r="BP55" s="1" t="n">
        <f aca="false">BP$5/(1-$E55)+$D$55-BP$5</f>
        <v>0.267878291814946</v>
      </c>
      <c r="BQ55" s="1" t="n">
        <f aca="false">BQ$5/(1-$E55)+$D$55-BQ$5</f>
        <v>0.270212392715092</v>
      </c>
      <c r="BR55" s="1" t="n">
        <f aca="false">BR$5/(1-$E55)+$D$55-BR$5</f>
        <v>0.272546493615239</v>
      </c>
      <c r="BS55" s="1" t="n">
        <f aca="false">BS$5/(1-$E55)+$D$55-BS$5</f>
        <v>0.274880594515386</v>
      </c>
      <c r="BT55" s="1" t="n">
        <f aca="false">BT$5/(1-$E55)+$D$55-BT$5</f>
        <v>0.277214695415532</v>
      </c>
      <c r="BU55" s="1" t="n">
        <f aca="false">BU$5/(1-$E55)+$D$55-BU$5</f>
        <v>0.279548796315678</v>
      </c>
      <c r="BV55" s="1" t="n">
        <f aca="false">BV$5/(1-$E55)+$D$55-BV$5</f>
        <v>0.281882897215825</v>
      </c>
      <c r="BW55" s="1" t="n">
        <f aca="false">BW$5/(1-$E55)+$D$55-BW$5</f>
        <v>0.284216998115972</v>
      </c>
      <c r="BX55" s="1" t="n">
        <f aca="false">BX$5/(1-$E55)+$D$55-BX$5</f>
        <v>0.286551099016118</v>
      </c>
      <c r="BY55" s="1" t="n">
        <f aca="false">BY$5/(1-$E55)+$D$55-BY$5</f>
        <v>0.288885199916265</v>
      </c>
      <c r="BZ55" s="1" t="n">
        <f aca="false">BZ$5/(1-$E55)+$D$55-BZ$5</f>
        <v>0.291219300816411</v>
      </c>
      <c r="CA55" s="1" t="n">
        <f aca="false">CA$5/(1-$E55)+$D$55-CA$5</f>
        <v>0.293553401716558</v>
      </c>
      <c r="CB55" s="1" t="n">
        <f aca="false">CB$5/(1-$E55)+$D$55-CB$5</f>
        <v>0.295887502616704</v>
      </c>
      <c r="CC55" s="1" t="n">
        <f aca="false">CC$5/(1-$E55)+$D$55-CC$5</f>
        <v>0.298221603516851</v>
      </c>
      <c r="CD55" s="1" t="n">
        <f aca="false">CD$5/(1-$E55)+$D$55-CD$5</f>
        <v>0.300555704416997</v>
      </c>
      <c r="CE55" s="1" t="n">
        <f aca="false">CE$5/(1-$E55)+$D$55-CE$5</f>
        <v>0.302889805317144</v>
      </c>
      <c r="CF55" s="1" t="n">
        <f aca="false">CF$5/(1-$E55)+$D$55-CF$5</f>
        <v>0.30522390621729</v>
      </c>
      <c r="CG55" s="1" t="n">
        <f aca="false">CG$5/(1-$E55)+$D$55-CG$5</f>
        <v>0.307558007117437</v>
      </c>
      <c r="CH55" s="1" t="n">
        <f aca="false">CH$5/(1-$E55)+$D$55-CH$5</f>
        <v>0.309892108017583</v>
      </c>
      <c r="CI55" s="1" t="n">
        <f aca="false">CI$5/(1-$E55)+$D$55-CI$5</f>
        <v>0.31222620891773</v>
      </c>
      <c r="CJ55" s="1" t="n">
        <f aca="false">CJ$5/(1-$E55)+$D$55-CJ$5</f>
        <v>0.314560309817876</v>
      </c>
      <c r="CK55" s="1" t="n">
        <f aca="false">CK$5/(1-$E55)+$D$55-CK$5</f>
        <v>0.316894410718023</v>
      </c>
      <c r="CL55" s="1" t="n">
        <f aca="false">CL$5/(1-$E55)+$D$55-CL$5</f>
        <v>0.319228511618169</v>
      </c>
      <c r="CM55" s="1" t="n">
        <f aca="false">CM$5/(1-$E55)+$D$55-CM$5</f>
        <v>0.321562612518316</v>
      </c>
      <c r="CN55" s="1" t="n">
        <f aca="false">CN$5/(1-$E55)+$D$55-CN$5</f>
        <v>0.323896713418463</v>
      </c>
      <c r="CO55" s="1" t="n">
        <f aca="false">CO$5/(1-$E55)+$D$55-CO$5</f>
        <v>0.326230814318609</v>
      </c>
      <c r="CP55" s="1" t="n">
        <f aca="false">CP$5/(1-$E55)+$D$55-CP$5</f>
        <v>0.328564915218756</v>
      </c>
      <c r="CQ55" s="1" t="n">
        <f aca="false">CQ$5/(1-$E55)+$D$55-CQ$5</f>
        <v>0.330899016118902</v>
      </c>
      <c r="CR55" s="1" t="n">
        <f aca="false">CR$5/(1-$E55)+$D$55-CR$5</f>
        <v>0.333233117019049</v>
      </c>
      <c r="CS55" s="1" t="n">
        <f aca="false">CS$5/(1-$E55)+$D$55-CS$5</f>
        <v>0.335567217919195</v>
      </c>
      <c r="CT55" s="1" t="n">
        <f aca="false">CT$5/(1-$E55)+$D$55-CT$5</f>
        <v>0.337901318819342</v>
      </c>
      <c r="CU55" s="1" t="n">
        <f aca="false">CU$5/(1-$E55)+$D$55-CU$5</f>
        <v>0.340235419719488</v>
      </c>
      <c r="CV55" s="1" t="n">
        <f aca="false">CV$5/(1-$E55)+$D$55-CV$5</f>
        <v>0.342569520619635</v>
      </c>
      <c r="CW55" s="1" t="n">
        <f aca="false">CW$5/(1-$E55)+$D$55-CW$5</f>
        <v>0.344903621519781</v>
      </c>
      <c r="CX55" s="1" t="n">
        <f aca="false">CX$5/(1-$E55)+$D$55-CX$5</f>
        <v>0.347237722419928</v>
      </c>
      <c r="CY55" s="1" t="n">
        <f aca="false">CY$5/(1-$E55)+$D$55-CY$5</f>
        <v>0.349571823320074</v>
      </c>
      <c r="CZ55" s="1" t="n">
        <f aca="false">CZ$5/(1-$E55)+$D$55-CZ$5</f>
        <v>0.351905924220221</v>
      </c>
      <c r="DA55" s="1" t="n">
        <f aca="false">DA$5/(1-$E55)+$D$55-DA$5</f>
        <v>0.354240025120367</v>
      </c>
      <c r="DB55" s="1" t="n">
        <f aca="false">DB$5/(1-$E55)+$D$55-DB$5</f>
        <v>0.356574126020514</v>
      </c>
      <c r="DC55" s="1" t="n">
        <f aca="false">DC$5/(1-$E55)+$D$55-DC$5</f>
        <v>0.358908226920661</v>
      </c>
      <c r="DD55" s="1" t="n">
        <f aca="false">DD$5/(1-$E55)+$D$55-DD$5</f>
        <v>0.361242327820807</v>
      </c>
      <c r="DE55" s="1" t="n">
        <f aca="false">DE$5/(1-$E55)+$D$55-DE$5</f>
        <v>0.363576428720953</v>
      </c>
      <c r="DF55" s="1" t="n">
        <f aca="false">DF$5/(1-$E55)+$D$55-DF$5</f>
        <v>0.3659105296211</v>
      </c>
      <c r="DG55" s="1" t="n">
        <f aca="false">DG$5/(1-$E55)+$D$55-DG$5</f>
        <v>0.368244630521247</v>
      </c>
      <c r="DH55" s="1" t="n">
        <f aca="false">DH$5/(1-$E55)+$D$55-DH$5</f>
        <v>0.370578731421393</v>
      </c>
      <c r="DI55" s="1" t="n">
        <f aca="false">DI$5/(1-$E55)+$D$55-DI$5</f>
        <v>0.372912832321539</v>
      </c>
      <c r="DJ55" s="1" t="n">
        <f aca="false">DJ$5/(1-$E55)+$D$55-DJ$5</f>
        <v>0.375246933221686</v>
      </c>
      <c r="DK55" s="1" t="n">
        <f aca="false">DK$5/(1-$E55)+$D$55-DK$5</f>
        <v>0.377581034121833</v>
      </c>
      <c r="DL55" s="1" t="n">
        <f aca="false">DL$5/(1-$E55)+$D$55-DL$5</f>
        <v>0.379915135021979</v>
      </c>
      <c r="DM55" s="1" t="n">
        <f aca="false">DM$5/(1-$E55)+$D$55-DM$5</f>
        <v>0.382249235922125</v>
      </c>
      <c r="DN55" s="1" t="n">
        <f aca="false">DN$5/(1-$E55)+$D$55-DN$5</f>
        <v>0.384583336822272</v>
      </c>
      <c r="DO55" s="1" t="n">
        <f aca="false">DO$5/(1-$E55)+$D$55-DO$5</f>
        <v>0.386917437722418</v>
      </c>
      <c r="DP55" s="1" t="n">
        <f aca="false">DP$5/(1-$E55)+$D$55-DP$5</f>
        <v>0.389251538622565</v>
      </c>
      <c r="DQ55" s="1" t="n">
        <f aca="false">DQ$5/(1-$E55)+$D$55-DQ$5</f>
        <v>0.391585639522712</v>
      </c>
      <c r="DR55" s="1" t="n">
        <f aca="false">DR$5/(1-$E55)+$D$55-DR$5</f>
        <v>0.393919740422858</v>
      </c>
      <c r="DS55" s="1" t="n">
        <f aca="false">DS$5/(1-$E55)+$D$55-DS$5</f>
        <v>0.396253841323005</v>
      </c>
      <c r="DT55" s="1" t="n">
        <f aca="false">DT$5/(1-$E55)+$D$55-DT$5</f>
        <v>0.398587942223152</v>
      </c>
      <c r="DU55" s="1" t="n">
        <f aca="false">DU$5/(1-$E55)+$D$55-DU$5</f>
        <v>0.400922043123297</v>
      </c>
      <c r="DV55" s="1" t="n">
        <f aca="false">DV$5/(1-$E55)+$D$55-DV$5</f>
        <v>0.403256144023445</v>
      </c>
      <c r="DW55" s="1" t="n">
        <f aca="false">DW$5/(1-$E55)+$D$55-DW$5</f>
        <v>0.405590244923591</v>
      </c>
      <c r="DX55" s="1" t="n">
        <f aca="false">DX$5/(1-$E55)+$D$55-DX$5</f>
        <v>0.407924345823737</v>
      </c>
      <c r="DY55" s="1" t="n">
        <f aca="false">DY$5/(1-$E55)+$D$55-DY$5</f>
        <v>0.410258446723883</v>
      </c>
      <c r="DZ55" s="1" t="n">
        <f aca="false">DZ$5/(1-$E55)+$D$55-DZ$5</f>
        <v>0.41259254762403</v>
      </c>
      <c r="EA55" s="1" t="n">
        <f aca="false">EA$5/(1-$E55)+$D$55-EA$5</f>
        <v>0.414926648524178</v>
      </c>
      <c r="EB55" s="1" t="n">
        <f aca="false">EB$5/(1-$E55)+$D$55-EB$5</f>
        <v>0.417260749424324</v>
      </c>
      <c r="EC55" s="1" t="n">
        <f aca="false">EC$5/(1-$E55)+$D$55-EC$5</f>
        <v>0.41959485032447</v>
      </c>
      <c r="ED55" s="1" t="n">
        <f aca="false">ED$5/(1-$E55)+$D$55-ED$5</f>
        <v>0.421928951224617</v>
      </c>
      <c r="EE55" s="1" t="n">
        <f aca="false">EE$5/(1-$E55)+$D$55-EE$5</f>
        <v>0.424263052124763</v>
      </c>
      <c r="EF55" s="1" t="n">
        <f aca="false">EF$5/(1-$E55)+$D$55-EF$5</f>
        <v>0.426597153024909</v>
      </c>
      <c r="EG55" s="1" t="n">
        <f aca="false">EG$5/(1-$E55)+$D$55-EG$5</f>
        <v>0.428931253925057</v>
      </c>
      <c r="EH55" s="1" t="n">
        <f aca="false">EH$5/(1-$E55)+$D$55-EH$5</f>
        <v>0.431265354825204</v>
      </c>
      <c r="EI55" s="1" t="n">
        <f aca="false">EI$5/(1-$E55)+$D$55-EI$5</f>
        <v>0.43359945572535</v>
      </c>
      <c r="EJ55" s="1" t="n">
        <f aca="false">EJ$5/(1-$E55)+$D$55-EJ$5</f>
        <v>0.435933556625496</v>
      </c>
      <c r="EK55" s="1" t="n">
        <f aca="false">EK$5/(1-$E55)+$D$55-EK$5</f>
        <v>0.438267657525643</v>
      </c>
      <c r="EL55" s="1" t="n">
        <f aca="false">EL$5/(1-$E55)+$D$55-EL$5</f>
        <v>0.440601758425789</v>
      </c>
      <c r="EM55" s="1" t="n">
        <f aca="false">EM$5/(1-$E55)+$D$55-EM$5</f>
        <v>0.442935859325935</v>
      </c>
      <c r="EN55" s="1" t="n">
        <f aca="false">EN$5/(1-$E55)+$D$55-EN$5</f>
        <v>0.445269960226083</v>
      </c>
      <c r="EO55" s="1" t="n">
        <f aca="false">EO$5/(1-$E55)+$D$55-EO$5</f>
        <v>0.44760406112623</v>
      </c>
      <c r="EP55" s="1" t="n">
        <f aca="false">EP$5/(1-$E55)+$D$55-EP$5</f>
        <v>0.449938162026376</v>
      </c>
      <c r="EQ55" s="1" t="n">
        <f aca="false">EQ$5/(1-$E55)+$D$55-EQ$5</f>
        <v>0.452272262926522</v>
      </c>
      <c r="ER55" s="1" t="n">
        <f aca="false">ER$5/(1-$E55)+$D$55-ER$5</f>
        <v>0.454606363826668</v>
      </c>
      <c r="ES55" s="1" t="n">
        <f aca="false">ES$5/(1-$E55)+$D$55-ES$5</f>
        <v>0.456940464726815</v>
      </c>
      <c r="ET55" s="1" t="n">
        <f aca="false">ET$5/(1-$E55)+$D$55-ET$5</f>
        <v>0.459274565626963</v>
      </c>
      <c r="EU55" s="1"/>
      <c r="EV55" s="1"/>
      <c r="EW55" s="1"/>
      <c r="EX55" s="1"/>
      <c r="EY55" s="1"/>
      <c r="EZ55" s="1"/>
      <c r="FA55" s="1"/>
      <c r="FB55" s="1"/>
    </row>
    <row r="56" customFormat="false" ht="12.75" hidden="false" customHeight="false" outlineLevel="0" collapsed="false">
      <c r="A56" s="18" t="s">
        <v>48</v>
      </c>
      <c r="B56" s="12" t="n">
        <f aca="false">+B55+1</f>
        <v>39</v>
      </c>
      <c r="C56" s="19" t="n">
        <v>14.07</v>
      </c>
      <c r="D56" s="19" t="n">
        <v>0.0303</v>
      </c>
      <c r="E56" s="20" t="n">
        <v>0.0629</v>
      </c>
      <c r="F56" s="1" t="n">
        <f aca="false">F$5/(1-$E56)+$D$56-F$5</f>
        <v>0.130982958062106</v>
      </c>
      <c r="G56" s="1" t="n">
        <f aca="false">G$5/(1-$E56)+$D$56-G$5</f>
        <v>0.134339056664177</v>
      </c>
      <c r="H56" s="1" t="n">
        <f aca="false">H$5/(1-$E56)+$D$56-H$5</f>
        <v>0.137695155266247</v>
      </c>
      <c r="I56" s="1" t="n">
        <f aca="false">I$5/(1-$E56)+$D$56-I$5</f>
        <v>0.141051253868317</v>
      </c>
      <c r="J56" s="1" t="n">
        <f aca="false">J$5/(1-$E56)+$D$56-J$5</f>
        <v>0.144407352470387</v>
      </c>
      <c r="K56" s="1" t="n">
        <f aca="false">K$5/(1-$E56)+$D$56-K$5</f>
        <v>0.147763451072457</v>
      </c>
      <c r="L56" s="1" t="n">
        <f aca="false">L$5/(1-$E56)+$D$56-L$5</f>
        <v>0.151119549674528</v>
      </c>
      <c r="M56" s="1" t="n">
        <f aca="false">M$5/(1-$E56)+$D$56-M$5</f>
        <v>0.154475648276598</v>
      </c>
      <c r="N56" s="1" t="n">
        <f aca="false">N$5/(1-$E56)+$D$56-N$5</f>
        <v>0.157831746878668</v>
      </c>
      <c r="O56" s="1" t="n">
        <f aca="false">O$5/(1-$E56)+$D$56-O$5</f>
        <v>0.161187845480739</v>
      </c>
      <c r="P56" s="1" t="n">
        <f aca="false">P$5/(1-$E56)+$D$56-P$5</f>
        <v>0.198104930103511</v>
      </c>
      <c r="Q56" s="1" t="n">
        <f aca="false">Q$5/(1-$E56)+$D$56-Q$5</f>
        <v>0.201461028705581</v>
      </c>
      <c r="R56" s="1" t="n">
        <f aca="false">R$5/(1-$E56)+$D$56-R$5</f>
        <v>0.204817127307651</v>
      </c>
      <c r="S56" s="1" t="n">
        <f aca="false">S$5/(1-$E56)+$D$56-S$5</f>
        <v>0.208173225909721</v>
      </c>
      <c r="T56" s="1" t="n">
        <f aca="false">T$5/(1-$E56)+$D$56-T$5</f>
        <v>0.211529324511791</v>
      </c>
      <c r="U56" s="1" t="n">
        <f aca="false">U$5/(1-$E56)+$D$56-U$5</f>
        <v>0.214885423113862</v>
      </c>
      <c r="V56" s="1" t="n">
        <f aca="false">V$5/(1-$E56)+$D$56-V$5</f>
        <v>0.218241521715932</v>
      </c>
      <c r="W56" s="1" t="n">
        <f aca="false">W$5/(1-$E56)+$D$56-W$5</f>
        <v>0.221597620318002</v>
      </c>
      <c r="X56" s="1" t="n">
        <f aca="false">X$5/(1-$E56)+$D$56-X$5</f>
        <v>0.224953718920072</v>
      </c>
      <c r="Y56" s="1" t="n">
        <f aca="false">Y$5/(1-$E56)+$D$56-Y$5</f>
        <v>0.228309817522142</v>
      </c>
      <c r="Z56" s="1" t="n">
        <f aca="false">Z$5/(1-$E56)+$D$56-Z$5</f>
        <v>0.231665916124213</v>
      </c>
      <c r="AA56" s="1" t="n">
        <f aca="false">AA$5/(1-$E56)+$D$56-AA$5</f>
        <v>0.235022014726283</v>
      </c>
      <c r="AB56" s="1" t="n">
        <f aca="false">AB$5/(1-$E56)+$D$56-AB$5</f>
        <v>0.238378113328353</v>
      </c>
      <c r="AC56" s="1" t="n">
        <f aca="false">AC$5/(1-$E56)+$D$56-AC$5</f>
        <v>0.241734211930424</v>
      </c>
      <c r="AD56" s="1" t="n">
        <f aca="false">AD$5/(1-$E56)+$D$56-AD$5</f>
        <v>0.245090310532494</v>
      </c>
      <c r="AE56" s="1" t="n">
        <f aca="false">AE$5/(1-$E56)+$D$56-AE$5</f>
        <v>0.248446409134564</v>
      </c>
      <c r="AF56" s="1" t="n">
        <f aca="false">AF$5/(1-$E56)+$D$56-AF$5</f>
        <v>0.251802507736634</v>
      </c>
      <c r="AG56" s="1" t="n">
        <f aca="false">AG$5/(1-$E56)+$D$56-AG$5</f>
        <v>0.255158606338704</v>
      </c>
      <c r="AH56" s="1" t="n">
        <f aca="false">AH$5/(1-$E56)+$D$56-AH$5</f>
        <v>0.258514704940775</v>
      </c>
      <c r="AI56" s="1" t="n">
        <f aca="false">AI$5/(1-$E56)+$D$56-AI$5</f>
        <v>0.261870803542845</v>
      </c>
      <c r="AJ56" s="1" t="n">
        <f aca="false">AJ$5/(1-$E56)+$D$56-AJ$5</f>
        <v>0.265226902144915</v>
      </c>
      <c r="AK56" s="1" t="n">
        <f aca="false">AK$5/(1-$E56)+$D$56-AK$5</f>
        <v>0.268583000746985</v>
      </c>
      <c r="AL56" s="1" t="n">
        <f aca="false">AL$5/(1-$E56)+$D$56-AL$5</f>
        <v>0.271939099349055</v>
      </c>
      <c r="AM56" s="1" t="n">
        <f aca="false">AM$5/(1-$E56)+$D$56-AM$5</f>
        <v>0.275295197951126</v>
      </c>
      <c r="AN56" s="1" t="n">
        <f aca="false">AN$5/(1-$E56)+$D$56-AN$5</f>
        <v>0.278651296553196</v>
      </c>
      <c r="AO56" s="1" t="n">
        <f aca="false">AO$5/(1-$E56)+$D$56-AO$5</f>
        <v>0.282007395155266</v>
      </c>
      <c r="AP56" s="1" t="n">
        <f aca="false">AP$5/(1-$E56)+$D$56-AP$5</f>
        <v>0.285363493757337</v>
      </c>
      <c r="AQ56" s="1" t="n">
        <f aca="false">AQ$5/(1-$E56)+$D$56-AQ$5</f>
        <v>0.288719592359406</v>
      </c>
      <c r="AR56" s="1" t="n">
        <f aca="false">AR$5/(1-$E56)+$D$56-AR$5</f>
        <v>0.292075690961477</v>
      </c>
      <c r="AS56" s="1" t="n">
        <f aca="false">AS$5/(1-$E56)+$D$56-AS$5</f>
        <v>0.295431789563547</v>
      </c>
      <c r="AT56" s="1" t="n">
        <f aca="false">AT$5/(1-$E56)+$D$56-AT$5</f>
        <v>0.298787888165617</v>
      </c>
      <c r="AU56" s="1" t="n">
        <f aca="false">AU$5/(1-$E56)+$D$56-AU$5</f>
        <v>0.302143986767687</v>
      </c>
      <c r="AV56" s="1" t="n">
        <f aca="false">AV$5/(1-$E56)+$D$56-AV$5</f>
        <v>0.305500085369758</v>
      </c>
      <c r="AW56" s="1" t="n">
        <f aca="false">AW$5/(1-$E56)+$D$56-AW$5</f>
        <v>0.308856183971828</v>
      </c>
      <c r="AX56" s="1" t="n">
        <f aca="false">AX$5/(1-$E56)+$D$56-AX$5</f>
        <v>0.312212282573898</v>
      </c>
      <c r="AY56" s="1" t="n">
        <f aca="false">AY$5/(1-$E56)+$D$56-AY$5</f>
        <v>0.315568381175968</v>
      </c>
      <c r="AZ56" s="1" t="n">
        <f aca="false">AZ$5/(1-$E56)+$D$56-AZ$5</f>
        <v>0.318924479778039</v>
      </c>
      <c r="BA56" s="1" t="n">
        <f aca="false">BA$5/(1-$E56)+$D$56-BA$5</f>
        <v>0.322280578380108</v>
      </c>
      <c r="BB56" s="1" t="n">
        <f aca="false">BB$5/(1-$E56)+$D$56-BB$5</f>
        <v>0.325636676982179</v>
      </c>
      <c r="BC56" s="1" t="n">
        <f aca="false">BC$5/(1-$E56)+$D$56-BC$5</f>
        <v>0.328992775584249</v>
      </c>
      <c r="BD56" s="1" t="n">
        <f aca="false">BD$5/(1-$E56)+$D$56-BD$5</f>
        <v>0.332348874186319</v>
      </c>
      <c r="BE56" s="1" t="n">
        <f aca="false">BE$5/(1-$E56)+$D$56-BE$5</f>
        <v>0.335704972788389</v>
      </c>
      <c r="BF56" s="1" t="n">
        <f aca="false">BF$5/(1-$E56)+$D$56-BF$5</f>
        <v>0.33906107139046</v>
      </c>
      <c r="BG56" s="1" t="n">
        <f aca="false">BG$5/(1-$E56)+$D$56-BG$5</f>
        <v>0.34241716999253</v>
      </c>
      <c r="BH56" s="1" t="n">
        <f aca="false">BH$5/(1-$E56)+$D$56-BH$5</f>
        <v>0.3457732685946</v>
      </c>
      <c r="BI56" s="1" t="n">
        <f aca="false">BI$5/(1-$E56)+$D$56-BI$5</f>
        <v>0.34912936719667</v>
      </c>
      <c r="BJ56" s="1" t="n">
        <f aca="false">BJ$5/(1-$E56)+$D$56-BJ$5</f>
        <v>0.352485465798741</v>
      </c>
      <c r="BK56" s="1" t="n">
        <f aca="false">BK$5/(1-$E56)+$D$56-BK$5</f>
        <v>0.35584156440081</v>
      </c>
      <c r="BL56" s="1" t="n">
        <f aca="false">BL$5/(1-$E56)+$D$56-BL$5</f>
        <v>0.359197663002881</v>
      </c>
      <c r="BM56" s="1" t="n">
        <f aca="false">BM$5/(1-$E56)+$D$56-BM$5</f>
        <v>0.362553761604951</v>
      </c>
      <c r="BN56" s="1" t="n">
        <f aca="false">BN$5/(1-$E56)+$D$56-BN$5</f>
        <v>0.365909860207021</v>
      </c>
      <c r="BO56" s="1" t="n">
        <f aca="false">BO$5/(1-$E56)+$D$56-BO$5</f>
        <v>0.369265958809091</v>
      </c>
      <c r="BP56" s="1" t="n">
        <f aca="false">BP$5/(1-$E56)+$D$56-BP$5</f>
        <v>0.372622057411162</v>
      </c>
      <c r="BQ56" s="1" t="n">
        <f aca="false">BQ$5/(1-$E56)+$D$56-BQ$5</f>
        <v>0.375978156013232</v>
      </c>
      <c r="BR56" s="1" t="n">
        <f aca="false">BR$5/(1-$E56)+$D$56-BR$5</f>
        <v>0.379334254615302</v>
      </c>
      <c r="BS56" s="1" t="n">
        <f aca="false">BS$5/(1-$E56)+$D$56-BS$5</f>
        <v>0.382690353217372</v>
      </c>
      <c r="BT56" s="1" t="n">
        <f aca="false">BT$5/(1-$E56)+$D$56-BT$5</f>
        <v>0.386046451819443</v>
      </c>
      <c r="BU56" s="1" t="n">
        <f aca="false">BU$5/(1-$E56)+$D$56-BU$5</f>
        <v>0.389402550421512</v>
      </c>
      <c r="BV56" s="1" t="n">
        <f aca="false">BV$5/(1-$E56)+$D$56-BV$5</f>
        <v>0.392758649023583</v>
      </c>
      <c r="BW56" s="1" t="n">
        <f aca="false">BW$5/(1-$E56)+$D$56-BW$5</f>
        <v>0.396114747625653</v>
      </c>
      <c r="BX56" s="1" t="n">
        <f aca="false">BX$5/(1-$E56)+$D$56-BX$5</f>
        <v>0.399470846227723</v>
      </c>
      <c r="BY56" s="1" t="n">
        <f aca="false">BY$5/(1-$E56)+$D$56-BY$5</f>
        <v>0.402826944829793</v>
      </c>
      <c r="BZ56" s="1" t="n">
        <f aca="false">BZ$5/(1-$E56)+$D$56-BZ$5</f>
        <v>0.406183043431864</v>
      </c>
      <c r="CA56" s="1" t="n">
        <f aca="false">CA$5/(1-$E56)+$D$56-CA$5</f>
        <v>0.409539142033934</v>
      </c>
      <c r="CB56" s="1" t="n">
        <f aca="false">CB$5/(1-$E56)+$D$56-CB$5</f>
        <v>0.412895240636004</v>
      </c>
      <c r="CC56" s="1" t="n">
        <f aca="false">CC$5/(1-$E56)+$D$56-CC$5</f>
        <v>0.416251339238074</v>
      </c>
      <c r="CD56" s="1" t="n">
        <f aca="false">CD$5/(1-$E56)+$D$56-CD$5</f>
        <v>0.419607437840145</v>
      </c>
      <c r="CE56" s="1" t="n">
        <f aca="false">CE$5/(1-$E56)+$D$56-CE$5</f>
        <v>0.422963536442214</v>
      </c>
      <c r="CF56" s="1" t="n">
        <f aca="false">CF$5/(1-$E56)+$D$56-CF$5</f>
        <v>0.426319635044285</v>
      </c>
      <c r="CG56" s="1" t="n">
        <f aca="false">CG$5/(1-$E56)+$D$56-CG$5</f>
        <v>0.429675733646355</v>
      </c>
      <c r="CH56" s="1" t="n">
        <f aca="false">CH$5/(1-$E56)+$D$56-CH$5</f>
        <v>0.433031832248425</v>
      </c>
      <c r="CI56" s="1" t="n">
        <f aca="false">CI$5/(1-$E56)+$D$56-CI$5</f>
        <v>0.436387930850495</v>
      </c>
      <c r="CJ56" s="1" t="n">
        <f aca="false">CJ$5/(1-$E56)+$D$56-CJ$5</f>
        <v>0.439744029452566</v>
      </c>
      <c r="CK56" s="1" t="n">
        <f aca="false">CK$5/(1-$E56)+$D$56-CK$5</f>
        <v>0.443100128054636</v>
      </c>
      <c r="CL56" s="1" t="n">
        <f aca="false">CL$5/(1-$E56)+$D$56-CL$5</f>
        <v>0.446456226656706</v>
      </c>
      <c r="CM56" s="1" t="n">
        <f aca="false">CM$5/(1-$E56)+$D$56-CM$5</f>
        <v>0.449812325258776</v>
      </c>
      <c r="CN56" s="1" t="n">
        <f aca="false">CN$5/(1-$E56)+$D$56-CN$5</f>
        <v>0.453168423860847</v>
      </c>
      <c r="CO56" s="1" t="n">
        <f aca="false">CO$5/(1-$E56)+$D$56-CO$5</f>
        <v>0.456524522462916</v>
      </c>
      <c r="CP56" s="1" t="n">
        <f aca="false">CP$5/(1-$E56)+$D$56-CP$5</f>
        <v>0.459880621064987</v>
      </c>
      <c r="CQ56" s="1" t="n">
        <f aca="false">CQ$5/(1-$E56)+$D$56-CQ$5</f>
        <v>0.463236719667057</v>
      </c>
      <c r="CR56" s="1" t="n">
        <f aca="false">CR$5/(1-$E56)+$D$56-CR$5</f>
        <v>0.466592818269127</v>
      </c>
      <c r="CS56" s="1" t="n">
        <f aca="false">CS$5/(1-$E56)+$D$56-CS$5</f>
        <v>0.469948916871197</v>
      </c>
      <c r="CT56" s="1" t="n">
        <f aca="false">CT$5/(1-$E56)+$D$56-CT$5</f>
        <v>0.473305015473268</v>
      </c>
      <c r="CU56" s="1" t="n">
        <f aca="false">CU$5/(1-$E56)+$D$56-CU$5</f>
        <v>0.476661114075338</v>
      </c>
      <c r="CV56" s="1" t="n">
        <f aca="false">CV$5/(1-$E56)+$D$56-CV$5</f>
        <v>0.480017212677408</v>
      </c>
      <c r="CW56" s="1" t="n">
        <f aca="false">CW$5/(1-$E56)+$D$56-CW$5</f>
        <v>0.483373311279478</v>
      </c>
      <c r="CX56" s="1" t="n">
        <f aca="false">CX$5/(1-$E56)+$D$56-CX$5</f>
        <v>0.486729409881549</v>
      </c>
      <c r="CY56" s="1" t="n">
        <f aca="false">CY$5/(1-$E56)+$D$56-CY$5</f>
        <v>0.490085508483618</v>
      </c>
      <c r="CZ56" s="1" t="n">
        <f aca="false">CZ$5/(1-$E56)+$D$56-CZ$5</f>
        <v>0.493441607085689</v>
      </c>
      <c r="DA56" s="1" t="n">
        <f aca="false">DA$5/(1-$E56)+$D$56-DA$5</f>
        <v>0.496797705687759</v>
      </c>
      <c r="DB56" s="1" t="n">
        <f aca="false">DB$5/(1-$E56)+$D$56-DB$5</f>
        <v>0.50015380428983</v>
      </c>
      <c r="DC56" s="1" t="n">
        <f aca="false">DC$5/(1-$E56)+$D$56-DC$5</f>
        <v>0.503509902891899</v>
      </c>
      <c r="DD56" s="1" t="n">
        <f aca="false">DD$5/(1-$E56)+$D$56-DD$5</f>
        <v>0.50686600149397</v>
      </c>
      <c r="DE56" s="1" t="n">
        <f aca="false">DE$5/(1-$E56)+$D$56-DE$5</f>
        <v>0.51022210009604</v>
      </c>
      <c r="DF56" s="1" t="n">
        <f aca="false">DF$5/(1-$E56)+$D$56-DF$5</f>
        <v>0.51357819869811</v>
      </c>
      <c r="DG56" s="1" t="n">
        <f aca="false">DG$5/(1-$E56)+$D$56-DG$5</f>
        <v>0.51693429730018</v>
      </c>
      <c r="DH56" s="1" t="n">
        <f aca="false">DH$5/(1-$E56)+$D$56-DH$5</f>
        <v>0.520290395902251</v>
      </c>
      <c r="DI56" s="1" t="n">
        <f aca="false">DI$5/(1-$E56)+$D$56-DI$5</f>
        <v>0.52364649450432</v>
      </c>
      <c r="DJ56" s="1" t="n">
        <f aca="false">DJ$5/(1-$E56)+$D$56-DJ$5</f>
        <v>0.527002593106391</v>
      </c>
      <c r="DK56" s="1" t="n">
        <f aca="false">DK$5/(1-$E56)+$D$56-DK$5</f>
        <v>0.530358691708461</v>
      </c>
      <c r="DL56" s="1" t="n">
        <f aca="false">DL$5/(1-$E56)+$D$56-DL$5</f>
        <v>0.533714790310532</v>
      </c>
      <c r="DM56" s="1" t="n">
        <f aca="false">DM$5/(1-$E56)+$D$56-DM$5</f>
        <v>0.537070888912601</v>
      </c>
      <c r="DN56" s="1" t="n">
        <f aca="false">DN$5/(1-$E56)+$D$56-DN$5</f>
        <v>0.540426987514671</v>
      </c>
      <c r="DO56" s="1" t="n">
        <f aca="false">DO$5/(1-$E56)+$D$56-DO$5</f>
        <v>0.543783086116743</v>
      </c>
      <c r="DP56" s="1" t="n">
        <f aca="false">DP$5/(1-$E56)+$D$56-DP$5</f>
        <v>0.547139184718812</v>
      </c>
      <c r="DQ56" s="1" t="n">
        <f aca="false">DQ$5/(1-$E56)+$D$56-DQ$5</f>
        <v>0.550495283320882</v>
      </c>
      <c r="DR56" s="1" t="n">
        <f aca="false">DR$5/(1-$E56)+$D$56-DR$5</f>
        <v>0.553851381922952</v>
      </c>
      <c r="DS56" s="1" t="n">
        <f aca="false">DS$5/(1-$E56)+$D$56-DS$5</f>
        <v>0.557207480525023</v>
      </c>
      <c r="DT56" s="1" t="n">
        <f aca="false">DT$5/(1-$E56)+$D$56-DT$5</f>
        <v>0.560563579127093</v>
      </c>
      <c r="DU56" s="1" t="n">
        <f aca="false">DU$5/(1-$E56)+$D$56-DU$5</f>
        <v>0.563919677729163</v>
      </c>
      <c r="DV56" s="1" t="n">
        <f aca="false">DV$5/(1-$E56)+$D$56-DV$5</f>
        <v>0.567275776331233</v>
      </c>
      <c r="DW56" s="1" t="n">
        <f aca="false">DW$5/(1-$E56)+$D$56-DW$5</f>
        <v>0.570631874933303</v>
      </c>
      <c r="DX56" s="1" t="n">
        <f aca="false">DX$5/(1-$E56)+$D$56-DX$5</f>
        <v>0.573987973535374</v>
      </c>
      <c r="DY56" s="1" t="n">
        <f aca="false">DY$5/(1-$E56)+$D$56-DY$5</f>
        <v>0.577344072137445</v>
      </c>
      <c r="DZ56" s="1" t="n">
        <f aca="false">DZ$5/(1-$E56)+$D$56-DZ$5</f>
        <v>0.580700170739515</v>
      </c>
      <c r="EA56" s="1" t="n">
        <f aca="false">EA$5/(1-$E56)+$D$56-EA$5</f>
        <v>0.584056269341584</v>
      </c>
      <c r="EB56" s="1" t="n">
        <f aca="false">EB$5/(1-$E56)+$D$56-EB$5</f>
        <v>0.587412367943655</v>
      </c>
      <c r="EC56" s="1" t="n">
        <f aca="false">EC$5/(1-$E56)+$D$56-EC$5</f>
        <v>0.590768466545725</v>
      </c>
      <c r="ED56" s="1" t="n">
        <f aca="false">ED$5/(1-$E56)+$D$56-ED$5</f>
        <v>0.594124565147796</v>
      </c>
      <c r="EE56" s="1" t="n">
        <f aca="false">EE$5/(1-$E56)+$D$56-EE$5</f>
        <v>0.597480663749865</v>
      </c>
      <c r="EF56" s="1" t="n">
        <f aca="false">EF$5/(1-$E56)+$D$56-EF$5</f>
        <v>0.600836762351936</v>
      </c>
      <c r="EG56" s="1" t="n">
        <f aca="false">EG$5/(1-$E56)+$D$56-EG$5</f>
        <v>0.604192860954006</v>
      </c>
      <c r="EH56" s="1" t="n">
        <f aca="false">EH$5/(1-$E56)+$D$56-EH$5</f>
        <v>0.607548959556077</v>
      </c>
      <c r="EI56" s="1" t="n">
        <f aca="false">EI$5/(1-$E56)+$D$56-EI$5</f>
        <v>0.610905058158147</v>
      </c>
      <c r="EJ56" s="1" t="n">
        <f aca="false">EJ$5/(1-$E56)+$D$56-EJ$5</f>
        <v>0.614261156760216</v>
      </c>
      <c r="EK56" s="1" t="n">
        <f aca="false">EK$5/(1-$E56)+$D$56-EK$5</f>
        <v>0.617617255362287</v>
      </c>
      <c r="EL56" s="1" t="n">
        <f aca="false">EL$5/(1-$E56)+$D$56-EL$5</f>
        <v>0.620973353964358</v>
      </c>
      <c r="EM56" s="1" t="n">
        <f aca="false">EM$5/(1-$E56)+$D$56-EM$5</f>
        <v>0.624329452566428</v>
      </c>
      <c r="EN56" s="1" t="n">
        <f aca="false">EN$5/(1-$E56)+$D$56-EN$5</f>
        <v>0.627685551168499</v>
      </c>
      <c r="EO56" s="1" t="n">
        <f aca="false">EO$5/(1-$E56)+$D$56-EO$5</f>
        <v>0.631041649770568</v>
      </c>
      <c r="EP56" s="1" t="n">
        <f aca="false">EP$5/(1-$E56)+$D$56-EP$5</f>
        <v>0.634397748372638</v>
      </c>
      <c r="EQ56" s="1" t="n">
        <f aca="false">EQ$5/(1-$E56)+$D$56-EQ$5</f>
        <v>0.637753846974709</v>
      </c>
      <c r="ER56" s="1" t="n">
        <f aca="false">ER$5/(1-$E56)+$D$56-ER$5</f>
        <v>0.64110994557678</v>
      </c>
      <c r="ES56" s="1" t="n">
        <f aca="false">ES$5/(1-$E56)+$D$56-ES$5</f>
        <v>0.644466044178849</v>
      </c>
      <c r="ET56" s="1" t="n">
        <f aca="false">ET$5/(1-$E56)+$D$56-ET$5</f>
        <v>0.647822142780919</v>
      </c>
      <c r="EU56" s="1"/>
      <c r="EV56" s="1"/>
      <c r="EW56" s="1"/>
      <c r="EX56" s="1"/>
      <c r="EY56" s="1"/>
      <c r="EZ56" s="1"/>
      <c r="FA56" s="1"/>
      <c r="FB56" s="1"/>
    </row>
    <row r="57" customFormat="false" ht="12.75" hidden="false" customHeight="false" outlineLevel="0" collapsed="false">
      <c r="A57" s="18" t="s">
        <v>49</v>
      </c>
      <c r="B57" s="12" t="n">
        <f aca="false">+B56+1</f>
        <v>40</v>
      </c>
      <c r="C57" s="19" t="n">
        <v>6.13</v>
      </c>
      <c r="D57" s="19" t="n">
        <f aca="false">0.0015+0.0022</f>
        <v>0.0037</v>
      </c>
      <c r="E57" s="20" t="n">
        <v>0.0196</v>
      </c>
      <c r="F57" s="1" t="n">
        <f aca="false">F$5/(1-$E57)+$D$57-F$5</f>
        <v>0.0336877600979191</v>
      </c>
      <c r="G57" s="1" t="n">
        <f aca="false">G$5/(1-$E57)+$D$57-G$5</f>
        <v>0.0346873521011832</v>
      </c>
      <c r="H57" s="1" t="n">
        <f aca="false">H$5/(1-$E57)+$D$57-H$5</f>
        <v>0.0356869441044472</v>
      </c>
      <c r="I57" s="1" t="n">
        <f aca="false">I$5/(1-$E57)+$D$57-I$5</f>
        <v>0.0366865361077111</v>
      </c>
      <c r="J57" s="1" t="n">
        <f aca="false">J$5/(1-$E57)+$D$57-J$5</f>
        <v>0.0376861281109751</v>
      </c>
      <c r="K57" s="1" t="n">
        <f aca="false">K$5/(1-$E57)+$D$57-K$5</f>
        <v>0.038685720114239</v>
      </c>
      <c r="L57" s="1" t="n">
        <f aca="false">L$5/(1-$E57)+$D$57-L$5</f>
        <v>0.0396853121175029</v>
      </c>
      <c r="M57" s="1" t="n">
        <f aca="false">M$5/(1-$E57)+$D$57-M$5</f>
        <v>0.0406849041207671</v>
      </c>
      <c r="N57" s="1" t="n">
        <f aca="false">N$5/(1-$E57)+$D$57-N$5</f>
        <v>0.041684496124031</v>
      </c>
      <c r="O57" s="1" t="n">
        <f aca="false">O$5/(1-$E57)+$D$57-O$5</f>
        <v>0.042684088127295</v>
      </c>
      <c r="P57" s="1" t="n">
        <f aca="false">P$5/(1-$E57)+$D$57-P$5</f>
        <v>0.0536796001631985</v>
      </c>
      <c r="Q57" s="1" t="n">
        <f aca="false">Q$5/(1-$E57)+$D$57-Q$5</f>
        <v>0.0546791921664624</v>
      </c>
      <c r="R57" s="1" t="n">
        <f aca="false">R$5/(1-$E57)+$D$57-R$5</f>
        <v>0.0556787841697264</v>
      </c>
      <c r="S57" s="1" t="n">
        <f aca="false">S$5/(1-$E57)+$D$57-S$5</f>
        <v>0.0566783761729903</v>
      </c>
      <c r="T57" s="1" t="n">
        <f aca="false">T$5/(1-$E57)+$D$57-T$5</f>
        <v>0.0576779681762543</v>
      </c>
      <c r="U57" s="1" t="n">
        <f aca="false">U$5/(1-$E57)+$D$57-U$5</f>
        <v>0.0586775601795182</v>
      </c>
      <c r="V57" s="1" t="n">
        <f aca="false">V$5/(1-$E57)+$D$57-V$5</f>
        <v>0.0596771521827821</v>
      </c>
      <c r="W57" s="1" t="n">
        <f aca="false">W$5/(1-$E57)+$D$57-W$5</f>
        <v>0.0606767441860461</v>
      </c>
      <c r="X57" s="1" t="n">
        <f aca="false">X$5/(1-$E57)+$D$57-X$5</f>
        <v>0.06167633618931</v>
      </c>
      <c r="Y57" s="1" t="n">
        <f aca="false">Y$5/(1-$E57)+$D$57-Y$5</f>
        <v>0.062675928192574</v>
      </c>
      <c r="Z57" s="1" t="n">
        <f aca="false">Z$5/(1-$E57)+$D$57-Z$5</f>
        <v>0.0636755201958379</v>
      </c>
      <c r="AA57" s="1" t="n">
        <f aca="false">AA$5/(1-$E57)+$D$57-AA$5</f>
        <v>0.0646751121991018</v>
      </c>
      <c r="AB57" s="1" t="n">
        <f aca="false">AB$5/(1-$E57)+$D$57-AB$5</f>
        <v>0.0656747042023662</v>
      </c>
      <c r="AC57" s="1" t="n">
        <f aca="false">AC$5/(1-$E57)+$D$57-AC$5</f>
        <v>0.0666742962056302</v>
      </c>
      <c r="AD57" s="1" t="n">
        <f aca="false">AD$5/(1-$E57)+$D$57-AD$5</f>
        <v>0.0676738882088941</v>
      </c>
      <c r="AE57" s="1" t="n">
        <f aca="false">AE$5/(1-$E57)+$D$57-AE$5</f>
        <v>0.068673480212158</v>
      </c>
      <c r="AF57" s="1" t="n">
        <f aca="false">AF$5/(1-$E57)+$D$57-AF$5</f>
        <v>0.069673072215422</v>
      </c>
      <c r="AG57" s="1" t="n">
        <f aca="false">AG$5/(1-$E57)+$D$57-AG$5</f>
        <v>0.0706726642186859</v>
      </c>
      <c r="AH57" s="1" t="n">
        <f aca="false">AH$5/(1-$E57)+$D$57-AH$5</f>
        <v>0.0716722562219498</v>
      </c>
      <c r="AI57" s="1" t="n">
        <f aca="false">AI$5/(1-$E57)+$D$57-AI$5</f>
        <v>0.0726718482252138</v>
      </c>
      <c r="AJ57" s="1" t="n">
        <f aca="false">AJ$5/(1-$E57)+$D$57-AJ$5</f>
        <v>0.0736714402284777</v>
      </c>
      <c r="AK57" s="1" t="n">
        <f aca="false">AK$5/(1-$E57)+$D$57-AK$5</f>
        <v>0.0746710322317417</v>
      </c>
      <c r="AL57" s="1" t="n">
        <f aca="false">AL$5/(1-$E57)+$D$57-AL$5</f>
        <v>0.0756706242350056</v>
      </c>
      <c r="AM57" s="1" t="n">
        <f aca="false">AM$5/(1-$E57)+$D$57-AM$5</f>
        <v>0.0766702162382695</v>
      </c>
      <c r="AN57" s="1" t="n">
        <f aca="false">AN$5/(1-$E57)+$D$57-AN$5</f>
        <v>0.0776698082415335</v>
      </c>
      <c r="AO57" s="1" t="n">
        <f aca="false">AO$5/(1-$E57)+$D$57-AO$5</f>
        <v>0.0786694002447974</v>
      </c>
      <c r="AP57" s="1" t="n">
        <f aca="false">AP$5/(1-$E57)+$D$57-AP$5</f>
        <v>0.0796689922480613</v>
      </c>
      <c r="AQ57" s="1" t="n">
        <f aca="false">AQ$5/(1-$E57)+$D$57-AQ$5</f>
        <v>0.0806685842513257</v>
      </c>
      <c r="AR57" s="1" t="n">
        <f aca="false">AR$5/(1-$E57)+$D$57-AR$5</f>
        <v>0.0816681762545897</v>
      </c>
      <c r="AS57" s="1" t="n">
        <f aca="false">AS$5/(1-$E57)+$D$57-AS$5</f>
        <v>0.0826677682578536</v>
      </c>
      <c r="AT57" s="1" t="n">
        <f aca="false">AT$5/(1-$E57)+$D$57-AT$5</f>
        <v>0.083667360261118</v>
      </c>
      <c r="AU57" s="1" t="n">
        <f aca="false">AU$5/(1-$E57)+$D$57-AU$5</f>
        <v>0.0846669522643815</v>
      </c>
      <c r="AV57" s="1" t="n">
        <f aca="false">AV$5/(1-$E57)+$D$57-AV$5</f>
        <v>0.0856665442676459</v>
      </c>
      <c r="AW57" s="1" t="n">
        <f aca="false">AW$5/(1-$E57)+$D$57-AW$5</f>
        <v>0.0866661362709094</v>
      </c>
      <c r="AX57" s="1" t="n">
        <f aca="false">AX$5/(1-$E57)+$D$57-AX$5</f>
        <v>0.0876657282741737</v>
      </c>
      <c r="AY57" s="1" t="n">
        <f aca="false">AY$5/(1-$E57)+$D$57-AY$5</f>
        <v>0.0886653202774381</v>
      </c>
      <c r="AZ57" s="1" t="n">
        <f aca="false">AZ$5/(1-$E57)+$D$57-AZ$5</f>
        <v>0.0896649122807016</v>
      </c>
      <c r="BA57" s="1" t="n">
        <f aca="false">BA$5/(1-$E57)+$D$57-BA$5</f>
        <v>0.090664504283966</v>
      </c>
      <c r="BB57" s="1" t="n">
        <f aca="false">BB$5/(1-$E57)+$D$57-BB$5</f>
        <v>0.0916640962872295</v>
      </c>
      <c r="BC57" s="1" t="n">
        <f aca="false">BC$5/(1-$E57)+$D$57-BC$5</f>
        <v>0.0926636882904939</v>
      </c>
      <c r="BD57" s="1" t="n">
        <f aca="false">BD$5/(1-$E57)+$D$57-BD$5</f>
        <v>0.0936632802937574</v>
      </c>
      <c r="BE57" s="1" t="n">
        <f aca="false">BE$5/(1-$E57)+$D$57-BE$5</f>
        <v>0.0946628722970218</v>
      </c>
      <c r="BF57" s="1" t="n">
        <f aca="false">BF$5/(1-$E57)+$D$57-BF$5</f>
        <v>0.0956624643002852</v>
      </c>
      <c r="BG57" s="1" t="n">
        <f aca="false">BG$5/(1-$E57)+$D$57-BG$5</f>
        <v>0.0966620563035496</v>
      </c>
      <c r="BH57" s="1" t="n">
        <f aca="false">BH$5/(1-$E57)+$D$57-BH$5</f>
        <v>0.0976616483068131</v>
      </c>
      <c r="BI57" s="1" t="n">
        <f aca="false">BI$5/(1-$E57)+$D$57-BI$5</f>
        <v>0.0986612403100775</v>
      </c>
      <c r="BJ57" s="1" t="n">
        <f aca="false">BJ$5/(1-$E57)+$D$57-BJ$5</f>
        <v>0.099660832313341</v>
      </c>
      <c r="BK57" s="1" t="n">
        <f aca="false">BK$5/(1-$E57)+$D$57-BK$5</f>
        <v>0.100660424316605</v>
      </c>
      <c r="BL57" s="1" t="n">
        <f aca="false">BL$5/(1-$E57)+$D$57-BL$5</f>
        <v>0.101660016319869</v>
      </c>
      <c r="BM57" s="1" t="n">
        <f aca="false">BM$5/(1-$E57)+$D$57-BM$5</f>
        <v>0.102659608323133</v>
      </c>
      <c r="BN57" s="1" t="n">
        <f aca="false">BN$5/(1-$E57)+$D$57-BN$5</f>
        <v>0.103659200326398</v>
      </c>
      <c r="BO57" s="1" t="n">
        <f aca="false">BO$5/(1-$E57)+$D$57-BO$5</f>
        <v>0.104658792329661</v>
      </c>
      <c r="BP57" s="1" t="n">
        <f aca="false">BP$5/(1-$E57)+$D$57-BP$5</f>
        <v>0.105658384332926</v>
      </c>
      <c r="BQ57" s="1" t="n">
        <f aca="false">BQ$5/(1-$E57)+$D$57-BQ$5</f>
        <v>0.106657976336189</v>
      </c>
      <c r="BR57" s="1" t="n">
        <f aca="false">BR$5/(1-$E57)+$D$57-BR$5</f>
        <v>0.107657568339453</v>
      </c>
      <c r="BS57" s="1" t="n">
        <f aca="false">BS$5/(1-$E57)+$D$57-BS$5</f>
        <v>0.108657160342717</v>
      </c>
      <c r="BT57" s="1" t="n">
        <f aca="false">BT$5/(1-$E57)+$D$57-BT$5</f>
        <v>0.109656752345981</v>
      </c>
      <c r="BU57" s="1" t="n">
        <f aca="false">BU$5/(1-$E57)+$D$57-BU$5</f>
        <v>0.110656344349245</v>
      </c>
      <c r="BV57" s="1" t="n">
        <f aca="false">BV$5/(1-$E57)+$D$57-BV$5</f>
        <v>0.111655936352509</v>
      </c>
      <c r="BW57" s="1" t="n">
        <f aca="false">BW$5/(1-$E57)+$D$57-BW$5</f>
        <v>0.112655528355773</v>
      </c>
      <c r="BX57" s="1" t="n">
        <f aca="false">BX$5/(1-$E57)+$D$57-BX$5</f>
        <v>0.113655120359037</v>
      </c>
      <c r="BY57" s="1" t="n">
        <f aca="false">BY$5/(1-$E57)+$D$57-BY$5</f>
        <v>0.114654712362301</v>
      </c>
      <c r="BZ57" s="1" t="n">
        <f aca="false">BZ$5/(1-$E57)+$D$57-BZ$5</f>
        <v>0.115654304365565</v>
      </c>
      <c r="CA57" s="1" t="n">
        <f aca="false">CA$5/(1-$E57)+$D$57-CA$5</f>
        <v>0.116653896368828</v>
      </c>
      <c r="CB57" s="1" t="n">
        <f aca="false">CB$5/(1-$E57)+$D$57-CB$5</f>
        <v>0.117653488372093</v>
      </c>
      <c r="CC57" s="1" t="n">
        <f aca="false">CC$5/(1-$E57)+$D$57-CC$5</f>
        <v>0.118653080375357</v>
      </c>
      <c r="CD57" s="1" t="n">
        <f aca="false">CD$5/(1-$E57)+$D$57-CD$5</f>
        <v>0.119652672378621</v>
      </c>
      <c r="CE57" s="1" t="n">
        <f aca="false">CE$5/(1-$E57)+$D$57-CE$5</f>
        <v>0.120652264381885</v>
      </c>
      <c r="CF57" s="1" t="n">
        <f aca="false">CF$5/(1-$E57)+$D$57-CF$5</f>
        <v>0.121651856385149</v>
      </c>
      <c r="CG57" s="1" t="n">
        <f aca="false">CG$5/(1-$E57)+$D$57-CG$5</f>
        <v>0.122651448388413</v>
      </c>
      <c r="CH57" s="1" t="n">
        <f aca="false">CH$5/(1-$E57)+$D$57-CH$5</f>
        <v>0.123651040391676</v>
      </c>
      <c r="CI57" s="1" t="n">
        <f aca="false">CI$5/(1-$E57)+$D$57-CI$5</f>
        <v>0.124650632394941</v>
      </c>
      <c r="CJ57" s="1" t="n">
        <f aca="false">CJ$5/(1-$E57)+$D$57-CJ$5</f>
        <v>0.125650224398204</v>
      </c>
      <c r="CK57" s="1" t="n">
        <f aca="false">CK$5/(1-$E57)+$D$57-CK$5</f>
        <v>0.126649816401469</v>
      </c>
      <c r="CL57" s="1" t="n">
        <f aca="false">CL$5/(1-$E57)+$D$57-CL$5</f>
        <v>0.127649408404732</v>
      </c>
      <c r="CM57" s="1" t="n">
        <f aca="false">CM$5/(1-$E57)+$D$57-CM$5</f>
        <v>0.128649000407997</v>
      </c>
      <c r="CN57" s="1" t="n">
        <f aca="false">CN$5/(1-$E57)+$D$57-CN$5</f>
        <v>0.12964859241126</v>
      </c>
      <c r="CO57" s="1" t="n">
        <f aca="false">CO$5/(1-$E57)+$D$57-CO$5</f>
        <v>0.130648184414524</v>
      </c>
      <c r="CP57" s="1" t="n">
        <f aca="false">CP$5/(1-$E57)+$D$57-CP$5</f>
        <v>0.131647776417788</v>
      </c>
      <c r="CQ57" s="1" t="n">
        <f aca="false">CQ$5/(1-$E57)+$D$57-CQ$5</f>
        <v>0.132647368421052</v>
      </c>
      <c r="CR57" s="1" t="n">
        <f aca="false">CR$5/(1-$E57)+$D$57-CR$5</f>
        <v>0.133646960424317</v>
      </c>
      <c r="CS57" s="1" t="n">
        <f aca="false">CS$5/(1-$E57)+$D$57-CS$5</f>
        <v>0.13464655242758</v>
      </c>
      <c r="CT57" s="1" t="n">
        <f aca="false">CT$5/(1-$E57)+$D$57-CT$5</f>
        <v>0.135646144430845</v>
      </c>
      <c r="CU57" s="1" t="n">
        <f aca="false">CU$5/(1-$E57)+$D$57-CU$5</f>
        <v>0.136645736434108</v>
      </c>
      <c r="CV57" s="1" t="n">
        <f aca="false">CV$5/(1-$E57)+$D$57-CV$5</f>
        <v>0.137645328437372</v>
      </c>
      <c r="CW57" s="1" t="n">
        <f aca="false">CW$5/(1-$E57)+$D$57-CW$5</f>
        <v>0.138644920440636</v>
      </c>
      <c r="CX57" s="1" t="n">
        <f aca="false">CX$5/(1-$E57)+$D$57-CX$5</f>
        <v>0.1396445124439</v>
      </c>
      <c r="CY57" s="1" t="n">
        <f aca="false">CY$5/(1-$E57)+$D$57-CY$5</f>
        <v>0.140644104447164</v>
      </c>
      <c r="CZ57" s="1" t="n">
        <f aca="false">CZ$5/(1-$E57)+$D$57-CZ$5</f>
        <v>0.141643696450428</v>
      </c>
      <c r="DA57" s="1" t="n">
        <f aca="false">DA$5/(1-$E57)+$D$57-DA$5</f>
        <v>0.142643288453692</v>
      </c>
      <c r="DB57" s="1" t="n">
        <f aca="false">DB$5/(1-$E57)+$D$57-DB$5</f>
        <v>0.143642880456956</v>
      </c>
      <c r="DC57" s="1" t="n">
        <f aca="false">DC$5/(1-$E57)+$D$57-DC$5</f>
        <v>0.14464247246022</v>
      </c>
      <c r="DD57" s="1" t="n">
        <f aca="false">DD$5/(1-$E57)+$D$57-DD$5</f>
        <v>0.145642064463484</v>
      </c>
      <c r="DE57" s="1" t="n">
        <f aca="false">DE$5/(1-$E57)+$D$57-DE$5</f>
        <v>0.146641656466747</v>
      </c>
      <c r="DF57" s="1" t="n">
        <f aca="false">DF$5/(1-$E57)+$D$57-DF$5</f>
        <v>0.147641248470012</v>
      </c>
      <c r="DG57" s="1" t="n">
        <f aca="false">DG$5/(1-$E57)+$D$57-DG$5</f>
        <v>0.148640840473276</v>
      </c>
      <c r="DH57" s="1" t="n">
        <f aca="false">DH$5/(1-$E57)+$D$57-DH$5</f>
        <v>0.14964043247654</v>
      </c>
      <c r="DI57" s="1" t="n">
        <f aca="false">DI$5/(1-$E57)+$D$57-DI$5</f>
        <v>0.150640024479804</v>
      </c>
      <c r="DJ57" s="1" t="n">
        <f aca="false">DJ$5/(1-$E57)+$D$57-DJ$5</f>
        <v>0.151639616483068</v>
      </c>
      <c r="DK57" s="1" t="n">
        <f aca="false">DK$5/(1-$E57)+$D$57-DK$5</f>
        <v>0.152639208486332</v>
      </c>
      <c r="DL57" s="1" t="n">
        <f aca="false">DL$5/(1-$E57)+$D$57-DL$5</f>
        <v>0.153638800489595</v>
      </c>
      <c r="DM57" s="1" t="n">
        <f aca="false">DM$5/(1-$E57)+$D$57-DM$5</f>
        <v>0.15463839249286</v>
      </c>
      <c r="DN57" s="1" t="n">
        <f aca="false">DN$5/(1-$E57)+$D$57-DN$5</f>
        <v>0.155637984496123</v>
      </c>
      <c r="DO57" s="1" t="n">
        <f aca="false">DO$5/(1-$E57)+$D$57-DO$5</f>
        <v>0.156637576499388</v>
      </c>
      <c r="DP57" s="1" t="n">
        <f aca="false">DP$5/(1-$E57)+$D$57-DP$5</f>
        <v>0.157637168502651</v>
      </c>
      <c r="DQ57" s="1" t="n">
        <f aca="false">DQ$5/(1-$E57)+$D$57-DQ$5</f>
        <v>0.158636760505916</v>
      </c>
      <c r="DR57" s="1" t="n">
        <f aca="false">DR$5/(1-$E57)+$D$57-DR$5</f>
        <v>0.159636352509179</v>
      </c>
      <c r="DS57" s="1" t="n">
        <f aca="false">DS$5/(1-$E57)+$D$57-DS$5</f>
        <v>0.160635944512443</v>
      </c>
      <c r="DT57" s="1" t="n">
        <f aca="false">DT$5/(1-$E57)+$D$57-DT$5</f>
        <v>0.161635536515707</v>
      </c>
      <c r="DU57" s="1" t="n">
        <f aca="false">DU$5/(1-$E57)+$D$57-DU$5</f>
        <v>0.16263512851897</v>
      </c>
      <c r="DV57" s="1" t="n">
        <f aca="false">DV$5/(1-$E57)+$D$57-DV$5</f>
        <v>0.163634720522236</v>
      </c>
      <c r="DW57" s="1" t="n">
        <f aca="false">DW$5/(1-$E57)+$D$57-DW$5</f>
        <v>0.1646343125255</v>
      </c>
      <c r="DX57" s="1" t="n">
        <f aca="false">DX$5/(1-$E57)+$D$57-DX$5</f>
        <v>0.165633904528763</v>
      </c>
      <c r="DY57" s="1" t="n">
        <f aca="false">DY$5/(1-$E57)+$D$57-DY$5</f>
        <v>0.166633496532027</v>
      </c>
      <c r="DZ57" s="1" t="n">
        <f aca="false">DZ$5/(1-$E57)+$D$57-DZ$5</f>
        <v>0.167633088535291</v>
      </c>
      <c r="EA57" s="1" t="n">
        <f aca="false">EA$5/(1-$E57)+$D$57-EA$5</f>
        <v>0.168632680538556</v>
      </c>
      <c r="EB57" s="1" t="n">
        <f aca="false">EB$5/(1-$E57)+$D$57-EB$5</f>
        <v>0.169632272541818</v>
      </c>
      <c r="EC57" s="1" t="n">
        <f aca="false">EC$5/(1-$E57)+$D$57-EC$5</f>
        <v>0.170631864545083</v>
      </c>
      <c r="ED57" s="1" t="n">
        <f aca="false">ED$5/(1-$E57)+$D$57-ED$5</f>
        <v>0.171631456548347</v>
      </c>
      <c r="EE57" s="1" t="n">
        <f aca="false">EE$5/(1-$E57)+$D$57-EE$5</f>
        <v>0.172631048551612</v>
      </c>
      <c r="EF57" s="1" t="n">
        <f aca="false">EF$5/(1-$E57)+$D$57-EF$5</f>
        <v>0.173630640554876</v>
      </c>
      <c r="EG57" s="1" t="n">
        <f aca="false">EG$5/(1-$E57)+$D$57-EG$5</f>
        <v>0.174630232558139</v>
      </c>
      <c r="EH57" s="1" t="n">
        <f aca="false">EH$5/(1-$E57)+$D$57-EH$5</f>
        <v>0.175629824561403</v>
      </c>
      <c r="EI57" s="1" t="n">
        <f aca="false">EI$5/(1-$E57)+$D$57-EI$5</f>
        <v>0.176629416564667</v>
      </c>
      <c r="EJ57" s="1" t="n">
        <f aca="false">EJ$5/(1-$E57)+$D$57-EJ$5</f>
        <v>0.177629008567932</v>
      </c>
      <c r="EK57" s="1" t="n">
        <f aca="false">EK$5/(1-$E57)+$D$57-EK$5</f>
        <v>0.178628600571194</v>
      </c>
      <c r="EL57" s="1" t="n">
        <f aca="false">EL$5/(1-$E57)+$D$57-EL$5</f>
        <v>0.179628192574459</v>
      </c>
      <c r="EM57" s="1" t="n">
        <f aca="false">EM$5/(1-$E57)+$D$57-EM$5</f>
        <v>0.180627784577723</v>
      </c>
      <c r="EN57" s="1" t="n">
        <f aca="false">EN$5/(1-$E57)+$D$57-EN$5</f>
        <v>0.181627376580988</v>
      </c>
      <c r="EO57" s="1" t="n">
        <f aca="false">EO$5/(1-$E57)+$D$57-EO$5</f>
        <v>0.182626968584252</v>
      </c>
      <c r="EP57" s="1" t="n">
        <f aca="false">EP$5/(1-$E57)+$D$57-EP$5</f>
        <v>0.183626560587514</v>
      </c>
      <c r="EQ57" s="1" t="n">
        <f aca="false">EQ$5/(1-$E57)+$D$57-EQ$5</f>
        <v>0.184626152590779</v>
      </c>
      <c r="ER57" s="1" t="n">
        <f aca="false">ER$5/(1-$E57)+$D$57-ER$5</f>
        <v>0.185625744594043</v>
      </c>
      <c r="ES57" s="1" t="n">
        <f aca="false">ES$5/(1-$E57)+$D$57-ES$5</f>
        <v>0.186625336597308</v>
      </c>
      <c r="ET57" s="1" t="n">
        <f aca="false">ET$5/(1-$E57)+$D$57-ET$5</f>
        <v>0.18762492860057</v>
      </c>
      <c r="EU57" s="1"/>
      <c r="EV57" s="1"/>
      <c r="EW57" s="1"/>
      <c r="EX57" s="1"/>
      <c r="EY57" s="1"/>
      <c r="EZ57" s="1"/>
      <c r="FA57" s="1"/>
      <c r="FB57" s="1"/>
    </row>
    <row r="58" customFormat="false" ht="12.75" hidden="false" customHeight="false" outlineLevel="0" collapsed="false">
      <c r="A58" s="18" t="s">
        <v>50</v>
      </c>
      <c r="B58" s="12" t="n">
        <f aca="false">+B57+1</f>
        <v>41</v>
      </c>
      <c r="C58" s="19" t="n">
        <v>5.91</v>
      </c>
      <c r="D58" s="19" t="n">
        <f aca="false">0.0018+0.0022</f>
        <v>0.004</v>
      </c>
      <c r="E58" s="20" t="n">
        <v>0.0226</v>
      </c>
      <c r="F58" s="1" t="n">
        <f aca="false">F$5/(1-$E58)+$D$58-F$5</f>
        <v>0.0386838551258439</v>
      </c>
      <c r="G58" s="1" t="n">
        <f aca="false">G$5/(1-$E58)+$D$58-G$5</f>
        <v>0.0398399836300387</v>
      </c>
      <c r="H58" s="1" t="n">
        <f aca="false">H$5/(1-$E58)+$D$58-H$5</f>
        <v>0.0409961121342337</v>
      </c>
      <c r="I58" s="1" t="n">
        <f aca="false">I$5/(1-$E58)+$D$58-I$5</f>
        <v>0.0421522406384285</v>
      </c>
      <c r="J58" s="1" t="n">
        <f aca="false">J$5/(1-$E58)+$D$58-J$5</f>
        <v>0.0433083691426233</v>
      </c>
      <c r="K58" s="1" t="n">
        <f aca="false">K$5/(1-$E58)+$D$58-K$5</f>
        <v>0.044464497646818</v>
      </c>
      <c r="L58" s="1" t="n">
        <f aca="false">L$5/(1-$E58)+$D$58-L$5</f>
        <v>0.0456206261510128</v>
      </c>
      <c r="M58" s="1" t="n">
        <f aca="false">M$5/(1-$E58)+$D$58-M$5</f>
        <v>0.0467767546552076</v>
      </c>
      <c r="N58" s="1" t="n">
        <f aca="false">N$5/(1-$E58)+$D$58-N$5</f>
        <v>0.0479328831594024</v>
      </c>
      <c r="O58" s="1" t="n">
        <f aca="false">O$5/(1-$E58)+$D$58-O$5</f>
        <v>0.0490890116635971</v>
      </c>
      <c r="P58" s="1" t="n">
        <f aca="false">P$5/(1-$E58)+$D$58-P$5</f>
        <v>0.0618064252097401</v>
      </c>
      <c r="Q58" s="1" t="n">
        <f aca="false">Q$5/(1-$E58)+$D$58-Q$5</f>
        <v>0.0629625537139349</v>
      </c>
      <c r="R58" s="1" t="n">
        <f aca="false">R$5/(1-$E58)+$D$58-R$5</f>
        <v>0.0641186822181297</v>
      </c>
      <c r="S58" s="1" t="n">
        <f aca="false">S$5/(1-$E58)+$D$58-S$5</f>
        <v>0.0652748107223244</v>
      </c>
      <c r="T58" s="1" t="n">
        <f aca="false">T$5/(1-$E58)+$D$58-T$5</f>
        <v>0.0664309392265192</v>
      </c>
      <c r="U58" s="1" t="n">
        <f aca="false">U$5/(1-$E58)+$D$58-U$5</f>
        <v>0.067587067730714</v>
      </c>
      <c r="V58" s="1" t="n">
        <f aca="false">V$5/(1-$E58)+$D$58-V$5</f>
        <v>0.0687431962349088</v>
      </c>
      <c r="W58" s="1" t="n">
        <f aca="false">W$5/(1-$E58)+$D$58-W$5</f>
        <v>0.0698993247391035</v>
      </c>
      <c r="X58" s="1" t="n">
        <f aca="false">X$5/(1-$E58)+$D$58-X$5</f>
        <v>0.0710554532432983</v>
      </c>
      <c r="Y58" s="1" t="n">
        <f aca="false">Y$5/(1-$E58)+$D$58-Y$5</f>
        <v>0.0722115817474931</v>
      </c>
      <c r="Z58" s="1" t="n">
        <f aca="false">Z$5/(1-$E58)+$D$58-Z$5</f>
        <v>0.0733677102516879</v>
      </c>
      <c r="AA58" s="1" t="n">
        <f aca="false">AA$5/(1-$E58)+$D$58-AA$5</f>
        <v>0.0745238387558826</v>
      </c>
      <c r="AB58" s="1" t="n">
        <f aca="false">AB$5/(1-$E58)+$D$58-AB$5</f>
        <v>0.0756799672600774</v>
      </c>
      <c r="AC58" s="1" t="n">
        <f aca="false">AC$5/(1-$E58)+$D$58-AC$5</f>
        <v>0.0768360957642722</v>
      </c>
      <c r="AD58" s="1" t="n">
        <f aca="false">AD$5/(1-$E58)+$D$58-AD$5</f>
        <v>0.077992224268467</v>
      </c>
      <c r="AE58" s="1" t="n">
        <f aca="false">AE$5/(1-$E58)+$D$58-AE$5</f>
        <v>0.0791483527726618</v>
      </c>
      <c r="AF58" s="1" t="n">
        <f aca="false">AF$5/(1-$E58)+$D$58-AF$5</f>
        <v>0.080304481276857</v>
      </c>
      <c r="AG58" s="1" t="n">
        <f aca="false">AG$5/(1-$E58)+$D$58-AG$5</f>
        <v>0.0814606097810517</v>
      </c>
      <c r="AH58" s="1" t="n">
        <f aca="false">AH$5/(1-$E58)+$D$58-AH$5</f>
        <v>0.0826167382852465</v>
      </c>
      <c r="AI58" s="1" t="n">
        <f aca="false">AI$5/(1-$E58)+$D$58-AI$5</f>
        <v>0.0837728667894413</v>
      </c>
      <c r="AJ58" s="1" t="n">
        <f aca="false">AJ$5/(1-$E58)+$D$58-AJ$5</f>
        <v>0.0849289952936361</v>
      </c>
      <c r="AK58" s="1" t="n">
        <f aca="false">AK$5/(1-$E58)+$D$58-AK$5</f>
        <v>0.0860851237978308</v>
      </c>
      <c r="AL58" s="1" t="n">
        <f aca="false">AL$5/(1-$E58)+$D$58-AL$5</f>
        <v>0.0872412523020256</v>
      </c>
      <c r="AM58" s="1" t="n">
        <f aca="false">AM$5/(1-$E58)+$D$58-AM$5</f>
        <v>0.0883973808062204</v>
      </c>
      <c r="AN58" s="1" t="n">
        <f aca="false">AN$5/(1-$E58)+$D$58-AN$5</f>
        <v>0.0895535093104152</v>
      </c>
      <c r="AO58" s="1" t="n">
        <f aca="false">AO$5/(1-$E58)+$D$58-AO$5</f>
        <v>0.0907096378146099</v>
      </c>
      <c r="AP58" s="1" t="n">
        <f aca="false">AP$5/(1-$E58)+$D$58-AP$5</f>
        <v>0.0918657663188047</v>
      </c>
      <c r="AQ58" s="1" t="n">
        <f aca="false">AQ$5/(1-$E58)+$D$58-AQ$5</f>
        <v>0.0930218948229995</v>
      </c>
      <c r="AR58" s="1" t="n">
        <f aca="false">AR$5/(1-$E58)+$D$58-AR$5</f>
        <v>0.0941780233271943</v>
      </c>
      <c r="AS58" s="1" t="n">
        <f aca="false">AS$5/(1-$E58)+$D$58-AS$5</f>
        <v>0.0953341518313886</v>
      </c>
      <c r="AT58" s="1" t="n">
        <f aca="false">AT$5/(1-$E58)+$D$58-AT$5</f>
        <v>0.0964902803355834</v>
      </c>
      <c r="AU58" s="1" t="n">
        <f aca="false">AU$5/(1-$E58)+$D$58-AU$5</f>
        <v>0.0976464088397782</v>
      </c>
      <c r="AV58" s="1" t="n">
        <f aca="false">AV$5/(1-$E58)+$D$58-AV$5</f>
        <v>0.0988025373439729</v>
      </c>
      <c r="AW58" s="1" t="n">
        <f aca="false">AW$5/(1-$E58)+$D$58-AW$5</f>
        <v>0.0999586658481677</v>
      </c>
      <c r="AX58" s="1" t="n">
        <f aca="false">AX$5/(1-$E58)+$D$58-AX$5</f>
        <v>0.101114794352362</v>
      </c>
      <c r="AY58" s="1" t="n">
        <f aca="false">AY$5/(1-$E58)+$D$58-AY$5</f>
        <v>0.102270922856557</v>
      </c>
      <c r="AZ58" s="1" t="n">
        <f aca="false">AZ$5/(1-$E58)+$D$58-AZ$5</f>
        <v>0.103427051360752</v>
      </c>
      <c r="BA58" s="1" t="n">
        <f aca="false">BA$5/(1-$E58)+$D$58-BA$5</f>
        <v>0.104583179864947</v>
      </c>
      <c r="BB58" s="1" t="n">
        <f aca="false">BB$5/(1-$E58)+$D$58-BB$5</f>
        <v>0.105739308369142</v>
      </c>
      <c r="BC58" s="1" t="n">
        <f aca="false">BC$5/(1-$E58)+$D$58-BC$5</f>
        <v>0.106895436873336</v>
      </c>
      <c r="BD58" s="1" t="n">
        <f aca="false">BD$5/(1-$E58)+$D$58-BD$5</f>
        <v>0.108051565377531</v>
      </c>
      <c r="BE58" s="1" t="n">
        <f aca="false">BE$5/(1-$E58)+$D$58-BE$5</f>
        <v>0.109207693881726</v>
      </c>
      <c r="BF58" s="1" t="n">
        <f aca="false">BF$5/(1-$E58)+$D$58-BF$5</f>
        <v>0.110363822385921</v>
      </c>
      <c r="BG58" s="1" t="n">
        <f aca="false">BG$5/(1-$E58)+$D$58-BG$5</f>
        <v>0.111519950890115</v>
      </c>
      <c r="BH58" s="1" t="n">
        <f aca="false">BH$5/(1-$E58)+$D$58-BH$5</f>
        <v>0.11267607939431</v>
      </c>
      <c r="BI58" s="1" t="n">
        <f aca="false">BI$5/(1-$E58)+$D$58-BI$5</f>
        <v>0.113832207898505</v>
      </c>
      <c r="BJ58" s="1" t="n">
        <f aca="false">BJ$5/(1-$E58)+$D$58-BJ$5</f>
        <v>0.1149883364027</v>
      </c>
      <c r="BK58" s="1" t="n">
        <f aca="false">BK$5/(1-$E58)+$D$58-BK$5</f>
        <v>0.116144464906895</v>
      </c>
      <c r="BL58" s="1" t="n">
        <f aca="false">BL$5/(1-$E58)+$D$58-BL$5</f>
        <v>0.117300593411089</v>
      </c>
      <c r="BM58" s="1" t="n">
        <f aca="false">BM$5/(1-$E58)+$D$58-BM$5</f>
        <v>0.118456721915285</v>
      </c>
      <c r="BN58" s="1" t="n">
        <f aca="false">BN$5/(1-$E58)+$D$58-BN$5</f>
        <v>0.11961285041948</v>
      </c>
      <c r="BO58" s="1" t="n">
        <f aca="false">BO$5/(1-$E58)+$D$58-BO$5</f>
        <v>0.120768978923675</v>
      </c>
      <c r="BP58" s="1" t="n">
        <f aca="false">BP$5/(1-$E58)+$D$58-BP$5</f>
        <v>0.121925107427869</v>
      </c>
      <c r="BQ58" s="1" t="n">
        <f aca="false">BQ$5/(1-$E58)+$D$58-BQ$5</f>
        <v>0.123081235932064</v>
      </c>
      <c r="BR58" s="1" t="n">
        <f aca="false">BR$5/(1-$E58)+$D$58-BR$5</f>
        <v>0.124237364436259</v>
      </c>
      <c r="BS58" s="1" t="n">
        <f aca="false">BS$5/(1-$E58)+$D$58-BS$5</f>
        <v>0.125393492940454</v>
      </c>
      <c r="BT58" s="1" t="n">
        <f aca="false">BT$5/(1-$E58)+$D$58-BT$5</f>
        <v>0.126549621444648</v>
      </c>
      <c r="BU58" s="1" t="n">
        <f aca="false">BU$5/(1-$E58)+$D$58-BU$5</f>
        <v>0.127705749948843</v>
      </c>
      <c r="BV58" s="1" t="n">
        <f aca="false">BV$5/(1-$E58)+$D$58-BV$5</f>
        <v>0.128861878453038</v>
      </c>
      <c r="BW58" s="1" t="n">
        <f aca="false">BW$5/(1-$E58)+$D$58-BW$5</f>
        <v>0.130018006957233</v>
      </c>
      <c r="BX58" s="1" t="n">
        <f aca="false">BX$5/(1-$E58)+$D$58-BX$5</f>
        <v>0.131174135461428</v>
      </c>
      <c r="BY58" s="1" t="n">
        <f aca="false">BY$5/(1-$E58)+$D$58-BY$5</f>
        <v>0.132330263965622</v>
      </c>
      <c r="BZ58" s="1" t="n">
        <f aca="false">BZ$5/(1-$E58)+$D$58-BZ$5</f>
        <v>0.133486392469817</v>
      </c>
      <c r="CA58" s="1" t="n">
        <f aca="false">CA$5/(1-$E58)+$D$58-CA$5</f>
        <v>0.134642520974012</v>
      </c>
      <c r="CB58" s="1" t="n">
        <f aca="false">CB$5/(1-$E58)+$D$58-CB$5</f>
        <v>0.135798649478207</v>
      </c>
      <c r="CC58" s="1" t="n">
        <f aca="false">CC$5/(1-$E58)+$D$58-CC$5</f>
        <v>0.136954777982401</v>
      </c>
      <c r="CD58" s="1" t="n">
        <f aca="false">CD$5/(1-$E58)+$D$58-CD$5</f>
        <v>0.138110906486596</v>
      </c>
      <c r="CE58" s="1" t="n">
        <f aca="false">CE$5/(1-$E58)+$D$58-CE$5</f>
        <v>0.139267034990791</v>
      </c>
      <c r="CF58" s="1" t="n">
        <f aca="false">CF$5/(1-$E58)+$D$58-CF$5</f>
        <v>0.140423163494986</v>
      </c>
      <c r="CG58" s="1" t="n">
        <f aca="false">CG$5/(1-$E58)+$D$58-CG$5</f>
        <v>0.141579291999181</v>
      </c>
      <c r="CH58" s="1" t="n">
        <f aca="false">CH$5/(1-$E58)+$D$58-CH$5</f>
        <v>0.142735420503375</v>
      </c>
      <c r="CI58" s="1" t="n">
        <f aca="false">CI$5/(1-$E58)+$D$58-CI$5</f>
        <v>0.14389154900757</v>
      </c>
      <c r="CJ58" s="1" t="n">
        <f aca="false">CJ$5/(1-$E58)+$D$58-CJ$5</f>
        <v>0.145047677511765</v>
      </c>
      <c r="CK58" s="1" t="n">
        <f aca="false">CK$5/(1-$E58)+$D$58-CK$5</f>
        <v>0.14620380601596</v>
      </c>
      <c r="CL58" s="1" t="n">
        <f aca="false">CL$5/(1-$E58)+$D$58-CL$5</f>
        <v>0.147359934520154</v>
      </c>
      <c r="CM58" s="1" t="n">
        <f aca="false">CM$5/(1-$E58)+$D$58-CM$5</f>
        <v>0.148516063024349</v>
      </c>
      <c r="CN58" s="1" t="n">
        <f aca="false">CN$5/(1-$E58)+$D$58-CN$5</f>
        <v>0.149672191528544</v>
      </c>
      <c r="CO58" s="1" t="n">
        <f aca="false">CO$5/(1-$E58)+$D$58-CO$5</f>
        <v>0.150828320032739</v>
      </c>
      <c r="CP58" s="1" t="n">
        <f aca="false">CP$5/(1-$E58)+$D$58-CP$5</f>
        <v>0.151984448536934</v>
      </c>
      <c r="CQ58" s="1" t="n">
        <f aca="false">CQ$5/(1-$E58)+$D$58-CQ$5</f>
        <v>0.153140577041128</v>
      </c>
      <c r="CR58" s="1" t="n">
        <f aca="false">CR$5/(1-$E58)+$D$58-CR$5</f>
        <v>0.154296705545323</v>
      </c>
      <c r="CS58" s="1" t="n">
        <f aca="false">CS$5/(1-$E58)+$D$58-CS$5</f>
        <v>0.155452834049518</v>
      </c>
      <c r="CT58" s="1" t="n">
        <f aca="false">CT$5/(1-$E58)+$D$58-CT$5</f>
        <v>0.156608962553713</v>
      </c>
      <c r="CU58" s="1" t="n">
        <f aca="false">CU$5/(1-$E58)+$D$58-CU$5</f>
        <v>0.157765091057907</v>
      </c>
      <c r="CV58" s="1" t="n">
        <f aca="false">CV$5/(1-$E58)+$D$58-CV$5</f>
        <v>0.158921219562102</v>
      </c>
      <c r="CW58" s="1" t="n">
        <f aca="false">CW$5/(1-$E58)+$D$58-CW$5</f>
        <v>0.160077348066297</v>
      </c>
      <c r="CX58" s="1" t="n">
        <f aca="false">CX$5/(1-$E58)+$D$58-CX$5</f>
        <v>0.161233476570492</v>
      </c>
      <c r="CY58" s="1" t="n">
        <f aca="false">CY$5/(1-$E58)+$D$58-CY$5</f>
        <v>0.162389605074686</v>
      </c>
      <c r="CZ58" s="1" t="n">
        <f aca="false">CZ$5/(1-$E58)+$D$58-CZ$5</f>
        <v>0.163545733578881</v>
      </c>
      <c r="DA58" s="1" t="n">
        <f aca="false">DA$5/(1-$E58)+$D$58-DA$5</f>
        <v>0.164701862083076</v>
      </c>
      <c r="DB58" s="1" t="n">
        <f aca="false">DB$5/(1-$E58)+$D$58-DB$5</f>
        <v>0.165857990587271</v>
      </c>
      <c r="DC58" s="1" t="n">
        <f aca="false">DC$5/(1-$E58)+$D$58-DC$5</f>
        <v>0.167014119091466</v>
      </c>
      <c r="DD58" s="1" t="n">
        <f aca="false">DD$5/(1-$E58)+$D$58-DD$5</f>
        <v>0.168170247595661</v>
      </c>
      <c r="DE58" s="1" t="n">
        <f aca="false">DE$5/(1-$E58)+$D$58-DE$5</f>
        <v>0.169326376099856</v>
      </c>
      <c r="DF58" s="1" t="n">
        <f aca="false">DF$5/(1-$E58)+$D$58-DF$5</f>
        <v>0.170482504604051</v>
      </c>
      <c r="DG58" s="1" t="n">
        <f aca="false">DG$5/(1-$E58)+$D$58-DG$5</f>
        <v>0.171638633108246</v>
      </c>
      <c r="DH58" s="1" t="n">
        <f aca="false">DH$5/(1-$E58)+$D$58-DH$5</f>
        <v>0.17279476161244</v>
      </c>
      <c r="DI58" s="1" t="n">
        <f aca="false">DI$5/(1-$E58)+$D$58-DI$5</f>
        <v>0.173950890116635</v>
      </c>
      <c r="DJ58" s="1" t="n">
        <f aca="false">DJ$5/(1-$E58)+$D$58-DJ$5</f>
        <v>0.17510701862083</v>
      </c>
      <c r="DK58" s="1" t="n">
        <f aca="false">DK$5/(1-$E58)+$D$58-DK$5</f>
        <v>0.176263147125025</v>
      </c>
      <c r="DL58" s="1" t="n">
        <f aca="false">DL$5/(1-$E58)+$D$58-DL$5</f>
        <v>0.177419275629219</v>
      </c>
      <c r="DM58" s="1" t="n">
        <f aca="false">DM$5/(1-$E58)+$D$58-DM$5</f>
        <v>0.178575404133414</v>
      </c>
      <c r="DN58" s="1" t="n">
        <f aca="false">DN$5/(1-$E58)+$D$58-DN$5</f>
        <v>0.179731532637609</v>
      </c>
      <c r="DO58" s="1" t="n">
        <f aca="false">DO$5/(1-$E58)+$D$58-DO$5</f>
        <v>0.180887661141804</v>
      </c>
      <c r="DP58" s="1" t="n">
        <f aca="false">DP$5/(1-$E58)+$D$58-DP$5</f>
        <v>0.182043789645999</v>
      </c>
      <c r="DQ58" s="1" t="n">
        <f aca="false">DQ$5/(1-$E58)+$D$58-DQ$5</f>
        <v>0.183199918150193</v>
      </c>
      <c r="DR58" s="1" t="n">
        <f aca="false">DR$5/(1-$E58)+$D$58-DR$5</f>
        <v>0.184356046654388</v>
      </c>
      <c r="DS58" s="1" t="n">
        <f aca="false">DS$5/(1-$E58)+$D$58-DS$5</f>
        <v>0.185512175158583</v>
      </c>
      <c r="DT58" s="1" t="n">
        <f aca="false">DT$5/(1-$E58)+$D$58-DT$5</f>
        <v>0.186668303662778</v>
      </c>
      <c r="DU58" s="1" t="n">
        <f aca="false">DU$5/(1-$E58)+$D$58-DU$5</f>
        <v>0.187824432166972</v>
      </c>
      <c r="DV58" s="1" t="n">
        <f aca="false">DV$5/(1-$E58)+$D$58-DV$5</f>
        <v>0.188980560671167</v>
      </c>
      <c r="DW58" s="1" t="n">
        <f aca="false">DW$5/(1-$E58)+$D$58-DW$5</f>
        <v>0.190136689175361</v>
      </c>
      <c r="DX58" s="1" t="n">
        <f aca="false">DX$5/(1-$E58)+$D$58-DX$5</f>
        <v>0.191292817679557</v>
      </c>
      <c r="DY58" s="1" t="n">
        <f aca="false">DY$5/(1-$E58)+$D$58-DY$5</f>
        <v>0.192448946183752</v>
      </c>
      <c r="DZ58" s="1" t="n">
        <f aca="false">DZ$5/(1-$E58)+$D$58-DZ$5</f>
        <v>0.193605074687946</v>
      </c>
      <c r="EA58" s="1" t="n">
        <f aca="false">EA$5/(1-$E58)+$D$58-EA$5</f>
        <v>0.194761203192142</v>
      </c>
      <c r="EB58" s="1" t="n">
        <f aca="false">EB$5/(1-$E58)+$D$58-EB$5</f>
        <v>0.195917331696336</v>
      </c>
      <c r="EC58" s="1" t="n">
        <f aca="false">EC$5/(1-$E58)+$D$58-EC$5</f>
        <v>0.197073460200532</v>
      </c>
      <c r="ED58" s="1" t="n">
        <f aca="false">ED$5/(1-$E58)+$D$58-ED$5</f>
        <v>0.198229588704725</v>
      </c>
      <c r="EE58" s="1" t="n">
        <f aca="false">EE$5/(1-$E58)+$D$58-EE$5</f>
        <v>0.199385717208921</v>
      </c>
      <c r="EF58" s="1" t="n">
        <f aca="false">EF$5/(1-$E58)+$D$58-EF$5</f>
        <v>0.200541845713115</v>
      </c>
      <c r="EG58" s="1" t="n">
        <f aca="false">EG$5/(1-$E58)+$D$58-EG$5</f>
        <v>0.201697974217311</v>
      </c>
      <c r="EH58" s="1" t="n">
        <f aca="false">EH$5/(1-$E58)+$D$58-EH$5</f>
        <v>0.202854102721505</v>
      </c>
      <c r="EI58" s="1" t="n">
        <f aca="false">EI$5/(1-$E58)+$D$58-EI$5</f>
        <v>0.2040102312257</v>
      </c>
      <c r="EJ58" s="1" t="n">
        <f aca="false">EJ$5/(1-$E58)+$D$58-EJ$5</f>
        <v>0.205166359729894</v>
      </c>
      <c r="EK58" s="1" t="n">
        <f aca="false">EK$5/(1-$E58)+$D$58-EK$5</f>
        <v>0.20632248823409</v>
      </c>
      <c r="EL58" s="1" t="n">
        <f aca="false">EL$5/(1-$E58)+$D$58-EL$5</f>
        <v>0.207478616738284</v>
      </c>
      <c r="EM58" s="1" t="n">
        <f aca="false">EM$5/(1-$E58)+$D$58-EM$5</f>
        <v>0.208634745242479</v>
      </c>
      <c r="EN58" s="1" t="n">
        <f aca="false">EN$5/(1-$E58)+$D$58-EN$5</f>
        <v>0.209790873746673</v>
      </c>
      <c r="EO58" s="1" t="n">
        <f aca="false">EO$5/(1-$E58)+$D$58-EO$5</f>
        <v>0.210947002250869</v>
      </c>
      <c r="EP58" s="1" t="n">
        <f aca="false">EP$5/(1-$E58)+$D$58-EP$5</f>
        <v>0.212103130755063</v>
      </c>
      <c r="EQ58" s="1" t="n">
        <f aca="false">EQ$5/(1-$E58)+$D$58-EQ$5</f>
        <v>0.213259259259258</v>
      </c>
      <c r="ER58" s="1" t="n">
        <f aca="false">ER$5/(1-$E58)+$D$58-ER$5</f>
        <v>0.214415387763452</v>
      </c>
      <c r="ES58" s="1" t="n">
        <f aca="false">ES$5/(1-$E58)+$D$58-ES$5</f>
        <v>0.215571516267648</v>
      </c>
      <c r="ET58" s="1" t="n">
        <f aca="false">ET$5/(1-$E58)+$D$58-ET$5</f>
        <v>0.216727644771844</v>
      </c>
      <c r="EU58" s="1"/>
      <c r="EV58" s="1"/>
      <c r="EW58" s="1"/>
      <c r="EX58" s="1"/>
      <c r="EY58" s="1"/>
      <c r="EZ58" s="1"/>
      <c r="FA58" s="1"/>
      <c r="FB58" s="1"/>
    </row>
    <row r="59" customFormat="false" ht="12.75" hidden="false" customHeight="false" outlineLevel="0" collapsed="false">
      <c r="A59" s="18" t="s">
        <v>51</v>
      </c>
      <c r="B59" s="12"/>
      <c r="C59" s="19" t="n">
        <v>3.6</v>
      </c>
      <c r="D59" s="19" t="n">
        <f aca="false">0.0003+0.0022</f>
        <v>0.0025</v>
      </c>
      <c r="E59" s="20" t="n">
        <v>0.011</v>
      </c>
      <c r="F59" s="1" t="n">
        <f aca="false">F$5/(1-$E59)+$D$59-F$5</f>
        <v>0.0191835187057634</v>
      </c>
      <c r="G59" s="1" t="n">
        <f aca="false">G$5/(1-$E59)+$D$59-G$5</f>
        <v>0.0197396359959554</v>
      </c>
      <c r="H59" s="1" t="n">
        <f aca="false">H$5/(1-$E59)+$D$59-H$5</f>
        <v>0.0202957532861476</v>
      </c>
      <c r="I59" s="1" t="n">
        <f aca="false">I$5/(1-$E59)+$D$59-I$5</f>
        <v>0.0208518705763396</v>
      </c>
      <c r="J59" s="1" t="n">
        <f aca="false">J$5/(1-$E59)+$D$59-J$5</f>
        <v>0.0214079878665319</v>
      </c>
      <c r="K59" s="1" t="n">
        <f aca="false">K$5/(1-$E59)+$D$59-K$5</f>
        <v>0.0219641051567239</v>
      </c>
      <c r="L59" s="1" t="n">
        <f aca="false">L$5/(1-$E59)+$D$59-L$5</f>
        <v>0.0225202224469161</v>
      </c>
      <c r="M59" s="1" t="n">
        <f aca="false">M$5/(1-$E59)+$D$59-M$5</f>
        <v>0.0230763397371081</v>
      </c>
      <c r="N59" s="1" t="n">
        <f aca="false">N$5/(1-$E59)+$D$59-N$5</f>
        <v>0.0236324570273003</v>
      </c>
      <c r="O59" s="1" t="n">
        <f aca="false">O$5/(1-$E59)+$D$59-O$5</f>
        <v>0.0241885743174923</v>
      </c>
      <c r="P59" s="1" t="n">
        <f aca="false">P$5/(1-$E59)+$D$59-P$5</f>
        <v>0.0303058645096055</v>
      </c>
      <c r="Q59" s="1" t="n">
        <f aca="false">Q$5/(1-$E59)+$D$59-Q$5</f>
        <v>0.0308619817997977</v>
      </c>
      <c r="R59" s="1" t="n">
        <f aca="false">R$5/(1-$E59)+$D$59-R$5</f>
        <v>0.0314180990899899</v>
      </c>
      <c r="S59" s="1" t="n">
        <f aca="false">S$5/(1-$E59)+$D$59-S$5</f>
        <v>0.0319742163801822</v>
      </c>
      <c r="T59" s="1" t="n">
        <f aca="false">T$5/(1-$E59)+$D$59-T$5</f>
        <v>0.0325303336703739</v>
      </c>
      <c r="U59" s="1" t="n">
        <f aca="false">U$5/(1-$E59)+$D$59-U$5</f>
        <v>0.0330864509605662</v>
      </c>
      <c r="V59" s="1" t="n">
        <f aca="false">V$5/(1-$E59)+$D$59-V$5</f>
        <v>0.0336425682507584</v>
      </c>
      <c r="W59" s="1" t="n">
        <f aca="false">W$5/(1-$E59)+$D$59-W$5</f>
        <v>0.0341986855409506</v>
      </c>
      <c r="X59" s="1" t="n">
        <f aca="false">X$5/(1-$E59)+$D$59-X$5</f>
        <v>0.0347548028311424</v>
      </c>
      <c r="Y59" s="1" t="n">
        <f aca="false">Y$5/(1-$E59)+$D$59-Y$5</f>
        <v>0.0353109201213346</v>
      </c>
      <c r="Z59" s="1" t="n">
        <f aca="false">Z$5/(1-$E59)+$D$59-Z$5</f>
        <v>0.0358670374115269</v>
      </c>
      <c r="AA59" s="1" t="n">
        <f aca="false">AA$5/(1-$E59)+$D$59-AA$5</f>
        <v>0.0364231547017191</v>
      </c>
      <c r="AB59" s="1" t="n">
        <f aca="false">AB$5/(1-$E59)+$D$59-AB$5</f>
        <v>0.0369792719919109</v>
      </c>
      <c r="AC59" s="1" t="n">
        <f aca="false">AC$5/(1-$E59)+$D$59-AC$5</f>
        <v>0.0375353892821031</v>
      </c>
      <c r="AD59" s="1" t="n">
        <f aca="false">AD$5/(1-$E59)+$D$59-AD$5</f>
        <v>0.0380915065722953</v>
      </c>
      <c r="AE59" s="1" t="n">
        <f aca="false">AE$5/(1-$E59)+$D$59-AE$5</f>
        <v>0.0386476238624871</v>
      </c>
      <c r="AF59" s="1" t="n">
        <f aca="false">AF$5/(1-$E59)+$D$59-AF$5</f>
        <v>0.0392037411526793</v>
      </c>
      <c r="AG59" s="1" t="n">
        <f aca="false">AG$5/(1-$E59)+$D$59-AG$5</f>
        <v>0.0397598584428716</v>
      </c>
      <c r="AH59" s="1" t="n">
        <f aca="false">AH$5/(1-$E59)+$D$59-AH$5</f>
        <v>0.0403159757330638</v>
      </c>
      <c r="AI59" s="1" t="n">
        <f aca="false">AI$5/(1-$E59)+$D$59-AI$5</f>
        <v>0.0408720930232556</v>
      </c>
      <c r="AJ59" s="1" t="n">
        <f aca="false">AJ$5/(1-$E59)+$D$59-AJ$5</f>
        <v>0.0414282103134478</v>
      </c>
      <c r="AK59" s="1" t="n">
        <f aca="false">AK$5/(1-$E59)+$D$59-AK$5</f>
        <v>0.04198432760364</v>
      </c>
      <c r="AL59" s="1" t="n">
        <f aca="false">AL$5/(1-$E59)+$D$59-AL$5</f>
        <v>0.0425404448938322</v>
      </c>
      <c r="AM59" s="1" t="n">
        <f aca="false">AM$5/(1-$E59)+$D$59-AM$5</f>
        <v>0.043096562184024</v>
      </c>
      <c r="AN59" s="1" t="n">
        <f aca="false">AN$5/(1-$E59)+$D$59-AN$5</f>
        <v>0.0436526794742163</v>
      </c>
      <c r="AO59" s="1" t="n">
        <f aca="false">AO$5/(1-$E59)+$D$59-AO$5</f>
        <v>0.0442087967644085</v>
      </c>
      <c r="AP59" s="1" t="n">
        <f aca="false">AP$5/(1-$E59)+$D$59-AP$5</f>
        <v>0.0447649140546007</v>
      </c>
      <c r="AQ59" s="1" t="n">
        <f aca="false">AQ$5/(1-$E59)+$D$59-AQ$5</f>
        <v>0.0453210313447925</v>
      </c>
      <c r="AR59" s="1" t="n">
        <f aca="false">AR$5/(1-$E59)+$D$59-AR$5</f>
        <v>0.0458771486349847</v>
      </c>
      <c r="AS59" s="1" t="n">
        <f aca="false">AS$5/(1-$E59)+$D$59-AS$5</f>
        <v>0.0464332659251769</v>
      </c>
      <c r="AT59" s="1" t="n">
        <f aca="false">AT$5/(1-$E59)+$D$59-AT$5</f>
        <v>0.0469893832153696</v>
      </c>
      <c r="AU59" s="1" t="n">
        <f aca="false">AU$5/(1-$E59)+$D$59-AU$5</f>
        <v>0.0475455005055618</v>
      </c>
      <c r="AV59" s="1" t="n">
        <f aca="false">AV$5/(1-$E59)+$D$59-AV$5</f>
        <v>0.0481016177957541</v>
      </c>
      <c r="AW59" s="1" t="n">
        <f aca="false">AW$5/(1-$E59)+$D$59-AW$5</f>
        <v>0.0486577350859454</v>
      </c>
      <c r="AX59" s="1" t="n">
        <f aca="false">AX$5/(1-$E59)+$D$59-AX$5</f>
        <v>0.0492138523761376</v>
      </c>
      <c r="AY59" s="1" t="n">
        <f aca="false">AY$5/(1-$E59)+$D$59-AY$5</f>
        <v>0.0497699696663299</v>
      </c>
      <c r="AZ59" s="1" t="n">
        <f aca="false">AZ$5/(1-$E59)+$D$59-AZ$5</f>
        <v>0.0503260869565221</v>
      </c>
      <c r="BA59" s="1" t="n">
        <f aca="false">BA$5/(1-$E59)+$D$59-BA$5</f>
        <v>0.0508822042467143</v>
      </c>
      <c r="BB59" s="1" t="n">
        <f aca="false">BB$5/(1-$E59)+$D$59-BB$5</f>
        <v>0.0514383215369065</v>
      </c>
      <c r="BC59" s="1" t="n">
        <f aca="false">BC$5/(1-$E59)+$D$59-BC$5</f>
        <v>0.0519944388270988</v>
      </c>
      <c r="BD59" s="1" t="n">
        <f aca="false">BD$5/(1-$E59)+$D$59-BD$5</f>
        <v>0.052550556117291</v>
      </c>
      <c r="BE59" s="1" t="n">
        <f aca="false">BE$5/(1-$E59)+$D$59-BE$5</f>
        <v>0.0531066734074823</v>
      </c>
      <c r="BF59" s="1" t="n">
        <f aca="false">BF$5/(1-$E59)+$D$59-BF$5</f>
        <v>0.0536627906976745</v>
      </c>
      <c r="BG59" s="1" t="n">
        <f aca="false">BG$5/(1-$E59)+$D$59-BG$5</f>
        <v>0.0542189079878668</v>
      </c>
      <c r="BH59" s="1" t="n">
        <f aca="false">BH$5/(1-$E59)+$D$59-BH$5</f>
        <v>0.054775025278059</v>
      </c>
      <c r="BI59" s="1" t="n">
        <f aca="false">BI$5/(1-$E59)+$D$59-BI$5</f>
        <v>0.0553311425682512</v>
      </c>
      <c r="BJ59" s="1" t="n">
        <f aca="false">BJ$5/(1-$E59)+$D$59-BJ$5</f>
        <v>0.0558872598584435</v>
      </c>
      <c r="BK59" s="1" t="n">
        <f aca="false">BK$5/(1-$E59)+$D$59-BK$5</f>
        <v>0.0564433771486357</v>
      </c>
      <c r="BL59" s="1" t="n">
        <f aca="false">BL$5/(1-$E59)+$D$59-BL$5</f>
        <v>0.056999494438827</v>
      </c>
      <c r="BM59" s="1" t="n">
        <f aca="false">BM$5/(1-$E59)+$D$59-BM$5</f>
        <v>0.0575556117290192</v>
      </c>
      <c r="BN59" s="1" t="n">
        <f aca="false">BN$5/(1-$E59)+$D$59-BN$5</f>
        <v>0.0581117290192115</v>
      </c>
      <c r="BO59" s="1" t="n">
        <f aca="false">BO$5/(1-$E59)+$D$59-BO$5</f>
        <v>0.0586678463094037</v>
      </c>
      <c r="BP59" s="1" t="n">
        <f aca="false">BP$5/(1-$E59)+$D$59-BP$5</f>
        <v>0.0592239635995959</v>
      </c>
      <c r="BQ59" s="1" t="n">
        <f aca="false">BQ$5/(1-$E59)+$D$59-BQ$5</f>
        <v>0.0597800808897881</v>
      </c>
      <c r="BR59" s="1" t="n">
        <f aca="false">BR$5/(1-$E59)+$D$59-BR$5</f>
        <v>0.0603361981799804</v>
      </c>
      <c r="BS59" s="1" t="n">
        <f aca="false">BS$5/(1-$E59)+$D$59-BS$5</f>
        <v>0.0608923154701726</v>
      </c>
      <c r="BT59" s="1" t="n">
        <f aca="false">BT$5/(1-$E59)+$D$59-BT$5</f>
        <v>0.0614484327603639</v>
      </c>
      <c r="BU59" s="1" t="n">
        <f aca="false">BU$5/(1-$E59)+$D$59-BU$5</f>
        <v>0.0620045500505562</v>
      </c>
      <c r="BV59" s="1" t="n">
        <f aca="false">BV$5/(1-$E59)+$D$59-BV$5</f>
        <v>0.0625606673407484</v>
      </c>
      <c r="BW59" s="1" t="n">
        <f aca="false">BW$5/(1-$E59)+$D$59-BW$5</f>
        <v>0.0631167846309406</v>
      </c>
      <c r="BX59" s="1" t="n">
        <f aca="false">BX$5/(1-$E59)+$D$59-BX$5</f>
        <v>0.0636729019211328</v>
      </c>
      <c r="BY59" s="1" t="n">
        <f aca="false">BY$5/(1-$E59)+$D$59-BY$5</f>
        <v>0.0642290192113251</v>
      </c>
      <c r="BZ59" s="1" t="n">
        <f aca="false">BZ$5/(1-$E59)+$D$59-BZ$5</f>
        <v>0.0647851365015173</v>
      </c>
      <c r="CA59" s="1" t="n">
        <f aca="false">CA$5/(1-$E59)+$D$59-CA$5</f>
        <v>0.0653412537917095</v>
      </c>
      <c r="CB59" s="1" t="n">
        <f aca="false">CB$5/(1-$E59)+$D$59-CB$5</f>
        <v>0.0658973710819009</v>
      </c>
      <c r="CC59" s="1" t="n">
        <f aca="false">CC$5/(1-$E59)+$D$59-CC$5</f>
        <v>0.0664534883720931</v>
      </c>
      <c r="CD59" s="1" t="n">
        <f aca="false">CD$5/(1-$E59)+$D$59-CD$5</f>
        <v>0.0670096056622853</v>
      </c>
      <c r="CE59" s="1" t="n">
        <f aca="false">CE$5/(1-$E59)+$D$59-CE$5</f>
        <v>0.0675657229524775</v>
      </c>
      <c r="CF59" s="1" t="n">
        <f aca="false">CF$5/(1-$E59)+$D$59-CF$5</f>
        <v>0.0681218402426698</v>
      </c>
      <c r="CG59" s="1" t="n">
        <f aca="false">CG$5/(1-$E59)+$D$59-CG$5</f>
        <v>0.068677957532862</v>
      </c>
      <c r="CH59" s="1" t="n">
        <f aca="false">CH$5/(1-$E59)+$D$59-CH$5</f>
        <v>0.0692340748230542</v>
      </c>
      <c r="CI59" s="1" t="n">
        <f aca="false">CI$5/(1-$E59)+$D$59-CI$5</f>
        <v>0.0697901921132464</v>
      </c>
      <c r="CJ59" s="1" t="n">
        <f aca="false">CJ$5/(1-$E59)+$D$59-CJ$5</f>
        <v>0.0703463094034378</v>
      </c>
      <c r="CK59" s="1" t="n">
        <f aca="false">CK$5/(1-$E59)+$D$59-CK$5</f>
        <v>0.07090242669363</v>
      </c>
      <c r="CL59" s="1" t="n">
        <f aca="false">CL$5/(1-$E59)+$D$59-CL$5</f>
        <v>0.0714585439838222</v>
      </c>
      <c r="CM59" s="1" t="n">
        <f aca="false">CM$5/(1-$E59)+$D$59-CM$5</f>
        <v>0.0720146612740145</v>
      </c>
      <c r="CN59" s="1" t="n">
        <f aca="false">CN$5/(1-$E59)+$D$59-CN$5</f>
        <v>0.0725707785642067</v>
      </c>
      <c r="CO59" s="1" t="n">
        <f aca="false">CO$5/(1-$E59)+$D$59-CO$5</f>
        <v>0.0731268958543989</v>
      </c>
      <c r="CP59" s="1" t="n">
        <f aca="false">CP$5/(1-$E59)+$D$59-CP$5</f>
        <v>0.0736830131445911</v>
      </c>
      <c r="CQ59" s="1" t="n">
        <f aca="false">CQ$5/(1-$E59)+$D$59-CQ$5</f>
        <v>0.0742391304347825</v>
      </c>
      <c r="CR59" s="1" t="n">
        <f aca="false">CR$5/(1-$E59)+$D$59-CR$5</f>
        <v>0.0747952477249747</v>
      </c>
      <c r="CS59" s="1" t="n">
        <f aca="false">CS$5/(1-$E59)+$D$59-CS$5</f>
        <v>0.0753513650151669</v>
      </c>
      <c r="CT59" s="1" t="n">
        <f aca="false">CT$5/(1-$E59)+$D$59-CT$5</f>
        <v>0.0759074823053592</v>
      </c>
      <c r="CU59" s="1" t="n">
        <f aca="false">CU$5/(1-$E59)+$D$59-CU$5</f>
        <v>0.0764635995955514</v>
      </c>
      <c r="CV59" s="1" t="n">
        <f aca="false">CV$5/(1-$E59)+$D$59-CV$5</f>
        <v>0.0770197168857436</v>
      </c>
      <c r="CW59" s="1" t="n">
        <f aca="false">CW$5/(1-$E59)+$D$59-CW$5</f>
        <v>0.0775758341759358</v>
      </c>
      <c r="CX59" s="1" t="n">
        <f aca="false">CX$5/(1-$E59)+$D$59-CX$5</f>
        <v>0.0781319514661281</v>
      </c>
      <c r="CY59" s="1" t="n">
        <f aca="false">CY$5/(1-$E59)+$D$59-CY$5</f>
        <v>0.0786880687563194</v>
      </c>
      <c r="CZ59" s="1" t="n">
        <f aca="false">CZ$5/(1-$E59)+$D$59-CZ$5</f>
        <v>0.0792441860465116</v>
      </c>
      <c r="DA59" s="1" t="n">
        <f aca="false">DA$5/(1-$E59)+$D$59-DA$5</f>
        <v>0.0798003033367039</v>
      </c>
      <c r="DB59" s="1" t="n">
        <f aca="false">DB$5/(1-$E59)+$D$59-DB$5</f>
        <v>0.0803564206268961</v>
      </c>
      <c r="DC59" s="1" t="n">
        <f aca="false">DC$5/(1-$E59)+$D$59-DC$5</f>
        <v>0.0809125379170883</v>
      </c>
      <c r="DD59" s="1" t="n">
        <f aca="false">DD$5/(1-$E59)+$D$59-DD$5</f>
        <v>0.0814686552072805</v>
      </c>
      <c r="DE59" s="1" t="n">
        <f aca="false">DE$5/(1-$E59)+$D$59-DE$5</f>
        <v>0.0820247724974728</v>
      </c>
      <c r="DF59" s="1" t="n">
        <f aca="false">DF$5/(1-$E59)+$D$59-DF$5</f>
        <v>0.082580889787665</v>
      </c>
      <c r="DG59" s="1" t="n">
        <f aca="false">DG$5/(1-$E59)+$D$59-DG$5</f>
        <v>0.0831370070778563</v>
      </c>
      <c r="DH59" s="1" t="n">
        <f aca="false">DH$5/(1-$E59)+$D$59-DH$5</f>
        <v>0.0836931243680485</v>
      </c>
      <c r="DI59" s="1" t="n">
        <f aca="false">DI$5/(1-$E59)+$D$59-DI$5</f>
        <v>0.0842492416582408</v>
      </c>
      <c r="DJ59" s="1" t="n">
        <f aca="false">DJ$5/(1-$E59)+$D$59-DJ$5</f>
        <v>0.084805358948433</v>
      </c>
      <c r="DK59" s="1" t="n">
        <f aca="false">DK$5/(1-$E59)+$D$59-DK$5</f>
        <v>0.0853614762386252</v>
      </c>
      <c r="DL59" s="1" t="n">
        <f aca="false">DL$5/(1-$E59)+$D$59-DL$5</f>
        <v>0.0859175935288175</v>
      </c>
      <c r="DM59" s="1" t="n">
        <f aca="false">DM$5/(1-$E59)+$D$59-DM$5</f>
        <v>0.0864737108190097</v>
      </c>
      <c r="DN59" s="1" t="n">
        <f aca="false">DN$5/(1-$E59)+$D$59-DN$5</f>
        <v>0.0870298281092019</v>
      </c>
      <c r="DO59" s="1" t="n">
        <f aca="false">DO$5/(1-$E59)+$D$59-DO$5</f>
        <v>0.0875859453993932</v>
      </c>
      <c r="DP59" s="1" t="n">
        <f aca="false">DP$5/(1-$E59)+$D$59-DP$5</f>
        <v>0.0881420626895855</v>
      </c>
      <c r="DQ59" s="1" t="n">
        <f aca="false">DQ$5/(1-$E59)+$D$59-DQ$5</f>
        <v>0.0886981799797777</v>
      </c>
      <c r="DR59" s="1" t="n">
        <f aca="false">DR$5/(1-$E59)+$D$59-DR$5</f>
        <v>0.0892542972699699</v>
      </c>
      <c r="DS59" s="1" t="n">
        <f aca="false">DS$5/(1-$E59)+$D$59-DS$5</f>
        <v>0.0898104145601621</v>
      </c>
      <c r="DT59" s="1" t="n">
        <f aca="false">DT$5/(1-$E59)+$D$59-DT$5</f>
        <v>0.0903665318503544</v>
      </c>
      <c r="DU59" s="1" t="n">
        <f aca="false">DU$5/(1-$E59)+$D$59-DU$5</f>
        <v>0.0909226491405457</v>
      </c>
      <c r="DV59" s="1" t="n">
        <f aca="false">DV$5/(1-$E59)+$D$59-DV$5</f>
        <v>0.0914787664307379</v>
      </c>
      <c r="DW59" s="1" t="n">
        <f aca="false">DW$5/(1-$E59)+$D$59-DW$5</f>
        <v>0.0920348837209293</v>
      </c>
      <c r="DX59" s="1" t="n">
        <f aca="false">DX$5/(1-$E59)+$D$59-DX$5</f>
        <v>0.0925910010111224</v>
      </c>
      <c r="DY59" s="1" t="n">
        <f aca="false">DY$5/(1-$E59)+$D$59-DY$5</f>
        <v>0.0931471183013137</v>
      </c>
      <c r="DZ59" s="1" t="n">
        <f aca="false">DZ$5/(1-$E59)+$D$59-DZ$5</f>
        <v>0.0937032355915068</v>
      </c>
      <c r="EA59" s="1" t="n">
        <f aca="false">EA$5/(1-$E59)+$D$59-EA$5</f>
        <v>0.0942593528816982</v>
      </c>
      <c r="EB59" s="1" t="n">
        <f aca="false">EB$5/(1-$E59)+$D$59-EB$5</f>
        <v>0.0948154701718895</v>
      </c>
      <c r="EC59" s="1" t="n">
        <f aca="false">EC$5/(1-$E59)+$D$59-EC$5</f>
        <v>0.0953715874620826</v>
      </c>
      <c r="ED59" s="1" t="n">
        <f aca="false">ED$5/(1-$E59)+$D$59-ED$5</f>
        <v>0.095927704752274</v>
      </c>
      <c r="EE59" s="1" t="n">
        <f aca="false">EE$5/(1-$E59)+$D$59-EE$5</f>
        <v>0.0964838220424671</v>
      </c>
      <c r="EF59" s="1" t="n">
        <f aca="false">EF$5/(1-$E59)+$D$59-EF$5</f>
        <v>0.0970399393326584</v>
      </c>
      <c r="EG59" s="1" t="n">
        <f aca="false">EG$5/(1-$E59)+$D$59-EG$5</f>
        <v>0.0975960566228515</v>
      </c>
      <c r="EH59" s="1" t="n">
        <f aca="false">EH$5/(1-$E59)+$D$59-EH$5</f>
        <v>0.0981521739130429</v>
      </c>
      <c r="EI59" s="1" t="n">
        <f aca="false">EI$5/(1-$E59)+$D$59-EI$5</f>
        <v>0.0987082912032342</v>
      </c>
      <c r="EJ59" s="1" t="n">
        <f aca="false">EJ$5/(1-$E59)+$D$59-EJ$5</f>
        <v>0.0992644084934273</v>
      </c>
      <c r="EK59" s="1" t="n">
        <f aca="false">EK$5/(1-$E59)+$D$59-EK$5</f>
        <v>0.0998205257836187</v>
      </c>
      <c r="EL59" s="1" t="n">
        <f aca="false">EL$5/(1-$E59)+$D$59-EL$5</f>
        <v>0.100376643073812</v>
      </c>
      <c r="EM59" s="1" t="n">
        <f aca="false">EM$5/(1-$E59)+$D$59-EM$5</f>
        <v>0.100932760364003</v>
      </c>
      <c r="EN59" s="1" t="n">
        <f aca="false">EN$5/(1-$E59)+$D$59-EN$5</f>
        <v>0.101488877654196</v>
      </c>
      <c r="EO59" s="1" t="n">
        <f aca="false">EO$5/(1-$E59)+$D$59-EO$5</f>
        <v>0.102044994944388</v>
      </c>
      <c r="EP59" s="1" t="n">
        <f aca="false">EP$5/(1-$E59)+$D$59-EP$5</f>
        <v>0.102601112234581</v>
      </c>
      <c r="EQ59" s="1" t="n">
        <f aca="false">EQ$5/(1-$E59)+$D$59-EQ$5</f>
        <v>0.103157229524772</v>
      </c>
      <c r="ER59" s="1" t="n">
        <f aca="false">ER$5/(1-$E59)+$D$59-ER$5</f>
        <v>0.103713346814963</v>
      </c>
      <c r="ES59" s="1" t="n">
        <f aca="false">ES$5/(1-$E59)+$D$59-ES$5</f>
        <v>0.104269464105156</v>
      </c>
      <c r="ET59" s="1" t="n">
        <f aca="false">ET$5/(1-$E59)+$D$59-ET$5</f>
        <v>0.104825581395348</v>
      </c>
      <c r="EU59" s="1"/>
      <c r="EV59" s="1"/>
      <c r="EW59" s="1"/>
      <c r="EX59" s="1"/>
      <c r="EY59" s="1"/>
      <c r="EZ59" s="1"/>
      <c r="FA59" s="1"/>
      <c r="FB59" s="1"/>
    </row>
    <row r="60" customFormat="false" ht="12.75" hidden="false" customHeight="false" outlineLevel="0" collapsed="false">
      <c r="A60" s="18"/>
      <c r="B60" s="12" t="n">
        <f aca="false">+B56+1</f>
        <v>40</v>
      </c>
    </row>
    <row r="61" customFormat="false" ht="12.75" hidden="false" customHeight="false" outlineLevel="0" collapsed="false">
      <c r="A61" s="5" t="s">
        <v>52</v>
      </c>
      <c r="B61" s="12"/>
    </row>
    <row r="62" customFormat="false" ht="12.75" hidden="false" customHeight="false" outlineLevel="0" collapsed="false">
      <c r="A62" s="18" t="s">
        <v>53</v>
      </c>
      <c r="B62" s="12"/>
      <c r="E62" s="2" t="n">
        <v>0.006</v>
      </c>
      <c r="J62" s="1" t="n">
        <f aca="false">J$5/(1-$E62)+$D62-J$5</f>
        <v>0.0102615694164989</v>
      </c>
      <c r="K62" s="1" t="n">
        <f aca="false">K$5/(1-$E62)+$D62-K$5</f>
        <v>0.0105633802816902</v>
      </c>
      <c r="L62" s="1" t="n">
        <f aca="false">L$5/(1-$E62)+$D62-L$5</f>
        <v>0.0108651911468813</v>
      </c>
      <c r="M62" s="1" t="n">
        <f aca="false">M$5/(1-$E62)+$D62-M$5</f>
        <v>0.0111670020120724</v>
      </c>
      <c r="N62" s="1" t="n">
        <f aca="false">N$5/(1-$E62)+$D62-N$5</f>
        <v>0.0114688128772635</v>
      </c>
      <c r="O62" s="1" t="n">
        <f aca="false">O$5/(1-$E62)+$D62-O$5</f>
        <v>0.0117706237424546</v>
      </c>
      <c r="P62" s="1" t="n">
        <f aca="false">P$5/(1-$E62)+$D62-P$5</f>
        <v>0.0150905432595572</v>
      </c>
      <c r="Q62" s="1" t="n">
        <f aca="false">Q$5/(1-$E62)+$D62-Q$5</f>
        <v>0.0153923541247485</v>
      </c>
      <c r="R62" s="1" t="n">
        <f aca="false">R$5/(1-$E62)+$D62-R$5</f>
        <v>0.0156941649899398</v>
      </c>
      <c r="S62" s="1" t="n">
        <f aca="false">S$5/(1-$E62)+$D62-S$5</f>
        <v>0.0159959758551307</v>
      </c>
      <c r="T62" s="1" t="n">
        <f aca="false">T$5/(1-$E62)+$D62-T$5</f>
        <v>0.016297786720322</v>
      </c>
      <c r="U62" s="1" t="n">
        <f aca="false">U$5/(1-$E62)+$D62-U$5</f>
        <v>0.0165995975855129</v>
      </c>
      <c r="V62" s="1" t="n">
        <f aca="false">V$5/(1-$E62)+$D62-V$5</f>
        <v>0.0169014084507042</v>
      </c>
      <c r="W62" s="1" t="n">
        <f aca="false">W$5/(1-$E62)+$D62-W$5</f>
        <v>0.0172032193158955</v>
      </c>
      <c r="X62" s="1" t="n">
        <f aca="false">X$5/(1-$E62)+$D62-X$5</f>
        <v>0.0175050301810864</v>
      </c>
      <c r="Y62" s="1" t="n">
        <f aca="false">Y$5/(1-$E62)+$D62-Y$5</f>
        <v>0.0178068410462777</v>
      </c>
      <c r="Z62" s="1" t="n">
        <f aca="false">Z$5/(1-$E62)+$D62-Z$5</f>
        <v>0.0181086519114686</v>
      </c>
      <c r="AA62" s="1" t="n">
        <f aca="false">AA$5/(1-$E62)+$D62-AA$5</f>
        <v>0.0184104627766599</v>
      </c>
      <c r="AB62" s="1" t="n">
        <f aca="false">AB$5/(1-$E62)+$D62-AB$5</f>
        <v>0.0187122736418512</v>
      </c>
      <c r="AC62" s="1" t="n">
        <f aca="false">AC$5/(1-$E62)+$D62-AC$5</f>
        <v>0.0190140845070421</v>
      </c>
      <c r="AD62" s="1" t="n">
        <f aca="false">AD$5/(1-$E62)+$D62-AD$5</f>
        <v>0.0193158953722334</v>
      </c>
      <c r="AE62" s="1" t="n">
        <f aca="false">AE$5/(1-$E62)+$D62-AE$5</f>
        <v>0.0196177062374248</v>
      </c>
      <c r="AF62" s="1" t="n">
        <f aca="false">AF$5/(1-$E62)+$D62-AF$5</f>
        <v>0.0199195171026156</v>
      </c>
      <c r="AG62" s="1" t="n">
        <f aca="false">AG$5/(1-$E62)+$D62-AG$5</f>
        <v>0.020221327967807</v>
      </c>
      <c r="AH62" s="1" t="n">
        <f aca="false">AH$5/(1-$E62)+$D62-AH$5</f>
        <v>0.0205231388329978</v>
      </c>
      <c r="AI62" s="1" t="n">
        <f aca="false">AI$5/(1-$E62)+$D62-AI$5</f>
        <v>0.0208249496981892</v>
      </c>
      <c r="AJ62" s="1" t="n">
        <f aca="false">AJ$5/(1-$E62)+$D62-AJ$5</f>
        <v>0.0211267605633805</v>
      </c>
      <c r="AK62" s="1" t="n">
        <f aca="false">AK$5/(1-$E62)+$D62-AK$5</f>
        <v>0.0214285714285714</v>
      </c>
      <c r="AL62" s="1" t="n">
        <f aca="false">AL$5/(1-$E62)+$D62-AL$5</f>
        <v>0.0217303822937627</v>
      </c>
      <c r="AM62" s="1" t="n">
        <f aca="false">AM$5/(1-$E62)+$D62-AM$5</f>
        <v>0.0220321931589536</v>
      </c>
      <c r="AN62" s="1" t="n">
        <f aca="false">AN$5/(1-$E62)+$D62-AN$5</f>
        <v>0.0223340040241449</v>
      </c>
      <c r="AO62" s="1" t="n">
        <f aca="false">AO$5/(1-$E62)+$D62-AO$5</f>
        <v>0.0226358148893362</v>
      </c>
      <c r="AP62" s="1" t="n">
        <f aca="false">AP$5/(1-$E62)+$D62-AP$5</f>
        <v>0.0229376257545271</v>
      </c>
      <c r="AQ62" s="1" t="n">
        <f aca="false">AQ$5/(1-$E62)+$D62-AQ$5</f>
        <v>0.0232394366197184</v>
      </c>
      <c r="AR62" s="1" t="n">
        <f aca="false">AR$5/(1-$E62)+$D62-AR$5</f>
        <v>0.0235412474849093</v>
      </c>
      <c r="AS62" s="1" t="n">
        <f aca="false">AS$5/(1-$E62)+$D62-AS$5</f>
        <v>0.0238430583501006</v>
      </c>
      <c r="AT62" s="1" t="n">
        <f aca="false">AT$5/(1-$E62)+$D62-AT$5</f>
        <v>0.0241448692152915</v>
      </c>
      <c r="AU62" s="1" t="n">
        <f aca="false">AU$5/(1-$E62)+$D62-AU$5</f>
        <v>0.0244466800804828</v>
      </c>
      <c r="AV62" s="1" t="n">
        <f aca="false">AV$5/(1-$E62)+$D62-AV$5</f>
        <v>0.0247484909456741</v>
      </c>
      <c r="AW62" s="1" t="n">
        <f aca="false">AW$5/(1-$E62)+$D62-AW$5</f>
        <v>0.0250503018108654</v>
      </c>
      <c r="AX62" s="1" t="n">
        <f aca="false">AX$5/(1-$E62)+$D62-AX$5</f>
        <v>0.0253521126760568</v>
      </c>
      <c r="AY62" s="1" t="n">
        <f aca="false">AY$5/(1-$E62)+$D62-AY$5</f>
        <v>0.0256539235412472</v>
      </c>
      <c r="AZ62" s="1" t="n">
        <f aca="false">AZ$5/(1-$E62)+$D62-AZ$5</f>
        <v>0.0259557344064385</v>
      </c>
      <c r="BA62" s="1" t="n">
        <f aca="false">BA$5/(1-$E62)+$D62-BA$5</f>
        <v>0.0262575452716298</v>
      </c>
      <c r="BB62" s="1" t="n">
        <f aca="false">BB$5/(1-$E62)+$D62-BB$5</f>
        <v>0.0265593561368211</v>
      </c>
      <c r="BC62" s="1" t="n">
        <f aca="false">BC$5/(1-$E62)+$D62-BC$5</f>
        <v>0.0268611670020125</v>
      </c>
      <c r="BD62" s="1" t="n">
        <f aca="false">BD$5/(1-$E62)+$D62-BD$5</f>
        <v>0.0271629778672029</v>
      </c>
      <c r="BE62" s="1" t="n">
        <f aca="false">BE$5/(1-$E62)+$D62-BE$5</f>
        <v>0.0274647887323942</v>
      </c>
      <c r="BF62" s="1" t="n">
        <f aca="false">BF$5/(1-$E62)+$D62-BF$5</f>
        <v>0.0277665995975855</v>
      </c>
      <c r="BG62" s="1" t="n">
        <f aca="false">BG$5/(1-$E62)+$D62-BG$5</f>
        <v>0.0280684104627769</v>
      </c>
      <c r="BH62" s="1" t="n">
        <f aca="false">BH$5/(1-$E62)+$D62-BH$5</f>
        <v>0.0283702213279682</v>
      </c>
      <c r="BI62" s="1" t="n">
        <f aca="false">BI$5/(1-$E62)+$D62-BI$5</f>
        <v>0.0286720321931586</v>
      </c>
      <c r="BJ62" s="1" t="n">
        <f aca="false">BJ$5/(1-$E62)+$D62-BJ$5</f>
        <v>0.0289738430583499</v>
      </c>
      <c r="BK62" s="1" t="n">
        <f aca="false">BK$5/(1-$E62)+$D62-BK$5</f>
        <v>0.0292756539235413</v>
      </c>
      <c r="BL62" s="1" t="n">
        <f aca="false">BL$5/(1-$E62)+$D62-BL$5</f>
        <v>0.0295774647887326</v>
      </c>
      <c r="BM62" s="1" t="n">
        <f aca="false">BM$5/(1-$E62)+$D62-BM$5</f>
        <v>0.0298792756539239</v>
      </c>
      <c r="BN62" s="1" t="n">
        <f aca="false">BN$5/(1-$E62)+$D62-BN$5</f>
        <v>0.0301810865191143</v>
      </c>
      <c r="BO62" s="1" t="n">
        <f aca="false">BO$5/(1-$E62)+$D62-BO$5</f>
        <v>0.0304828973843057</v>
      </c>
      <c r="BP62" s="1" t="n">
        <f aca="false">BP$5/(1-$E62)+$D62-BP$5</f>
        <v>0.030784708249497</v>
      </c>
      <c r="BQ62" s="1" t="n">
        <f aca="false">BQ$5/(1-$E62)+$D62-BQ$5</f>
        <v>0.0310865191146883</v>
      </c>
      <c r="BR62" s="1" t="n">
        <f aca="false">BR$5/(1-$E62)+$D62-BR$5</f>
        <v>0.0313883299798796</v>
      </c>
      <c r="BS62" s="1" t="n">
        <f aca="false">BS$5/(1-$E62)+$D62-BS$5</f>
        <v>0.0316901408450701</v>
      </c>
      <c r="BT62" s="1" t="n">
        <f aca="false">BT$5/(1-$E62)+$D62-BT$5</f>
        <v>0.0319919517102614</v>
      </c>
      <c r="BU62" s="1" t="n">
        <f aca="false">BU$5/(1-$E62)+$D62-BU$5</f>
        <v>0.0322937625754527</v>
      </c>
      <c r="BV62" s="1" t="n">
        <f aca="false">BV$5/(1-$E62)+$D62-BV$5</f>
        <v>0.032595573440644</v>
      </c>
      <c r="BW62" s="1" t="n">
        <f aca="false">BW$5/(1-$E62)+$D62-BW$5</f>
        <v>0.0328973843058353</v>
      </c>
      <c r="BX62" s="1" t="n">
        <f aca="false">BX$5/(1-$E62)+$D62-BX$5</f>
        <v>0.0331991951710258</v>
      </c>
      <c r="BY62" s="1" t="n">
        <f aca="false">BY$5/(1-$E62)+$D62-BY$5</f>
        <v>0.0335010060362171</v>
      </c>
      <c r="BZ62" s="1" t="n">
        <f aca="false">BZ$5/(1-$E62)+$D62-BZ$5</f>
        <v>0.0338028169014084</v>
      </c>
      <c r="CA62" s="1" t="n">
        <f aca="false">CA$5/(1-$E62)+$D62-CA$5</f>
        <v>0.0341046277665997</v>
      </c>
      <c r="CB62" s="1" t="n">
        <f aca="false">CB$5/(1-$E62)+$D62-CB$5</f>
        <v>0.0344064386317911</v>
      </c>
      <c r="CC62" s="1" t="n">
        <f aca="false">CC$5/(1-$E62)+$D62-CC$5</f>
        <v>0.0347082494969815</v>
      </c>
      <c r="CD62" s="1" t="n">
        <f aca="false">CD$5/(1-$E62)+$D62-CD$5</f>
        <v>0.0350100603621728</v>
      </c>
      <c r="CE62" s="1" t="n">
        <f aca="false">CE$5/(1-$E62)+$D62-CE$5</f>
        <v>0.0353118712273641</v>
      </c>
      <c r="CF62" s="1" t="n">
        <f aca="false">CF$5/(1-$E62)+$D62-CF$5</f>
        <v>0.0356136820925554</v>
      </c>
      <c r="CG62" s="1" t="n">
        <f aca="false">CG$5/(1-$E62)+$D62-CG$5</f>
        <v>0.0359154929577468</v>
      </c>
      <c r="CH62" s="1" t="n">
        <f aca="false">CH$5/(1-$E62)+$D62-CH$5</f>
        <v>0.0362173038229372</v>
      </c>
      <c r="CI62" s="1" t="n">
        <f aca="false">CI$5/(1-$E62)+$D62-CI$5</f>
        <v>0.0365191146881285</v>
      </c>
      <c r="CJ62" s="1" t="n">
        <f aca="false">CJ$5/(1-$E62)+$D62-CJ$5</f>
        <v>0.0368209255533198</v>
      </c>
      <c r="CK62" s="1" t="n">
        <f aca="false">CK$5/(1-$E62)+$D62-CK$5</f>
        <v>0.0371227364185112</v>
      </c>
      <c r="CL62" s="1" t="n">
        <f aca="false">CL$5/(1-$E62)+$D62-CL$5</f>
        <v>0.0374245472837025</v>
      </c>
      <c r="CM62" s="1" t="n">
        <f aca="false">CM$5/(1-$E62)+$D62-CM$5</f>
        <v>0.0377263581488929</v>
      </c>
      <c r="CN62" s="1" t="n">
        <f aca="false">CN$5/(1-$E62)+$D62-CN$5</f>
        <v>0.0380281690140842</v>
      </c>
      <c r="CO62" s="1" t="n">
        <f aca="false">CO$5/(1-$E62)+$D62-CO$5</f>
        <v>0.0383299798792756</v>
      </c>
      <c r="CP62" s="1" t="n">
        <f aca="false">CP$5/(1-$E62)+$D62-CP$5</f>
        <v>0.0386317907444669</v>
      </c>
      <c r="CQ62" s="1" t="n">
        <f aca="false">CQ$5/(1-$E62)+$D62-CQ$5</f>
        <v>0.0389336016096582</v>
      </c>
      <c r="CR62" s="1" t="n">
        <f aca="false">CR$5/(1-$E62)+$D62-CR$5</f>
        <v>0.0392354124748486</v>
      </c>
      <c r="CS62" s="1" t="n">
        <f aca="false">CS$5/(1-$E62)+$D62-CS$5</f>
        <v>0.03953722334004</v>
      </c>
      <c r="CT62" s="1" t="n">
        <f aca="false">CT$5/(1-$E62)+$D62-CT$5</f>
        <v>0.0398390342052313</v>
      </c>
      <c r="CU62" s="1" t="n">
        <f aca="false">CU$5/(1-$E62)+$D62-CU$5</f>
        <v>0.0401408450704226</v>
      </c>
      <c r="CV62" s="1" t="n">
        <f aca="false">CV$5/(1-$E62)+$D62-CV$5</f>
        <v>0.0404426559356139</v>
      </c>
      <c r="CW62" s="1" t="n">
        <f aca="false">CW$5/(1-$E62)+$D62-CW$5</f>
        <v>0.0407444668008043</v>
      </c>
      <c r="CX62" s="1" t="n">
        <f aca="false">CX$5/(1-$E62)+$D62-CX$5</f>
        <v>0.0410462776659957</v>
      </c>
      <c r="CY62" s="1" t="n">
        <f aca="false">CY$5/(1-$E62)+$D62-CY$5</f>
        <v>0.041348088531187</v>
      </c>
      <c r="CZ62" s="1" t="n">
        <f aca="false">CZ$5/(1-$E62)+$D62-CZ$5</f>
        <v>0.0416498993963783</v>
      </c>
      <c r="DA62" s="1" t="n">
        <f aca="false">DA$5/(1-$E62)+$D62-DA$5</f>
        <v>0.0419517102615696</v>
      </c>
      <c r="DB62" s="1" t="n">
        <f aca="false">DB$5/(1-$E62)+$D62-DB$5</f>
        <v>0.0422535211267601</v>
      </c>
      <c r="DC62" s="1" t="n">
        <f aca="false">DC$5/(1-$E62)+$D62-DC$5</f>
        <v>0.0425553319919514</v>
      </c>
      <c r="DD62" s="1" t="n">
        <f aca="false">DD$5/(1-$E62)+$D62-DD$5</f>
        <v>0.0428571428571427</v>
      </c>
      <c r="DE62" s="1" t="n">
        <f aca="false">DE$5/(1-$E62)+$D62-DE$5</f>
        <v>0.043158953722334</v>
      </c>
      <c r="DF62" s="1" t="n">
        <f aca="false">DF$5/(1-$E62)+$D62-DF$5</f>
        <v>0.0434607645875254</v>
      </c>
      <c r="DG62" s="1" t="n">
        <f aca="false">DG$5/(1-$E62)+$D62-DG$5</f>
        <v>0.0437625754527167</v>
      </c>
      <c r="DH62" s="1" t="n">
        <f aca="false">DH$5/(1-$E62)+$D62-DH$5</f>
        <v>0.0440643863179071</v>
      </c>
      <c r="DI62" s="1" t="n">
        <f aca="false">DI$5/(1-$E62)+$D62-DI$5</f>
        <v>0.0443661971830984</v>
      </c>
      <c r="DJ62" s="1" t="n">
        <f aca="false">DJ$5/(1-$E62)+$D62-DJ$5</f>
        <v>0.0446680080482897</v>
      </c>
      <c r="DK62" s="1" t="n">
        <f aca="false">DK$5/(1-$E62)+$D62-DK$5</f>
        <v>0.0449698189134811</v>
      </c>
      <c r="DL62" s="1" t="n">
        <f aca="false">DL$5/(1-$E62)+$D62-DL$5</f>
        <v>0.0452716297786724</v>
      </c>
      <c r="DM62" s="1" t="n">
        <f aca="false">DM$5/(1-$E62)+$D62-DM$5</f>
        <v>0.0455734406438628</v>
      </c>
      <c r="DN62" s="1" t="n">
        <f aca="false">DN$5/(1-$E62)+$D62-DN$5</f>
        <v>0.0458752515090541</v>
      </c>
      <c r="DO62" s="1" t="n">
        <f aca="false">DO$5/(1-$E62)+$D62-DO$5</f>
        <v>0.0461770623742455</v>
      </c>
      <c r="DP62" s="1" t="n">
        <f aca="false">DP$5/(1-$E62)+$D62-DP$5</f>
        <v>0.0464788732394368</v>
      </c>
      <c r="DQ62" s="1" t="n">
        <f aca="false">DQ$5/(1-$E62)+$D62-DQ$5</f>
        <v>0.0467806841046281</v>
      </c>
      <c r="DR62" s="1" t="n">
        <f aca="false">DR$5/(1-$E62)+$D62-DR$5</f>
        <v>0.0470824949698185</v>
      </c>
      <c r="DS62" s="1" t="n">
        <f aca="false">DS$5/(1-$E62)+$D62-DS$5</f>
        <v>0.0473843058350099</v>
      </c>
      <c r="DT62" s="1" t="n">
        <f aca="false">DT$5/(1-$E62)+$D62-DT$5</f>
        <v>0.0476861167002012</v>
      </c>
      <c r="DU62" s="1" t="n">
        <f aca="false">DU$5/(1-$E62)+$D62-DU$5</f>
        <v>0.0479879275653925</v>
      </c>
      <c r="DV62" s="1" t="n">
        <f aca="false">DV$5/(1-$E62)+$D62-DV$5</f>
        <v>0.0482897384305829</v>
      </c>
      <c r="DW62" s="1" t="n">
        <f aca="false">DW$5/(1-$E62)+$D62-DW$5</f>
        <v>0.0485915492957751</v>
      </c>
      <c r="DX62" s="1" t="n">
        <f aca="false">DX$5/(1-$E62)+$D62-DX$5</f>
        <v>0.0488933601609656</v>
      </c>
      <c r="DY62" s="1" t="n">
        <f aca="false">DY$5/(1-$E62)+$D62-DY$5</f>
        <v>0.049195171026156</v>
      </c>
      <c r="DZ62" s="1" t="n">
        <f aca="false">DZ$5/(1-$E62)+$D62-DZ$5</f>
        <v>0.0494969818913482</v>
      </c>
      <c r="EA62" s="1" t="n">
        <f aca="false">EA$5/(1-$E62)+$D62-EA$5</f>
        <v>0.0497987927565386</v>
      </c>
      <c r="EB62" s="1" t="n">
        <f aca="false">EB$5/(1-$E62)+$D62-EB$5</f>
        <v>0.0501006036217309</v>
      </c>
      <c r="EC62" s="1" t="n">
        <f aca="false">EC$5/(1-$E62)+$D62-EC$5</f>
        <v>0.0504024144869213</v>
      </c>
      <c r="ED62" s="1" t="n">
        <f aca="false">ED$5/(1-$E62)+$D62-ED$5</f>
        <v>0.0507042253521135</v>
      </c>
      <c r="EE62" s="1" t="n">
        <f aca="false">EE$5/(1-$E62)+$D62-EE$5</f>
        <v>0.0510060362173039</v>
      </c>
      <c r="EF62" s="1" t="n">
        <f aca="false">EF$5/(1-$E62)+$D62-EF$5</f>
        <v>0.0513078470824944</v>
      </c>
      <c r="EG62" s="1" t="n">
        <f aca="false">EG$5/(1-$E62)+$D62-EG$5</f>
        <v>0.0516096579476866</v>
      </c>
      <c r="EH62" s="1" t="n">
        <f aca="false">EH$5/(1-$E62)+$D62-EH$5</f>
        <v>0.051911468812877</v>
      </c>
      <c r="EI62" s="1" t="n">
        <f aca="false">EI$5/(1-$E62)+$D62-EI$5</f>
        <v>0.0522132796780692</v>
      </c>
      <c r="EJ62" s="1" t="n">
        <f aca="false">EJ$5/(1-$E62)+$D62-EJ$5</f>
        <v>0.0525150905432596</v>
      </c>
      <c r="EK62" s="1" t="n">
        <f aca="false">EK$5/(1-$E62)+$D62-EK$5</f>
        <v>0.0528169014084501</v>
      </c>
      <c r="EL62" s="1" t="n">
        <f aca="false">EL$5/(1-$E62)+$D62-EL$5</f>
        <v>0.0531187122736423</v>
      </c>
      <c r="EM62" s="1" t="n">
        <f aca="false">EM$5/(1-$E62)+$D62-EM$5</f>
        <v>0.0534205231388327</v>
      </c>
      <c r="EN62" s="1" t="n">
        <f aca="false">EN$5/(1-$E62)+$D62-EN$5</f>
        <v>0.0537223340040249</v>
      </c>
      <c r="EO62" s="1" t="n">
        <f aca="false">EO$5/(1-$E62)+$D62-EO$5</f>
        <v>0.0540241448692154</v>
      </c>
      <c r="EP62" s="1" t="n">
        <f aca="false">EP$5/(1-$E62)+$D62-EP$5</f>
        <v>0.0543259557344058</v>
      </c>
      <c r="EQ62" s="1" t="n">
        <f aca="false">EQ$5/(1-$E62)+$D62-EQ$5</f>
        <v>0.054627766599598</v>
      </c>
      <c r="ER62" s="1" t="n">
        <f aca="false">ER$5/(1-$E62)+$D62-ER$5</f>
        <v>0.0549295774647884</v>
      </c>
      <c r="ES62" s="1" t="n">
        <f aca="false">ES$5/(1-$E62)+$D62-ES$5</f>
        <v>0.0552313883299806</v>
      </c>
      <c r="ET62" s="1" t="n">
        <f aca="false">ET$5/(1-$E62)+$D62-ET$5</f>
        <v>0.0555331991951711</v>
      </c>
      <c r="EU62" s="1"/>
      <c r="EV62" s="1"/>
      <c r="EW62" s="1"/>
      <c r="EX62" s="1"/>
      <c r="EY62" s="1"/>
      <c r="EZ62" s="1"/>
      <c r="FA62" s="1"/>
      <c r="FB62" s="1"/>
    </row>
    <row r="63" customFormat="false" ht="12.75" hidden="false" customHeight="false" outlineLevel="0" collapsed="false">
      <c r="A63" s="18"/>
      <c r="B63" s="12"/>
    </row>
    <row r="64" customFormat="false" ht="12.75" hidden="false" customHeight="false" outlineLevel="0" collapsed="false">
      <c r="A64" s="5" t="s">
        <v>54</v>
      </c>
      <c r="B64" s="12"/>
      <c r="C64" s="1" t="s">
        <v>55</v>
      </c>
    </row>
    <row r="65" customFormat="false" ht="12.75" hidden="false" customHeight="false" outlineLevel="0" collapsed="false">
      <c r="A65" s="5" t="s">
        <v>56</v>
      </c>
      <c r="B65" s="12"/>
    </row>
    <row r="66" customFormat="false" ht="12.75" hidden="false" customHeight="false" outlineLevel="0" collapsed="false">
      <c r="A66" s="21" t="s">
        <v>57</v>
      </c>
      <c r="B66" s="12"/>
      <c r="C66" s="1" t="n">
        <v>5.997</v>
      </c>
      <c r="D66" s="1" t="n">
        <v>0.0625</v>
      </c>
      <c r="E66" s="2" t="n">
        <v>0.0261</v>
      </c>
      <c r="P66" s="1" t="n">
        <f aca="false">P$5/(1-$E66)+$D66-P$5</f>
        <v>0.129498665160694</v>
      </c>
      <c r="Q66" s="1" t="n">
        <f aca="false">Q$5/(1-$E66)+$D66-Q$5</f>
        <v>0.130838638463908</v>
      </c>
      <c r="R66" s="1" t="n">
        <f aca="false">R$5/(1-$E66)+$D66-R$5</f>
        <v>0.132178611767122</v>
      </c>
      <c r="S66" s="1" t="n">
        <f aca="false">S$5/(1-$E66)+$D66-S$5</f>
        <v>0.133518585070336</v>
      </c>
      <c r="T66" s="1" t="n">
        <f aca="false">T$5/(1-$E66)+$D66-T$5</f>
        <v>0.13485855837355</v>
      </c>
      <c r="U66" s="1" t="n">
        <f aca="false">U$5/(1-$E66)+$D66-U$5</f>
        <v>0.136198531676763</v>
      </c>
      <c r="V66" s="1" t="n">
        <f aca="false">V$5/(1-$E66)+$D66-V$5</f>
        <v>0.137538504979978</v>
      </c>
      <c r="W66" s="1" t="n">
        <f aca="false">W$5/(1-$E66)+$D66-W$5</f>
        <v>0.138878478283191</v>
      </c>
      <c r="X66" s="1" t="n">
        <f aca="false">X$5/(1-$E66)+$D66-X$5</f>
        <v>0.140218451586405</v>
      </c>
      <c r="Y66" s="1" t="n">
        <f aca="false">Y$5/(1-$E66)+$D66-Y$5</f>
        <v>0.141558424889619</v>
      </c>
      <c r="Z66" s="1" t="n">
        <f aca="false">Z$5/(1-$E66)+$D66-Z$5</f>
        <v>0.142898398192833</v>
      </c>
      <c r="AA66" s="1" t="n">
        <f aca="false">AA$5/(1-$E66)+$D66-AA$5</f>
        <v>0.144238371496047</v>
      </c>
      <c r="AB66" s="1" t="n">
        <f aca="false">AB$5/(1-$E66)+$D66-AB$5</f>
        <v>0.145578344799261</v>
      </c>
      <c r="AC66" s="1" t="n">
        <f aca="false">AC$5/(1-$E66)+$D66-AC$5</f>
        <v>0.146918318102474</v>
      </c>
      <c r="AD66" s="1" t="n">
        <f aca="false">AD$5/(1-$E66)+$D66-AD$5</f>
        <v>0.148258291405688</v>
      </c>
      <c r="AE66" s="1" t="n">
        <f aca="false">AE$5/(1-$E66)+$D66-AE$5</f>
        <v>0.149598264708902</v>
      </c>
      <c r="AF66" s="1" t="n">
        <f aca="false">AF$5/(1-$E66)+$D66-AF$5</f>
        <v>0.150938238012116</v>
      </c>
      <c r="AG66" s="1" t="n">
        <f aca="false">AG$5/(1-$E66)+$D66-AG$5</f>
        <v>0.15227821131533</v>
      </c>
      <c r="AH66" s="1" t="n">
        <f aca="false">AH$5/(1-$E66)+$D66-AH$5</f>
        <v>0.153618184618544</v>
      </c>
      <c r="AI66" s="1" t="n">
        <f aca="false">AI$5/(1-$E66)+$D66-AI$5</f>
        <v>0.154958157921758</v>
      </c>
      <c r="AJ66" s="1" t="n">
        <f aca="false">AJ$5/(1-$E66)+$D66-AJ$5</f>
        <v>0.156298131224972</v>
      </c>
      <c r="AK66" s="1" t="n">
        <f aca="false">AK$5/(1-$E66)+$D66-AK$5</f>
        <v>0.157638104528186</v>
      </c>
      <c r="AL66" s="1" t="n">
        <f aca="false">AL$5/(1-$E66)+$D66-AL$5</f>
        <v>0.158978077831399</v>
      </c>
      <c r="AM66" s="1" t="n">
        <f aca="false">AM$5/(1-$E66)+$D66-AM$5</f>
        <v>0.160318051134613</v>
      </c>
      <c r="AN66" s="1" t="n">
        <f aca="false">AN$5/(1-$E66)+$D66-AN$5</f>
        <v>0.161658024437827</v>
      </c>
      <c r="AO66" s="1" t="n">
        <f aca="false">AO$5/(1-$E66)+$D66-AO$5</f>
        <v>0.162997997741041</v>
      </c>
      <c r="AP66" s="1" t="n">
        <f aca="false">AP$5/(1-$E66)+$D66-AP$5</f>
        <v>0.164337971044255</v>
      </c>
      <c r="AQ66" s="1" t="n">
        <f aca="false">AQ$5/(1-$E66)+$D66-AQ$5</f>
        <v>0.165677944347469</v>
      </c>
      <c r="AR66" s="1" t="n">
        <f aca="false">AR$5/(1-$E66)+$D66-AR$5</f>
        <v>0.167017917650683</v>
      </c>
      <c r="AS66" s="1" t="n">
        <f aca="false">AS$5/(1-$E66)+$D66-AS$5</f>
        <v>0.168357890953897</v>
      </c>
      <c r="AT66" s="1" t="n">
        <f aca="false">AT$5/(1-$E66)+$D66-AT$5</f>
        <v>0.169697864257111</v>
      </c>
      <c r="AU66" s="1" t="n">
        <f aca="false">AU$5/(1-$E66)+$D66-AU$5</f>
        <v>0.171037837560324</v>
      </c>
      <c r="AV66" s="1" t="n">
        <f aca="false">AV$5/(1-$E66)+$D66-AV$5</f>
        <v>0.172377810863538</v>
      </c>
      <c r="AW66" s="1" t="n">
        <f aca="false">AW$5/(1-$E66)+$D66-AW$5</f>
        <v>0.173717784166752</v>
      </c>
      <c r="AX66" s="1" t="n">
        <f aca="false">AX$5/(1-$E66)+$D66-AX$5</f>
        <v>0.175057757469966</v>
      </c>
      <c r="AY66" s="1" t="n">
        <f aca="false">AY$5/(1-$E66)+$D66-AY$5</f>
        <v>0.17639773077318</v>
      </c>
      <c r="AZ66" s="1" t="n">
        <f aca="false">AZ$5/(1-$E66)+$D66-AZ$5</f>
        <v>0.177737704076394</v>
      </c>
      <c r="BA66" s="1" t="n">
        <f aca="false">BA$5/(1-$E66)+$D66-BA$5</f>
        <v>0.179077677379608</v>
      </c>
      <c r="BB66" s="1" t="n">
        <f aca="false">BB$5/(1-$E66)+$D66-BB$5</f>
        <v>0.180417650682822</v>
      </c>
      <c r="BC66" s="1" t="n">
        <f aca="false">BC$5/(1-$E66)+$D66-BC$5</f>
        <v>0.181757623986035</v>
      </c>
      <c r="BD66" s="1" t="n">
        <f aca="false">BD$5/(1-$E66)+$D66-BD$5</f>
        <v>0.183097597289249</v>
      </c>
      <c r="BE66" s="1" t="n">
        <f aca="false">BE$5/(1-$E66)+$D66-BE$5</f>
        <v>0.184437570592463</v>
      </c>
      <c r="BF66" s="1" t="n">
        <f aca="false">BF$5/(1-$E66)+$D66-BF$5</f>
        <v>0.185777543895677</v>
      </c>
      <c r="BG66" s="1" t="n">
        <f aca="false">BG$5/(1-$E66)+$D66-BG$5</f>
        <v>0.187117517198891</v>
      </c>
      <c r="BH66" s="1" t="n">
        <f aca="false">BH$5/(1-$E66)+$D66-BH$5</f>
        <v>0.188457490502104</v>
      </c>
      <c r="BI66" s="1" t="n">
        <f aca="false">BI$5/(1-$E66)+$D66-BI$5</f>
        <v>0.189797463805319</v>
      </c>
      <c r="BJ66" s="1" t="n">
        <f aca="false">BJ$5/(1-$E66)+$D66-BJ$5</f>
        <v>0.191137437108533</v>
      </c>
      <c r="BK66" s="1" t="n">
        <f aca="false">BK$5/(1-$E66)+$D66-BK$5</f>
        <v>0.192477410411747</v>
      </c>
      <c r="BL66" s="1" t="n">
        <f aca="false">BL$5/(1-$E66)+$D66-BL$5</f>
        <v>0.19381738371496</v>
      </c>
      <c r="BM66" s="1" t="n">
        <f aca="false">BM$5/(1-$E66)+$D66-BM$5</f>
        <v>0.195157357018174</v>
      </c>
      <c r="BN66" s="1" t="n">
        <f aca="false">BN$5/(1-$E66)+$D66-BN$5</f>
        <v>0.196497330321388</v>
      </c>
      <c r="BO66" s="1" t="n">
        <f aca="false">BO$5/(1-$E66)+$D66-BO$5</f>
        <v>0.197837303624602</v>
      </c>
      <c r="BP66" s="1" t="n">
        <f aca="false">BP$5/(1-$E66)+$D66-BP$5</f>
        <v>0.199177276927816</v>
      </c>
      <c r="BQ66" s="1" t="n">
        <f aca="false">BQ$5/(1-$E66)+$D66-BQ$5</f>
        <v>0.200517250231029</v>
      </c>
      <c r="BR66" s="1" t="n">
        <f aca="false">BR$5/(1-$E66)+$D66-BR$5</f>
        <v>0.201857223534244</v>
      </c>
      <c r="BS66" s="1" t="n">
        <f aca="false">BS$5/(1-$E66)+$D66-BS$5</f>
        <v>0.203197196837458</v>
      </c>
      <c r="BT66" s="1" t="n">
        <f aca="false">BT$5/(1-$E66)+$D66-BT$5</f>
        <v>0.204537170140672</v>
      </c>
      <c r="BU66" s="1" t="n">
        <f aca="false">BU$5/(1-$E66)+$D66-BU$5</f>
        <v>0.205877143443885</v>
      </c>
      <c r="BV66" s="1" t="n">
        <f aca="false">BV$5/(1-$E66)+$D66-BV$5</f>
        <v>0.207217116747099</v>
      </c>
      <c r="BW66" s="1" t="n">
        <f aca="false">BW$5/(1-$E66)+$D66-BW$5</f>
        <v>0.208557090050313</v>
      </c>
      <c r="BX66" s="1" t="n">
        <f aca="false">BX$5/(1-$E66)+$D66-BX$5</f>
        <v>0.209897063353527</v>
      </c>
      <c r="BY66" s="1" t="n">
        <f aca="false">BY$5/(1-$E66)+$D66-BY$5</f>
        <v>0.21123703665674</v>
      </c>
      <c r="BZ66" s="1" t="n">
        <f aca="false">BZ$5/(1-$E66)+$D66-BZ$5</f>
        <v>0.212577009959954</v>
      </c>
      <c r="CA66" s="1" t="n">
        <f aca="false">CA$5/(1-$E66)+$D66-CA$5</f>
        <v>0.213916983263169</v>
      </c>
      <c r="CB66" s="1" t="n">
        <f aca="false">CB$5/(1-$E66)+$D66-CB$5</f>
        <v>0.215256956566383</v>
      </c>
      <c r="CC66" s="1" t="n">
        <f aca="false">CC$5/(1-$E66)+$D66-CC$5</f>
        <v>0.216596929869596</v>
      </c>
      <c r="CD66" s="1" t="n">
        <f aca="false">CD$5/(1-$E66)+$D66-CD$5</f>
        <v>0.21793690317281</v>
      </c>
      <c r="CE66" s="1" t="n">
        <f aca="false">CE$5/(1-$E66)+$D66-CE$5</f>
        <v>0.219276876476024</v>
      </c>
      <c r="CF66" s="1" t="n">
        <f aca="false">CF$5/(1-$E66)+$D66-CF$5</f>
        <v>0.220616849779238</v>
      </c>
      <c r="CG66" s="1" t="n">
        <f aca="false">CG$5/(1-$E66)+$D66-CG$5</f>
        <v>0.221956823082452</v>
      </c>
      <c r="CH66" s="1" t="n">
        <f aca="false">CH$5/(1-$E66)+$D66-CH$5</f>
        <v>0.223296796385665</v>
      </c>
      <c r="CI66" s="1" t="n">
        <f aca="false">CI$5/(1-$E66)+$D66-CI$5</f>
        <v>0.224636769688879</v>
      </c>
      <c r="CJ66" s="1" t="n">
        <f aca="false">CJ$5/(1-$E66)+$D66-CJ$5</f>
        <v>0.225976742992094</v>
      </c>
      <c r="CK66" s="1" t="n">
        <f aca="false">CK$5/(1-$E66)+$D66-CK$5</f>
        <v>0.227316716295308</v>
      </c>
      <c r="CL66" s="1" t="n">
        <f aca="false">CL$5/(1-$E66)+$D66-CL$5</f>
        <v>0.228656689598521</v>
      </c>
      <c r="CM66" s="1" t="n">
        <f aca="false">CM$5/(1-$E66)+$D66-CM$5</f>
        <v>0.229996662901735</v>
      </c>
      <c r="CN66" s="1" t="n">
        <f aca="false">CN$5/(1-$E66)+$D66-CN$5</f>
        <v>0.231336636204949</v>
      </c>
      <c r="CO66" s="1" t="n">
        <f aca="false">CO$5/(1-$E66)+$D66-CO$5</f>
        <v>0.232676609508163</v>
      </c>
      <c r="CP66" s="1" t="n">
        <f aca="false">CP$5/(1-$E66)+$D66-CP$5</f>
        <v>0.234016582811377</v>
      </c>
      <c r="CQ66" s="1" t="n">
        <f aca="false">CQ$5/(1-$E66)+$D66-CQ$5</f>
        <v>0.23535655611459</v>
      </c>
      <c r="CR66" s="1" t="n">
        <f aca="false">CR$5/(1-$E66)+$D66-CR$5</f>
        <v>0.236696529417804</v>
      </c>
      <c r="CS66" s="1" t="n">
        <f aca="false">CS$5/(1-$E66)+$D66-CS$5</f>
        <v>0.238036502721018</v>
      </c>
      <c r="CT66" s="1" t="n">
        <f aca="false">CT$5/(1-$E66)+$D66-CT$5</f>
        <v>0.239376476024233</v>
      </c>
      <c r="CU66" s="1" t="n">
        <f aca="false">CU$5/(1-$E66)+$D66-CU$5</f>
        <v>0.240716449327446</v>
      </c>
      <c r="CV66" s="1" t="n">
        <f aca="false">CV$5/(1-$E66)+$D66-CV$5</f>
        <v>0.24205642263066</v>
      </c>
      <c r="CW66" s="1" t="n">
        <f aca="false">CW$5/(1-$E66)+$D66-CW$5</f>
        <v>0.243396395933874</v>
      </c>
      <c r="CX66" s="1" t="n">
        <f aca="false">CX$5/(1-$E66)+$D66-CX$5</f>
        <v>0.244736369237088</v>
      </c>
      <c r="CY66" s="1" t="n">
        <f aca="false">CY$5/(1-$E66)+$D66-CY$5</f>
        <v>0.246076342540301</v>
      </c>
      <c r="CZ66" s="1" t="n">
        <f aca="false">CZ$5/(1-$E66)+$D66-CZ$5</f>
        <v>0.247416315843515</v>
      </c>
      <c r="DA66" s="1" t="n">
        <f aca="false">DA$5/(1-$E66)+$D66-DA$5</f>
        <v>0.248756289146729</v>
      </c>
      <c r="DB66" s="1" t="n">
        <f aca="false">DB$5/(1-$E66)+$D66-DB$5</f>
        <v>0.250096262449943</v>
      </c>
      <c r="DC66" s="1" t="n">
        <f aca="false">DC$5/(1-$E66)+$D66-DC$5</f>
        <v>0.251436235753157</v>
      </c>
      <c r="DD66" s="1" t="n">
        <f aca="false">DD$5/(1-$E66)+$D66-DD$5</f>
        <v>0.252776209056371</v>
      </c>
      <c r="DE66" s="1" t="n">
        <f aca="false">DE$5/(1-$E66)+$D66-DE$5</f>
        <v>0.254116182359585</v>
      </c>
      <c r="DF66" s="1" t="n">
        <f aca="false">DF$5/(1-$E66)+$D66-DF$5</f>
        <v>0.255456155662799</v>
      </c>
      <c r="DG66" s="1" t="n">
        <f aca="false">DG$5/(1-$E66)+$D66-DG$5</f>
        <v>0.256796128966013</v>
      </c>
      <c r="DH66" s="1" t="n">
        <f aca="false">DH$5/(1-$E66)+$D66-DH$5</f>
        <v>0.258136102269226</v>
      </c>
      <c r="DI66" s="1" t="n">
        <f aca="false">DI$5/(1-$E66)+$D66-DI$5</f>
        <v>0.25947607557244</v>
      </c>
      <c r="DJ66" s="1" t="n">
        <f aca="false">DJ$5/(1-$E66)+$D66-DJ$5</f>
        <v>0.260816048875654</v>
      </c>
      <c r="DK66" s="1" t="n">
        <f aca="false">DK$5/(1-$E66)+$D66-DK$5</f>
        <v>0.262156022178868</v>
      </c>
      <c r="DL66" s="1" t="n">
        <f aca="false">DL$5/(1-$E66)+$D66-DL$5</f>
        <v>0.263495995482082</v>
      </c>
      <c r="DM66" s="1" t="n">
        <f aca="false">DM$5/(1-$E66)+$D66-DM$5</f>
        <v>0.264835968785296</v>
      </c>
      <c r="DN66" s="1" t="n">
        <f aca="false">DN$5/(1-$E66)+$D66-DN$5</f>
        <v>0.26617594208851</v>
      </c>
      <c r="DO66" s="1" t="n">
        <f aca="false">DO$5/(1-$E66)+$D66-DO$5</f>
        <v>0.267515915391724</v>
      </c>
      <c r="DP66" s="1" t="n">
        <f aca="false">DP$5/(1-$E66)+$D66-DP$5</f>
        <v>0.268855888694938</v>
      </c>
      <c r="DQ66" s="1" t="n">
        <f aca="false">DQ$5/(1-$E66)+$D66-DQ$5</f>
        <v>0.270195861998151</v>
      </c>
      <c r="DR66" s="1" t="n">
        <f aca="false">DR$5/(1-$E66)+$D66-DR$5</f>
        <v>0.271535835301366</v>
      </c>
      <c r="DS66" s="1" t="n">
        <f aca="false">DS$5/(1-$E66)+$D66-DS$5</f>
        <v>0.272875808604579</v>
      </c>
      <c r="DT66" s="1" t="n">
        <f aca="false">DT$5/(1-$E66)+$D66-DT$5</f>
        <v>0.274215781907794</v>
      </c>
      <c r="DU66" s="1" t="n">
        <f aca="false">DU$5/(1-$E66)+$D66-DU$5</f>
        <v>0.275555755211006</v>
      </c>
      <c r="DV66" s="1" t="n">
        <f aca="false">DV$5/(1-$E66)+$D66-DV$5</f>
        <v>0.276895728514221</v>
      </c>
      <c r="DW66" s="1" t="n">
        <f aca="false">DW$5/(1-$E66)+$D66-DW$5</f>
        <v>0.278235701817435</v>
      </c>
      <c r="DX66" s="1" t="n">
        <f aca="false">DX$5/(1-$E66)+$D66-DX$5</f>
        <v>0.279575675120649</v>
      </c>
      <c r="DY66" s="1" t="n">
        <f aca="false">DY$5/(1-$E66)+$D66-DY$5</f>
        <v>0.280915648423862</v>
      </c>
      <c r="DZ66" s="1" t="n">
        <f aca="false">DZ$5/(1-$E66)+$D66-DZ$5</f>
        <v>0.282255621727076</v>
      </c>
      <c r="EA66" s="1" t="n">
        <f aca="false">EA$5/(1-$E66)+$D66-EA$5</f>
        <v>0.28359559503029</v>
      </c>
      <c r="EB66" s="1" t="n">
        <f aca="false">EB$5/(1-$E66)+$D66-EB$5</f>
        <v>0.284935568333504</v>
      </c>
      <c r="EC66" s="1" t="n">
        <f aca="false">EC$5/(1-$E66)+$D66-EC$5</f>
        <v>0.286275541636718</v>
      </c>
      <c r="ED66" s="1" t="n">
        <f aca="false">ED$5/(1-$E66)+$D66-ED$5</f>
        <v>0.287615514939931</v>
      </c>
      <c r="EE66" s="1" t="n">
        <f aca="false">EE$5/(1-$E66)+$D66-EE$5</f>
        <v>0.288955488243145</v>
      </c>
      <c r="EF66" s="1" t="n">
        <f aca="false">EF$5/(1-$E66)+$D66-EF$5</f>
        <v>0.290295461546361</v>
      </c>
      <c r="EG66" s="1" t="n">
        <f aca="false">EG$5/(1-$E66)+$D66-EG$5</f>
        <v>0.291635434849574</v>
      </c>
      <c r="EH66" s="1" t="n">
        <f aca="false">EH$5/(1-$E66)+$D66-EH$5</f>
        <v>0.292975408152788</v>
      </c>
      <c r="EI66" s="1" t="n">
        <f aca="false">EI$5/(1-$E66)+$D66-EI$5</f>
        <v>0.294315381456002</v>
      </c>
      <c r="EJ66" s="1" t="n">
        <f aca="false">EJ$5/(1-$E66)+$D66-EJ$5</f>
        <v>0.295655354759216</v>
      </c>
      <c r="EK66" s="1" t="n">
        <f aca="false">EK$5/(1-$E66)+$D66-EK$5</f>
        <v>0.29699532806243</v>
      </c>
      <c r="EL66" s="1" t="n">
        <f aca="false">EL$5/(1-$E66)+$D66-EL$5</f>
        <v>0.298335301365643</v>
      </c>
      <c r="EM66" s="1" t="n">
        <f aca="false">EM$5/(1-$E66)+$D66-EM$5</f>
        <v>0.299675274668857</v>
      </c>
      <c r="EN66" s="1" t="n">
        <f aca="false">EN$5/(1-$E66)+$D66-EN$5</f>
        <v>0.301015247972071</v>
      </c>
      <c r="EO66" s="1" t="n">
        <f aca="false">EO$5/(1-$E66)+$D66-EO$5</f>
        <v>0.302355221275285</v>
      </c>
      <c r="EP66" s="1" t="n">
        <f aca="false">EP$5/(1-$E66)+$D66-EP$5</f>
        <v>0.303695194578499</v>
      </c>
      <c r="EQ66" s="1" t="n">
        <f aca="false">EQ$5/(1-$E66)+$D66-EQ$5</f>
        <v>0.305035167881712</v>
      </c>
      <c r="ER66" s="1" t="n">
        <f aca="false">ER$5/(1-$E66)+$D66-ER$5</f>
        <v>0.306375141184926</v>
      </c>
      <c r="ES66" s="1" t="n">
        <f aca="false">ES$5/(1-$E66)+$D66-ES$5</f>
        <v>0.30771511448814</v>
      </c>
      <c r="ET66" s="1" t="n">
        <f aca="false">ET$5/(1-$E66)+$D66-ET$5</f>
        <v>0.309055087791354</v>
      </c>
    </row>
    <row r="67" customFormat="false" ht="12.75" hidden="false" customHeight="false" outlineLevel="0" collapsed="false">
      <c r="A67" s="18" t="s">
        <v>58</v>
      </c>
      <c r="B67" s="12"/>
      <c r="C67" s="1" t="n">
        <v>5.997</v>
      </c>
      <c r="D67" s="1" t="n">
        <v>0.0529</v>
      </c>
      <c r="E67" s="2" t="n">
        <v>0.028</v>
      </c>
      <c r="F67" s="1" t="n">
        <f aca="false">F$5/(1-$E67)+$D67-F$5</f>
        <v>0.0961098765432098</v>
      </c>
      <c r="G67" s="1" t="n">
        <f aca="false">G$5/(1-$E67)+$D67-G$5</f>
        <v>0.0975502057613169</v>
      </c>
      <c r="H67" s="1" t="n">
        <f aca="false">H$5/(1-$E67)+$D67-H$5</f>
        <v>0.0989905349794238</v>
      </c>
      <c r="I67" s="1" t="n">
        <f aca="false">I$5/(1-$E67)+$D67-I$5</f>
        <v>0.100430864197531</v>
      </c>
      <c r="J67" s="1" t="n">
        <f aca="false">J$5/(1-$E67)+$D67-J$5</f>
        <v>0.101871193415638</v>
      </c>
      <c r="K67" s="1" t="n">
        <f aca="false">K$5/(1-$E67)+$D67-K$5</f>
        <v>0.103311522633745</v>
      </c>
      <c r="L67" s="1" t="n">
        <f aca="false">L$5/(1-$E67)+$D67-L$5</f>
        <v>0.104751851851852</v>
      </c>
      <c r="M67" s="1" t="n">
        <f aca="false">M$5/(1-$E67)+$D67-M$5</f>
        <v>0.106192181069959</v>
      </c>
      <c r="N67" s="1" t="n">
        <f aca="false">N$5/(1-$E67)+$D67-N$5</f>
        <v>0.107632510288066</v>
      </c>
      <c r="O67" s="1" t="n">
        <f aca="false">O$5/(1-$E67)+$D67-O$5</f>
        <v>0.109072839506173</v>
      </c>
      <c r="P67" s="1" t="n">
        <f aca="false">P$5/(1-$E67)+$D67-P$5</f>
        <v>0.12491646090535</v>
      </c>
      <c r="Q67" s="1" t="n">
        <f aca="false">Q$5/(1-$E67)+$D67-Q$5</f>
        <v>0.126356790123457</v>
      </c>
      <c r="R67" s="1" t="n">
        <f aca="false">R$5/(1-$E67)+$D67-R$5</f>
        <v>0.127797119341564</v>
      </c>
      <c r="S67" s="1" t="n">
        <f aca="false">S$5/(1-$E67)+$D67-S$5</f>
        <v>0.129237448559671</v>
      </c>
      <c r="T67" s="1" t="n">
        <f aca="false">T$5/(1-$E67)+$D67-T$5</f>
        <v>0.130677777777778</v>
      </c>
      <c r="U67" s="1" t="n">
        <f aca="false">U$5/(1-$E67)+$D67-U$5</f>
        <v>0.132118106995885</v>
      </c>
      <c r="V67" s="1" t="n">
        <f aca="false">V$5/(1-$E67)+$D67-V$5</f>
        <v>0.133558436213992</v>
      </c>
      <c r="W67" s="1" t="n">
        <f aca="false">W$5/(1-$E67)+$D67-W$5</f>
        <v>0.134998765432099</v>
      </c>
      <c r="X67" s="1" t="n">
        <f aca="false">X$5/(1-$E67)+$D67-X$5</f>
        <v>0.136439094650206</v>
      </c>
      <c r="Y67" s="1" t="n">
        <f aca="false">Y$5/(1-$E67)+$D67-Y$5</f>
        <v>0.137879423868313</v>
      </c>
      <c r="Z67" s="1" t="n">
        <f aca="false">Z$5/(1-$E67)+$D67-Z$5</f>
        <v>0.13931975308642</v>
      </c>
      <c r="AA67" s="1" t="n">
        <f aca="false">AA$5/(1-$E67)+$D67-AA$5</f>
        <v>0.140760082304527</v>
      </c>
      <c r="AB67" s="1" t="n">
        <f aca="false">AB$5/(1-$E67)+$D67-AB$5</f>
        <v>0.142200411522634</v>
      </c>
      <c r="AC67" s="1" t="n">
        <f aca="false">AC$5/(1-$E67)+$D67-AC$5</f>
        <v>0.143640740740741</v>
      </c>
      <c r="AD67" s="1" t="n">
        <f aca="false">AD$5/(1-$E67)+$D67-AD$5</f>
        <v>0.145081069958848</v>
      </c>
      <c r="AE67" s="1" t="n">
        <f aca="false">AE$5/(1-$E67)+$D67-AE$5</f>
        <v>0.146521399176955</v>
      </c>
      <c r="AF67" s="1" t="n">
        <f aca="false">AF$5/(1-$E67)+$D67-AF$5</f>
        <v>0.147961728395062</v>
      </c>
      <c r="AG67" s="1" t="n">
        <f aca="false">AG$5/(1-$E67)+$D67-AG$5</f>
        <v>0.149402057613169</v>
      </c>
      <c r="AH67" s="1" t="n">
        <f aca="false">AH$5/(1-$E67)+$D67-AH$5</f>
        <v>0.150842386831276</v>
      </c>
      <c r="AI67" s="1" t="n">
        <f aca="false">AI$5/(1-$E67)+$D67-AI$5</f>
        <v>0.152282716049383</v>
      </c>
      <c r="AJ67" s="1" t="n">
        <f aca="false">AJ$5/(1-$E67)+$D67-AJ$5</f>
        <v>0.15372304526749</v>
      </c>
      <c r="AK67" s="1" t="n">
        <f aca="false">AK$5/(1-$E67)+$D67-AK$5</f>
        <v>0.155163374485597</v>
      </c>
      <c r="AL67" s="1" t="n">
        <f aca="false">AL$5/(1-$E67)+$D67-AL$5</f>
        <v>0.156603703703704</v>
      </c>
      <c r="AM67" s="1" t="n">
        <f aca="false">AM$5/(1-$E67)+$D67-AM$5</f>
        <v>0.158044032921811</v>
      </c>
      <c r="AN67" s="1" t="n">
        <f aca="false">AN$5/(1-$E67)+$D67-AN$5</f>
        <v>0.159484362139918</v>
      </c>
      <c r="AO67" s="1" t="n">
        <f aca="false">AO$5/(1-$E67)+$D67-AO$5</f>
        <v>0.160924691358025</v>
      </c>
      <c r="AP67" s="1" t="n">
        <f aca="false">AP$5/(1-$E67)+$D67-AP$5</f>
        <v>0.162365020576132</v>
      </c>
      <c r="AQ67" s="1" t="n">
        <f aca="false">AQ$5/(1-$E67)+$D67-AQ$5</f>
        <v>0.163805349794239</v>
      </c>
      <c r="AR67" s="1" t="n">
        <f aca="false">AR$5/(1-$E67)+$D67-AR$5</f>
        <v>0.165245679012346</v>
      </c>
      <c r="AS67" s="1" t="n">
        <f aca="false">AS$5/(1-$E67)+$D67-AS$5</f>
        <v>0.166686008230453</v>
      </c>
      <c r="AT67" s="1" t="n">
        <f aca="false">AT$5/(1-$E67)+$D67-AT$5</f>
        <v>0.16812633744856</v>
      </c>
      <c r="AU67" s="1" t="n">
        <f aca="false">AU$5/(1-$E67)+$D67-AU$5</f>
        <v>0.169566666666666</v>
      </c>
      <c r="AV67" s="1" t="n">
        <f aca="false">AV$5/(1-$E67)+$D67-AV$5</f>
        <v>0.171006995884774</v>
      </c>
      <c r="AW67" s="1" t="n">
        <f aca="false">AW$5/(1-$E67)+$D67-AW$5</f>
        <v>0.172447325102881</v>
      </c>
      <c r="AX67" s="1" t="n">
        <f aca="false">AX$5/(1-$E67)+$D67-AX$5</f>
        <v>0.173887654320988</v>
      </c>
      <c r="AY67" s="1" t="n">
        <f aca="false">AY$5/(1-$E67)+$D67-AY$5</f>
        <v>0.175327983539095</v>
      </c>
      <c r="AZ67" s="1" t="n">
        <f aca="false">AZ$5/(1-$E67)+$D67-AZ$5</f>
        <v>0.176768312757202</v>
      </c>
      <c r="BA67" s="1" t="n">
        <f aca="false">BA$5/(1-$E67)+$D67-BA$5</f>
        <v>0.178208641975309</v>
      </c>
      <c r="BB67" s="1" t="n">
        <f aca="false">BB$5/(1-$E67)+$D67-BB$5</f>
        <v>0.179648971193416</v>
      </c>
      <c r="BC67" s="1" t="n">
        <f aca="false">BC$5/(1-$E67)+$D67-BC$5</f>
        <v>0.181089300411522</v>
      </c>
      <c r="BD67" s="1" t="n">
        <f aca="false">BD$5/(1-$E67)+$D67-BD$5</f>
        <v>0.18252962962963</v>
      </c>
      <c r="BE67" s="1" t="n">
        <f aca="false">BE$5/(1-$E67)+$D67-BE$5</f>
        <v>0.183969958847737</v>
      </c>
      <c r="BF67" s="1" t="n">
        <f aca="false">BF$5/(1-$E67)+$D67-BF$5</f>
        <v>0.185410288065843</v>
      </c>
      <c r="BG67" s="1" t="n">
        <f aca="false">BG$5/(1-$E67)+$D67-BG$5</f>
        <v>0.186850617283951</v>
      </c>
      <c r="BH67" s="1" t="n">
        <f aca="false">BH$5/(1-$E67)+$D67-BH$5</f>
        <v>0.188290946502057</v>
      </c>
      <c r="BI67" s="1" t="n">
        <f aca="false">BI$5/(1-$E67)+$D67-BI$5</f>
        <v>0.189731275720165</v>
      </c>
      <c r="BJ67" s="1" t="n">
        <f aca="false">BJ$5/(1-$E67)+$D67-BJ$5</f>
        <v>0.191171604938272</v>
      </c>
      <c r="BK67" s="1" t="n">
        <f aca="false">BK$5/(1-$E67)+$D67-BK$5</f>
        <v>0.192611934156378</v>
      </c>
      <c r="BL67" s="1" t="n">
        <f aca="false">BL$5/(1-$E67)+$D67-BL$5</f>
        <v>0.194052263374486</v>
      </c>
      <c r="BM67" s="1" t="n">
        <f aca="false">BM$5/(1-$E67)+$D67-BM$5</f>
        <v>0.195492592592593</v>
      </c>
      <c r="BN67" s="1" t="n">
        <f aca="false">BN$5/(1-$E67)+$D67-BN$5</f>
        <v>0.196932921810699</v>
      </c>
      <c r="BO67" s="1" t="n">
        <f aca="false">BO$5/(1-$E67)+$D67-BO$5</f>
        <v>0.198373251028807</v>
      </c>
      <c r="BP67" s="1" t="n">
        <f aca="false">BP$5/(1-$E67)+$D67-BP$5</f>
        <v>0.199813580246913</v>
      </c>
      <c r="BQ67" s="1" t="n">
        <f aca="false">BQ$5/(1-$E67)+$D67-BQ$5</f>
        <v>0.201253909465021</v>
      </c>
      <c r="BR67" s="1" t="n">
        <f aca="false">BR$5/(1-$E67)+$D67-BR$5</f>
        <v>0.202694238683128</v>
      </c>
      <c r="BS67" s="1" t="n">
        <f aca="false">BS$5/(1-$E67)+$D67-BS$5</f>
        <v>0.204134567901234</v>
      </c>
      <c r="BT67" s="1" t="n">
        <f aca="false">BT$5/(1-$E67)+$D67-BT$5</f>
        <v>0.205574897119342</v>
      </c>
      <c r="BU67" s="1" t="n">
        <f aca="false">BU$5/(1-$E67)+$D67-BU$5</f>
        <v>0.207015226337449</v>
      </c>
      <c r="BV67" s="1" t="n">
        <f aca="false">BV$5/(1-$E67)+$D67-BV$5</f>
        <v>0.208455555555555</v>
      </c>
      <c r="BW67" s="1" t="n">
        <f aca="false">BW$5/(1-$E67)+$D67-BW$5</f>
        <v>0.209895884773663</v>
      </c>
      <c r="BX67" s="1" t="n">
        <f aca="false">BX$5/(1-$E67)+$D67-BX$5</f>
        <v>0.211336213991769</v>
      </c>
      <c r="BY67" s="1" t="n">
        <f aca="false">BY$5/(1-$E67)+$D67-BY$5</f>
        <v>0.212776543209877</v>
      </c>
      <c r="BZ67" s="1" t="n">
        <f aca="false">BZ$5/(1-$E67)+$D67-BZ$5</f>
        <v>0.214216872427984</v>
      </c>
      <c r="CA67" s="1" t="n">
        <f aca="false">CA$5/(1-$E67)+$D67-CA$5</f>
        <v>0.21565720164609</v>
      </c>
      <c r="CB67" s="1" t="n">
        <f aca="false">CB$5/(1-$E67)+$D67-CB$5</f>
        <v>0.217097530864198</v>
      </c>
      <c r="CC67" s="1" t="n">
        <f aca="false">CC$5/(1-$E67)+$D67-CC$5</f>
        <v>0.218537860082304</v>
      </c>
      <c r="CD67" s="1" t="n">
        <f aca="false">CD$5/(1-$E67)+$D67-CD$5</f>
        <v>0.219978189300411</v>
      </c>
      <c r="CE67" s="1" t="n">
        <f aca="false">CE$5/(1-$E67)+$D67-CE$5</f>
        <v>0.221418518518519</v>
      </c>
      <c r="CF67" s="1" t="n">
        <f aca="false">CF$5/(1-$E67)+$D67-CF$5</f>
        <v>0.222858847736625</v>
      </c>
      <c r="CG67" s="1" t="n">
        <f aca="false">CG$5/(1-$E67)+$D67-CG$5</f>
        <v>0.224299176954733</v>
      </c>
      <c r="CH67" s="1" t="n">
        <f aca="false">CH$5/(1-$E67)+$D67-CH$5</f>
        <v>0.22573950617284</v>
      </c>
      <c r="CI67" s="1" t="n">
        <f aca="false">CI$5/(1-$E67)+$D67-CI$5</f>
        <v>0.227179835390946</v>
      </c>
      <c r="CJ67" s="1" t="n">
        <f aca="false">CJ$5/(1-$E67)+$D67-CJ$5</f>
        <v>0.228620164609054</v>
      </c>
      <c r="CK67" s="1" t="n">
        <f aca="false">CK$5/(1-$E67)+$D67-CK$5</f>
        <v>0.23006049382716</v>
      </c>
      <c r="CL67" s="1" t="n">
        <f aca="false">CL$5/(1-$E67)+$D67-CL$5</f>
        <v>0.231500823045267</v>
      </c>
      <c r="CM67" s="1" t="n">
        <f aca="false">CM$5/(1-$E67)+$D67-CM$5</f>
        <v>0.232941152263375</v>
      </c>
      <c r="CN67" s="1" t="n">
        <f aca="false">CN$5/(1-$E67)+$D67-CN$5</f>
        <v>0.234381481481481</v>
      </c>
      <c r="CO67" s="1" t="n">
        <f aca="false">CO$5/(1-$E67)+$D67-CO$5</f>
        <v>0.235821810699589</v>
      </c>
      <c r="CP67" s="1" t="n">
        <f aca="false">CP$5/(1-$E67)+$D67-CP$5</f>
        <v>0.237262139917696</v>
      </c>
      <c r="CQ67" s="1" t="n">
        <f aca="false">CQ$5/(1-$E67)+$D67-CQ$5</f>
        <v>0.238702469135802</v>
      </c>
      <c r="CR67" s="1" t="n">
        <f aca="false">CR$5/(1-$E67)+$D67-CR$5</f>
        <v>0.24014279835391</v>
      </c>
      <c r="CS67" s="1" t="n">
        <f aca="false">CS$5/(1-$E67)+$D67-CS$5</f>
        <v>0.241583127572016</v>
      </c>
      <c r="CT67" s="1" t="n">
        <f aca="false">CT$5/(1-$E67)+$D67-CT$5</f>
        <v>0.243023456790123</v>
      </c>
      <c r="CU67" s="1" t="n">
        <f aca="false">CU$5/(1-$E67)+$D67-CU$5</f>
        <v>0.244463786008231</v>
      </c>
      <c r="CV67" s="1" t="n">
        <f aca="false">CV$5/(1-$E67)+$D67-CV$5</f>
        <v>0.245904115226337</v>
      </c>
      <c r="CW67" s="1" t="n">
        <f aca="false">CW$5/(1-$E67)+$D67-CW$5</f>
        <v>0.247344444444444</v>
      </c>
      <c r="CX67" s="1" t="n">
        <f aca="false">CX$5/(1-$E67)+$D67-CX$5</f>
        <v>0.248784773662551</v>
      </c>
      <c r="CY67" s="1" t="n">
        <f aca="false">CY$5/(1-$E67)+$D67-CY$5</f>
        <v>0.250225102880658</v>
      </c>
      <c r="CZ67" s="1" t="n">
        <f aca="false">CZ$5/(1-$E67)+$D67-CZ$5</f>
        <v>0.251665432098766</v>
      </c>
      <c r="DA67" s="1" t="n">
        <f aca="false">DA$5/(1-$E67)+$D67-DA$5</f>
        <v>0.253105761316872</v>
      </c>
      <c r="DB67" s="1" t="n">
        <f aca="false">DB$5/(1-$E67)+$D67-DB$5</f>
        <v>0.254546090534979</v>
      </c>
      <c r="DC67" s="1" t="n">
        <f aca="false">DC$5/(1-$E67)+$D67-DC$5</f>
        <v>0.255986419753087</v>
      </c>
      <c r="DD67" s="1" t="n">
        <f aca="false">DD$5/(1-$E67)+$D67-DD$5</f>
        <v>0.257426748971193</v>
      </c>
      <c r="DE67" s="1" t="n">
        <f aca="false">DE$5/(1-$E67)+$D67-DE$5</f>
        <v>0.2588670781893</v>
      </c>
      <c r="DF67" s="1" t="n">
        <f aca="false">DF$5/(1-$E67)+$D67-DF$5</f>
        <v>0.260307407407407</v>
      </c>
      <c r="DG67" s="1" t="n">
        <f aca="false">DG$5/(1-$E67)+$D67-DG$5</f>
        <v>0.261747736625514</v>
      </c>
      <c r="DH67" s="1" t="n">
        <f aca="false">DH$5/(1-$E67)+$D67-DH$5</f>
        <v>0.263188065843622</v>
      </c>
      <c r="DI67" s="1" t="n">
        <f aca="false">DI$5/(1-$E67)+$D67-DI$5</f>
        <v>0.264628395061728</v>
      </c>
      <c r="DJ67" s="1" t="n">
        <f aca="false">DJ$5/(1-$E67)+$D67-DJ$5</f>
        <v>0.266068724279835</v>
      </c>
      <c r="DK67" s="1" t="n">
        <f aca="false">DK$5/(1-$E67)+$D67-DK$5</f>
        <v>0.267509053497943</v>
      </c>
      <c r="DL67" s="1" t="n">
        <f aca="false">DL$5/(1-$E67)+$D67-DL$5</f>
        <v>0.268949382716049</v>
      </c>
      <c r="DM67" s="1" t="n">
        <f aca="false">DM$5/(1-$E67)+$D67-DM$5</f>
        <v>0.270389711934156</v>
      </c>
      <c r="DN67" s="1" t="n">
        <f aca="false">DN$5/(1-$E67)+$D67-DN$5</f>
        <v>0.271830041152263</v>
      </c>
      <c r="DO67" s="1" t="n">
        <f aca="false">DO$5/(1-$E67)+$D67-DO$5</f>
        <v>0.27327037037037</v>
      </c>
      <c r="DP67" s="1" t="n">
        <f aca="false">DP$5/(1-$E67)+$D67-DP$5</f>
        <v>0.274710699588478</v>
      </c>
      <c r="DQ67" s="1" t="n">
        <f aca="false">DQ$5/(1-$E67)+$D67-DQ$5</f>
        <v>0.276151028806583</v>
      </c>
      <c r="DR67" s="1" t="n">
        <f aca="false">DR$5/(1-$E67)+$D67-DR$5</f>
        <v>0.27759135802469</v>
      </c>
      <c r="DS67" s="1" t="n">
        <f aca="false">DS$5/(1-$E67)+$D67-DS$5</f>
        <v>0.279031687242797</v>
      </c>
      <c r="DT67" s="1" t="n">
        <f aca="false">DT$5/(1-$E67)+$D67-DT$5</f>
        <v>0.280472016460905</v>
      </c>
      <c r="DU67" s="1" t="n">
        <f aca="false">DU$5/(1-$E67)+$D67-DU$5</f>
        <v>0.281912345679012</v>
      </c>
      <c r="DV67" s="1" t="n">
        <f aca="false">DV$5/(1-$E67)+$D67-DV$5</f>
        <v>0.283352674897118</v>
      </c>
      <c r="DW67" s="1" t="n">
        <f aca="false">DW$5/(1-$E67)+$D67-DW$5</f>
        <v>0.284793004115226</v>
      </c>
      <c r="DX67" s="1" t="n">
        <f aca="false">DX$5/(1-$E67)+$D67-DX$5</f>
        <v>0.286233333333332</v>
      </c>
      <c r="DY67" s="1" t="n">
        <f aca="false">DY$5/(1-$E67)+$D67-DY$5</f>
        <v>0.287673662551439</v>
      </c>
      <c r="DZ67" s="1" t="n">
        <f aca="false">DZ$5/(1-$E67)+$D67-DZ$5</f>
        <v>0.289113991769547</v>
      </c>
      <c r="EA67" s="1" t="n">
        <f aca="false">EA$5/(1-$E67)+$D67-EA$5</f>
        <v>0.290554320987653</v>
      </c>
      <c r="EB67" s="1" t="n">
        <f aca="false">EB$5/(1-$E67)+$D67-EB$5</f>
        <v>0.29199465020576</v>
      </c>
      <c r="EC67" s="1" t="n">
        <f aca="false">EC$5/(1-$E67)+$D67-EC$5</f>
        <v>0.293434979423868</v>
      </c>
      <c r="ED67" s="1" t="n">
        <f aca="false">ED$5/(1-$E67)+$D67-ED$5</f>
        <v>0.294875308641974</v>
      </c>
      <c r="EE67" s="1" t="n">
        <f aca="false">EE$5/(1-$E67)+$D67-EE$5</f>
        <v>0.296315637860081</v>
      </c>
      <c r="EF67" s="1" t="n">
        <f aca="false">EF$5/(1-$E67)+$D67-EF$5</f>
        <v>0.297755967078189</v>
      </c>
      <c r="EG67" s="1" t="n">
        <f aca="false">EG$5/(1-$E67)+$D67-EG$5</f>
        <v>0.299196296296296</v>
      </c>
      <c r="EH67" s="1" t="n">
        <f aca="false">EH$5/(1-$E67)+$D67-EH$5</f>
        <v>0.300636625514402</v>
      </c>
      <c r="EI67" s="1" t="n">
        <f aca="false">EI$5/(1-$E67)+$D67-EI$5</f>
        <v>0.30207695473251</v>
      </c>
      <c r="EJ67" s="1" t="n">
        <f aca="false">EJ$5/(1-$E67)+$D67-EJ$5</f>
        <v>0.303517283950617</v>
      </c>
      <c r="EK67" s="1" t="n">
        <f aca="false">EK$5/(1-$E67)+$D67-EK$5</f>
        <v>0.304957613168723</v>
      </c>
      <c r="EL67" s="1" t="n">
        <f aca="false">EL$5/(1-$E67)+$D67-EL$5</f>
        <v>0.30639794238683</v>
      </c>
      <c r="EM67" s="1" t="n">
        <f aca="false">EM$5/(1-$E67)+$D67-EM$5</f>
        <v>0.307838271604938</v>
      </c>
      <c r="EN67" s="1" t="n">
        <f aca="false">EN$5/(1-$E67)+$D67-EN$5</f>
        <v>0.309278600823044</v>
      </c>
      <c r="EO67" s="1" t="n">
        <f aca="false">EO$5/(1-$E67)+$D67-EO$5</f>
        <v>0.310718930041151</v>
      </c>
      <c r="EP67" s="1" t="n">
        <f aca="false">EP$5/(1-$E67)+$D67-EP$5</f>
        <v>0.312159259259259</v>
      </c>
      <c r="EQ67" s="1" t="n">
        <f aca="false">EQ$5/(1-$E67)+$D67-EQ$5</f>
        <v>0.313599588477366</v>
      </c>
      <c r="ER67" s="1" t="n">
        <f aca="false">ER$5/(1-$E67)+$D67-ER$5</f>
        <v>0.315039917695472</v>
      </c>
      <c r="ES67" s="1" t="n">
        <f aca="false">ES$5/(1-$E67)+$D67-ES$5</f>
        <v>0.31648024691358</v>
      </c>
      <c r="ET67" s="1" t="n">
        <f aca="false">ET$5/(1-$E67)+$D67-ET$5</f>
        <v>0.317920576131687</v>
      </c>
      <c r="EU67" s="1"/>
      <c r="EV67" s="1"/>
      <c r="EW67" s="1"/>
      <c r="EX67" s="1"/>
      <c r="EY67" s="1"/>
      <c r="EZ67" s="1"/>
      <c r="FA67" s="1"/>
      <c r="FB67" s="1"/>
    </row>
    <row r="68" customFormat="false" ht="12.75" hidden="false" customHeight="false" outlineLevel="0" collapsed="false">
      <c r="A68" s="21" t="s">
        <v>59</v>
      </c>
      <c r="B68" s="12"/>
      <c r="C68" s="1" t="n">
        <v>5.997</v>
      </c>
      <c r="D68" s="19" t="n">
        <v>0.0173</v>
      </c>
      <c r="E68" s="20" t="n">
        <v>0.0203</v>
      </c>
      <c r="F68" s="1" t="n">
        <f aca="false">F$5/(1-$E68)+$D68-F$5</f>
        <v>0.0483809431458611</v>
      </c>
      <c r="G68" s="1" t="n">
        <f aca="false">G$5/(1-$E68)+$D68-G$5</f>
        <v>0.0494169745840565</v>
      </c>
      <c r="H68" s="1" t="n">
        <f aca="false">H$5/(1-$E68)+$D68-H$5</f>
        <v>0.0504530060222519</v>
      </c>
      <c r="I68" s="1" t="n">
        <f aca="false">I$5/(1-$E68)+$D68-I$5</f>
        <v>0.0514890374604471</v>
      </c>
      <c r="J68" s="1" t="n">
        <f aca="false">J$5/(1-$E68)+$D68-J$5</f>
        <v>0.0525250688986425</v>
      </c>
      <c r="K68" s="1" t="n">
        <f aca="false">K$5/(1-$E68)+$D68-K$5</f>
        <v>0.0535611003368379</v>
      </c>
      <c r="L68" s="1" t="n">
        <f aca="false">L$5/(1-$E68)+$D68-L$5</f>
        <v>0.0545971317750333</v>
      </c>
      <c r="M68" s="1" t="n">
        <f aca="false">M$5/(1-$E68)+$D68-M$5</f>
        <v>0.0556331632132285</v>
      </c>
      <c r="N68" s="1" t="n">
        <f aca="false">N$5/(1-$E68)+$D68-N$5</f>
        <v>0.056669194651424</v>
      </c>
      <c r="O68" s="1" t="n">
        <f aca="false">O$5/(1-$E68)+$D68-O$5</f>
        <v>0.0577052260896191</v>
      </c>
      <c r="P68" s="1" t="n">
        <f aca="false">P$5/(1-$E68)+$D68-P$5</f>
        <v>0.0691015719097683</v>
      </c>
      <c r="Q68" s="1" t="n">
        <f aca="false">Q$5/(1-$E68)+$D68-Q$5</f>
        <v>0.0701376033479639</v>
      </c>
      <c r="R68" s="1" t="n">
        <f aca="false">R$5/(1-$E68)+$D68-R$5</f>
        <v>0.0711736347861591</v>
      </c>
      <c r="S68" s="1" t="n">
        <f aca="false">S$5/(1-$E68)+$D68-S$5</f>
        <v>0.0722096662243543</v>
      </c>
      <c r="T68" s="1" t="n">
        <f aca="false">T$5/(1-$E68)+$D68-T$5</f>
        <v>0.07324569766255</v>
      </c>
      <c r="U68" s="1" t="n">
        <f aca="false">U$5/(1-$E68)+$D68-U$5</f>
        <v>0.0742817291007452</v>
      </c>
      <c r="V68" s="1" t="n">
        <f aca="false">V$5/(1-$E68)+$D68-V$5</f>
        <v>0.0753177605389404</v>
      </c>
      <c r="W68" s="1" t="n">
        <f aca="false">W$5/(1-$E68)+$D68-W$5</f>
        <v>0.076353791977136</v>
      </c>
      <c r="X68" s="1" t="n">
        <f aca="false">X$5/(1-$E68)+$D68-X$5</f>
        <v>0.0773898234153312</v>
      </c>
      <c r="Y68" s="1" t="n">
        <f aca="false">Y$5/(1-$E68)+$D68-Y$5</f>
        <v>0.0784258548535268</v>
      </c>
      <c r="Z68" s="1" t="n">
        <f aca="false">Z$5/(1-$E68)+$D68-Z$5</f>
        <v>0.079461886291722</v>
      </c>
      <c r="AA68" s="1" t="n">
        <f aca="false">AA$5/(1-$E68)+$D68-AA$5</f>
        <v>0.0804979177299172</v>
      </c>
      <c r="AB68" s="1" t="n">
        <f aca="false">AB$5/(1-$E68)+$D68-AB$5</f>
        <v>0.0815339491681129</v>
      </c>
      <c r="AC68" s="1" t="n">
        <f aca="false">AC$5/(1-$E68)+$D68-AC$5</f>
        <v>0.0825699806063081</v>
      </c>
      <c r="AD68" s="1" t="n">
        <f aca="false">AD$5/(1-$E68)+$D68-AD$5</f>
        <v>0.0836060120445032</v>
      </c>
      <c r="AE68" s="1" t="n">
        <f aca="false">AE$5/(1-$E68)+$D68-AE$5</f>
        <v>0.0846420434826989</v>
      </c>
      <c r="AF68" s="1" t="n">
        <f aca="false">AF$5/(1-$E68)+$D68-AF$5</f>
        <v>0.0856780749208941</v>
      </c>
      <c r="AG68" s="1" t="n">
        <f aca="false">AG$5/(1-$E68)+$D68-AG$5</f>
        <v>0.0867141063590897</v>
      </c>
      <c r="AH68" s="1" t="n">
        <f aca="false">AH$5/(1-$E68)+$D68-AH$5</f>
        <v>0.0877501377972849</v>
      </c>
      <c r="AI68" s="1" t="n">
        <f aca="false">AI$5/(1-$E68)+$D68-AI$5</f>
        <v>0.0887861692354801</v>
      </c>
      <c r="AJ68" s="1" t="n">
        <f aca="false">AJ$5/(1-$E68)+$D68-AJ$5</f>
        <v>0.0898222006736758</v>
      </c>
      <c r="AK68" s="1" t="n">
        <f aca="false">AK$5/(1-$E68)+$D68-AK$5</f>
        <v>0.0908582321118709</v>
      </c>
      <c r="AL68" s="1" t="n">
        <f aca="false">AL$5/(1-$E68)+$D68-AL$5</f>
        <v>0.0918942635500661</v>
      </c>
      <c r="AM68" s="1" t="n">
        <f aca="false">AM$5/(1-$E68)+$D68-AM$5</f>
        <v>0.0929302949882618</v>
      </c>
      <c r="AN68" s="1" t="n">
        <f aca="false">AN$5/(1-$E68)+$D68-AN$5</f>
        <v>0.093966326426457</v>
      </c>
      <c r="AO68" s="1" t="n">
        <f aca="false">AO$5/(1-$E68)+$D68-AO$5</f>
        <v>0.0950023578646522</v>
      </c>
      <c r="AP68" s="1" t="n">
        <f aca="false">AP$5/(1-$E68)+$D68-AP$5</f>
        <v>0.0960383893028478</v>
      </c>
      <c r="AQ68" s="1" t="n">
        <f aca="false">AQ$5/(1-$E68)+$D68-AQ$5</f>
        <v>0.097074420741043</v>
      </c>
      <c r="AR68" s="1" t="n">
        <f aca="false">AR$5/(1-$E68)+$D68-AR$5</f>
        <v>0.0981104521792386</v>
      </c>
      <c r="AS68" s="1" t="n">
        <f aca="false">AS$5/(1-$E68)+$D68-AS$5</f>
        <v>0.0991464836174334</v>
      </c>
      <c r="AT68" s="1" t="n">
        <f aca="false">AT$5/(1-$E68)+$D68-AT$5</f>
        <v>0.100182515055629</v>
      </c>
      <c r="AU68" s="1" t="n">
        <f aca="false">AU$5/(1-$E68)+$D68-AU$5</f>
        <v>0.101218546493824</v>
      </c>
      <c r="AV68" s="1" t="n">
        <f aca="false">AV$5/(1-$E68)+$D68-AV$5</f>
        <v>0.10225457793202</v>
      </c>
      <c r="AW68" s="1" t="n">
        <f aca="false">AW$5/(1-$E68)+$D68-AW$5</f>
        <v>0.103290609370215</v>
      </c>
      <c r="AX68" s="1" t="n">
        <f aca="false">AX$5/(1-$E68)+$D68-AX$5</f>
        <v>0.10432664080841</v>
      </c>
      <c r="AY68" s="1" t="n">
        <f aca="false">AY$5/(1-$E68)+$D68-AY$5</f>
        <v>0.105362672246605</v>
      </c>
      <c r="AZ68" s="1" t="n">
        <f aca="false">AZ$5/(1-$E68)+$D68-AZ$5</f>
        <v>0.106398703684801</v>
      </c>
      <c r="BA68" s="1" t="n">
        <f aca="false">BA$5/(1-$E68)+$D68-BA$5</f>
        <v>0.107434735122996</v>
      </c>
      <c r="BB68" s="1" t="n">
        <f aca="false">BB$5/(1-$E68)+$D68-BB$5</f>
        <v>0.108470766561192</v>
      </c>
      <c r="BC68" s="1" t="n">
        <f aca="false">BC$5/(1-$E68)+$D68-BC$5</f>
        <v>0.109506797999387</v>
      </c>
      <c r="BD68" s="1" t="n">
        <f aca="false">BD$5/(1-$E68)+$D68-BD$5</f>
        <v>0.110542829437582</v>
      </c>
      <c r="BE68" s="1" t="n">
        <f aca="false">BE$5/(1-$E68)+$D68-BE$5</f>
        <v>0.111578860875778</v>
      </c>
      <c r="BF68" s="1" t="n">
        <f aca="false">BF$5/(1-$E68)+$D68-BF$5</f>
        <v>0.112614892313973</v>
      </c>
      <c r="BG68" s="1" t="n">
        <f aca="false">BG$5/(1-$E68)+$D68-BG$5</f>
        <v>0.113650923752169</v>
      </c>
      <c r="BH68" s="1" t="n">
        <f aca="false">BH$5/(1-$E68)+$D68-BH$5</f>
        <v>0.114686955190364</v>
      </c>
      <c r="BI68" s="1" t="n">
        <f aca="false">BI$5/(1-$E68)+$D68-BI$5</f>
        <v>0.115722986628559</v>
      </c>
      <c r="BJ68" s="1" t="n">
        <f aca="false">BJ$5/(1-$E68)+$D68-BJ$5</f>
        <v>0.116759018066754</v>
      </c>
      <c r="BK68" s="1" t="n">
        <f aca="false">BK$5/(1-$E68)+$D68-BK$5</f>
        <v>0.11779504950495</v>
      </c>
      <c r="BL68" s="1" t="n">
        <f aca="false">BL$5/(1-$E68)+$D68-BL$5</f>
        <v>0.118831080943146</v>
      </c>
      <c r="BM68" s="1" t="n">
        <f aca="false">BM$5/(1-$E68)+$D68-BM$5</f>
        <v>0.119867112381341</v>
      </c>
      <c r="BN68" s="1" t="n">
        <f aca="false">BN$5/(1-$E68)+$D68-BN$5</f>
        <v>0.120903143819536</v>
      </c>
      <c r="BO68" s="1" t="n">
        <f aca="false">BO$5/(1-$E68)+$D68-BO$5</f>
        <v>0.121939175257731</v>
      </c>
      <c r="BP68" s="1" t="n">
        <f aca="false">BP$5/(1-$E68)+$D68-BP$5</f>
        <v>0.122975206695926</v>
      </c>
      <c r="BQ68" s="1" t="n">
        <f aca="false">BQ$5/(1-$E68)+$D68-BQ$5</f>
        <v>0.124011238134122</v>
      </c>
      <c r="BR68" s="1" t="n">
        <f aca="false">BR$5/(1-$E68)+$D68-BR$5</f>
        <v>0.125047269572318</v>
      </c>
      <c r="BS68" s="1" t="n">
        <f aca="false">BS$5/(1-$E68)+$D68-BS$5</f>
        <v>0.126083301010513</v>
      </c>
      <c r="BT68" s="1" t="n">
        <f aca="false">BT$5/(1-$E68)+$D68-BT$5</f>
        <v>0.127119332448708</v>
      </c>
      <c r="BU68" s="1" t="n">
        <f aca="false">BU$5/(1-$E68)+$D68-BU$5</f>
        <v>0.128155363886903</v>
      </c>
      <c r="BV68" s="1" t="n">
        <f aca="false">BV$5/(1-$E68)+$D68-BV$5</f>
        <v>0.129191395325099</v>
      </c>
      <c r="BW68" s="1" t="n">
        <f aca="false">BW$5/(1-$E68)+$D68-BW$5</f>
        <v>0.130227426763295</v>
      </c>
      <c r="BX68" s="1" t="n">
        <f aca="false">BX$5/(1-$E68)+$D68-BX$5</f>
        <v>0.13126345820149</v>
      </c>
      <c r="BY68" s="1" t="n">
        <f aca="false">BY$5/(1-$E68)+$D68-BY$5</f>
        <v>0.132299489639685</v>
      </c>
      <c r="BZ68" s="1" t="n">
        <f aca="false">BZ$5/(1-$E68)+$D68-BZ$5</f>
        <v>0.13333552107788</v>
      </c>
      <c r="CA68" s="1" t="n">
        <f aca="false">CA$5/(1-$E68)+$D68-CA$5</f>
        <v>0.134371552516075</v>
      </c>
      <c r="CB68" s="1" t="n">
        <f aca="false">CB$5/(1-$E68)+$D68-CB$5</f>
        <v>0.135407583954271</v>
      </c>
      <c r="CC68" s="1" t="n">
        <f aca="false">CC$5/(1-$E68)+$D68-CC$5</f>
        <v>0.136443615392467</v>
      </c>
      <c r="CD68" s="1" t="n">
        <f aca="false">CD$5/(1-$E68)+$D68-CD$5</f>
        <v>0.137479646830662</v>
      </c>
      <c r="CE68" s="1" t="n">
        <f aca="false">CE$5/(1-$E68)+$D68-CE$5</f>
        <v>0.138515678268857</v>
      </c>
      <c r="CF68" s="1" t="n">
        <f aca="false">CF$5/(1-$E68)+$D68-CF$5</f>
        <v>0.139551709707052</v>
      </c>
      <c r="CG68" s="1" t="n">
        <f aca="false">CG$5/(1-$E68)+$D68-CG$5</f>
        <v>0.140587741145247</v>
      </c>
      <c r="CH68" s="1" t="n">
        <f aca="false">CH$5/(1-$E68)+$D68-CH$5</f>
        <v>0.141623772583444</v>
      </c>
      <c r="CI68" s="1" t="n">
        <f aca="false">CI$5/(1-$E68)+$D68-CI$5</f>
        <v>0.142659804021639</v>
      </c>
      <c r="CJ68" s="1" t="n">
        <f aca="false">CJ$5/(1-$E68)+$D68-CJ$5</f>
        <v>0.143695835459834</v>
      </c>
      <c r="CK68" s="1" t="n">
        <f aca="false">CK$5/(1-$E68)+$D68-CK$5</f>
        <v>0.144731866898029</v>
      </c>
      <c r="CL68" s="1" t="n">
        <f aca="false">CL$5/(1-$E68)+$D68-CL$5</f>
        <v>0.145767898336224</v>
      </c>
      <c r="CM68" s="1" t="n">
        <f aca="false">CM$5/(1-$E68)+$D68-CM$5</f>
        <v>0.14680392977442</v>
      </c>
      <c r="CN68" s="1" t="n">
        <f aca="false">CN$5/(1-$E68)+$D68-CN$5</f>
        <v>0.147839961212616</v>
      </c>
      <c r="CO68" s="1" t="n">
        <f aca="false">CO$5/(1-$E68)+$D68-CO$5</f>
        <v>0.148875992650811</v>
      </c>
      <c r="CP68" s="1" t="n">
        <f aca="false">CP$5/(1-$E68)+$D68-CP$5</f>
        <v>0.149912024089006</v>
      </c>
      <c r="CQ68" s="1" t="n">
        <f aca="false">CQ$5/(1-$E68)+$D68-CQ$5</f>
        <v>0.150948055527201</v>
      </c>
      <c r="CR68" s="1" t="n">
        <f aca="false">CR$5/(1-$E68)+$D68-CR$5</f>
        <v>0.151984086965397</v>
      </c>
      <c r="CS68" s="1" t="n">
        <f aca="false">CS$5/(1-$E68)+$D68-CS$5</f>
        <v>0.153020118403592</v>
      </c>
      <c r="CT68" s="1" t="n">
        <f aca="false">CT$5/(1-$E68)+$D68-CT$5</f>
        <v>0.154056149841788</v>
      </c>
      <c r="CU68" s="1" t="n">
        <f aca="false">CU$5/(1-$E68)+$D68-CU$5</f>
        <v>0.155092181279983</v>
      </c>
      <c r="CV68" s="1" t="n">
        <f aca="false">CV$5/(1-$E68)+$D68-CV$5</f>
        <v>0.156128212718178</v>
      </c>
      <c r="CW68" s="1" t="n">
        <f aca="false">CW$5/(1-$E68)+$D68-CW$5</f>
        <v>0.157164244156373</v>
      </c>
      <c r="CX68" s="1" t="n">
        <f aca="false">CX$5/(1-$E68)+$D68-CX$5</f>
        <v>0.158200275594569</v>
      </c>
      <c r="CY68" s="1" t="n">
        <f aca="false">CY$5/(1-$E68)+$D68-CY$5</f>
        <v>0.159236307032764</v>
      </c>
      <c r="CZ68" s="1" t="n">
        <f aca="false">CZ$5/(1-$E68)+$D68-CZ$5</f>
        <v>0.16027233847096</v>
      </c>
      <c r="DA68" s="1" t="n">
        <f aca="false">DA$5/(1-$E68)+$D68-DA$5</f>
        <v>0.161308369909155</v>
      </c>
      <c r="DB68" s="1" t="n">
        <f aca="false">DB$5/(1-$E68)+$D68-DB$5</f>
        <v>0.16234440134735</v>
      </c>
      <c r="DC68" s="1" t="n">
        <f aca="false">DC$5/(1-$E68)+$D68-DC$5</f>
        <v>0.163380432785546</v>
      </c>
      <c r="DD68" s="1" t="n">
        <f aca="false">DD$5/(1-$E68)+$D68-DD$5</f>
        <v>0.164416464223741</v>
      </c>
      <c r="DE68" s="1" t="n">
        <f aca="false">DE$5/(1-$E68)+$D68-DE$5</f>
        <v>0.165452495661937</v>
      </c>
      <c r="DF68" s="1" t="n">
        <f aca="false">DF$5/(1-$E68)+$D68-DF$5</f>
        <v>0.166488527100132</v>
      </c>
      <c r="DG68" s="1" t="n">
        <f aca="false">DG$5/(1-$E68)+$D68-DG$5</f>
        <v>0.167524558538327</v>
      </c>
      <c r="DH68" s="1" t="n">
        <f aca="false">DH$5/(1-$E68)+$D68-DH$5</f>
        <v>0.168560589976523</v>
      </c>
      <c r="DI68" s="1" t="n">
        <f aca="false">DI$5/(1-$E68)+$D68-DI$5</f>
        <v>0.169596621414718</v>
      </c>
      <c r="DJ68" s="1" t="n">
        <f aca="false">DJ$5/(1-$E68)+$D68-DJ$5</f>
        <v>0.170632652852913</v>
      </c>
      <c r="DK68" s="1" t="n">
        <f aca="false">DK$5/(1-$E68)+$D68-DK$5</f>
        <v>0.171668684291109</v>
      </c>
      <c r="DL68" s="1" t="n">
        <f aca="false">DL$5/(1-$E68)+$D68-DL$5</f>
        <v>0.172704715729304</v>
      </c>
      <c r="DM68" s="1" t="n">
        <f aca="false">DM$5/(1-$E68)+$D68-DM$5</f>
        <v>0.173740747167499</v>
      </c>
      <c r="DN68" s="1" t="n">
        <f aca="false">DN$5/(1-$E68)+$D68-DN$5</f>
        <v>0.174776778605695</v>
      </c>
      <c r="DO68" s="1" t="n">
        <f aca="false">DO$5/(1-$E68)+$D68-DO$5</f>
        <v>0.17581281004389</v>
      </c>
      <c r="DP68" s="1" t="n">
        <f aca="false">DP$5/(1-$E68)+$D68-DP$5</f>
        <v>0.176848841482085</v>
      </c>
      <c r="DQ68" s="1" t="n">
        <f aca="false">DQ$5/(1-$E68)+$D68-DQ$5</f>
        <v>0.177884872920281</v>
      </c>
      <c r="DR68" s="1" t="n">
        <f aca="false">DR$5/(1-$E68)+$D68-DR$5</f>
        <v>0.178920904358476</v>
      </c>
      <c r="DS68" s="1" t="n">
        <f aca="false">DS$5/(1-$E68)+$D68-DS$5</f>
        <v>0.179956935796672</v>
      </c>
      <c r="DT68" s="1" t="n">
        <f aca="false">DT$5/(1-$E68)+$D68-DT$5</f>
        <v>0.180992967234868</v>
      </c>
      <c r="DU68" s="1" t="n">
        <f aca="false">DU$5/(1-$E68)+$D68-DU$5</f>
        <v>0.182028998673062</v>
      </c>
      <c r="DV68" s="1" t="n">
        <f aca="false">DV$5/(1-$E68)+$D68-DV$5</f>
        <v>0.183065030111258</v>
      </c>
      <c r="DW68" s="1" t="n">
        <f aca="false">DW$5/(1-$E68)+$D68-DW$5</f>
        <v>0.184101061549454</v>
      </c>
      <c r="DX68" s="1" t="n">
        <f aca="false">DX$5/(1-$E68)+$D68-DX$5</f>
        <v>0.185137092987649</v>
      </c>
      <c r="DY68" s="1" t="n">
        <f aca="false">DY$5/(1-$E68)+$D68-DY$5</f>
        <v>0.186173124425844</v>
      </c>
      <c r="DZ68" s="1" t="n">
        <f aca="false">DZ$5/(1-$E68)+$D68-DZ$5</f>
        <v>0.187209155864039</v>
      </c>
      <c r="EA68" s="1" t="n">
        <f aca="false">EA$5/(1-$E68)+$D68-EA$5</f>
        <v>0.188245187302236</v>
      </c>
      <c r="EB68" s="1" t="n">
        <f aca="false">EB$5/(1-$E68)+$D68-EB$5</f>
        <v>0.189281218740431</v>
      </c>
      <c r="EC68" s="1" t="n">
        <f aca="false">EC$5/(1-$E68)+$D68-EC$5</f>
        <v>0.190317250178627</v>
      </c>
      <c r="ED68" s="1" t="n">
        <f aca="false">ED$5/(1-$E68)+$D68-ED$5</f>
        <v>0.191353281616822</v>
      </c>
      <c r="EE68" s="1" t="n">
        <f aca="false">EE$5/(1-$E68)+$D68-EE$5</f>
        <v>0.192389313055017</v>
      </c>
      <c r="EF68" s="1" t="n">
        <f aca="false">EF$5/(1-$E68)+$D68-EF$5</f>
        <v>0.193425344493212</v>
      </c>
      <c r="EG68" s="1" t="n">
        <f aca="false">EG$5/(1-$E68)+$D68-EG$5</f>
        <v>0.194461375931407</v>
      </c>
      <c r="EH68" s="1" t="n">
        <f aca="false">EH$5/(1-$E68)+$D68-EH$5</f>
        <v>0.195497407369603</v>
      </c>
      <c r="EI68" s="1" t="n">
        <f aca="false">EI$5/(1-$E68)+$D68-EI$5</f>
        <v>0.196533438807798</v>
      </c>
      <c r="EJ68" s="1" t="n">
        <f aca="false">EJ$5/(1-$E68)+$D68-EJ$5</f>
        <v>0.197569470245995</v>
      </c>
      <c r="EK68" s="1" t="n">
        <f aca="false">EK$5/(1-$E68)+$D68-EK$5</f>
        <v>0.19860550168419</v>
      </c>
      <c r="EL68" s="1" t="n">
        <f aca="false">EL$5/(1-$E68)+$D68-EL$5</f>
        <v>0.199641533122385</v>
      </c>
      <c r="EM68" s="1" t="n">
        <f aca="false">EM$5/(1-$E68)+$D68-EM$5</f>
        <v>0.20067756456058</v>
      </c>
      <c r="EN68" s="1" t="n">
        <f aca="false">EN$5/(1-$E68)+$D68-EN$5</f>
        <v>0.201713595998775</v>
      </c>
      <c r="EO68" s="1" t="n">
        <f aca="false">EO$5/(1-$E68)+$D68-EO$5</f>
        <v>0.202749627436971</v>
      </c>
      <c r="EP68" s="1" t="n">
        <f aca="false">EP$5/(1-$E68)+$D68-EP$5</f>
        <v>0.203785658875166</v>
      </c>
      <c r="EQ68" s="1" t="n">
        <f aca="false">EQ$5/(1-$E68)+$D68-EQ$5</f>
        <v>0.204821690313361</v>
      </c>
      <c r="ER68" s="1" t="n">
        <f aca="false">ER$5/(1-$E68)+$D68-ER$5</f>
        <v>0.205857721751556</v>
      </c>
      <c r="ES68" s="1" t="n">
        <f aca="false">ES$5/(1-$E68)+$D68-ES$5</f>
        <v>0.206893753189751</v>
      </c>
      <c r="ET68" s="1" t="n">
        <f aca="false">ET$5/(1-$E68)+$D68-ET$5</f>
        <v>0.207929784627948</v>
      </c>
      <c r="EU68" s="1"/>
      <c r="EV68" s="1"/>
      <c r="EW68" s="1"/>
      <c r="EX68" s="1"/>
      <c r="EY68" s="1"/>
      <c r="EZ68" s="1"/>
      <c r="FA68" s="1"/>
      <c r="FB68" s="1"/>
    </row>
    <row r="69" customFormat="false" ht="12.75" hidden="false" customHeight="false" outlineLevel="0" collapsed="false">
      <c r="A69" s="21" t="s">
        <v>60</v>
      </c>
      <c r="B69" s="12"/>
      <c r="C69" s="1" t="n">
        <v>5.997</v>
      </c>
      <c r="D69" s="1" t="n">
        <v>0.0329</v>
      </c>
      <c r="E69" s="2" t="n">
        <v>0.0184</v>
      </c>
      <c r="F69" s="1" t="n">
        <f aca="false">F$5/(1-$E69)+$D69-F$5</f>
        <v>0.0610173594132029</v>
      </c>
      <c r="G69" s="1" t="n">
        <f aca="false">G$5/(1-$E69)+$D69-G$5</f>
        <v>0.0619546047269763</v>
      </c>
      <c r="H69" s="1" t="n">
        <f aca="false">H$5/(1-$E69)+$D69-H$5</f>
        <v>0.0628918500407496</v>
      </c>
      <c r="I69" s="1" t="n">
        <f aca="false">I$5/(1-$E69)+$D69-I$5</f>
        <v>0.0638290953545231</v>
      </c>
      <c r="J69" s="1" t="n">
        <f aca="false">J$5/(1-$E69)+$D69-J$5</f>
        <v>0.0647663406682966</v>
      </c>
      <c r="K69" s="1" t="n">
        <f aca="false">K$5/(1-$E69)+$D69-K$5</f>
        <v>0.0657035859820701</v>
      </c>
      <c r="L69" s="1" t="n">
        <f aca="false">L$5/(1-$E69)+$D69-L$5</f>
        <v>0.0666408312958433</v>
      </c>
      <c r="M69" s="1" t="n">
        <f aca="false">M$5/(1-$E69)+$D69-M$5</f>
        <v>0.0675780766096168</v>
      </c>
      <c r="N69" s="1" t="n">
        <f aca="false">N$5/(1-$E69)+$D69-N$5</f>
        <v>0.0685153219233903</v>
      </c>
      <c r="O69" s="1" t="n">
        <f aca="false">O$5/(1-$E69)+$D69-O$5</f>
        <v>0.0694525672371638</v>
      </c>
      <c r="P69" s="1" t="n">
        <f aca="false">P$5/(1-$E69)+$D69-P$5</f>
        <v>0.0797622656886716</v>
      </c>
      <c r="Q69" s="1" t="n">
        <f aca="false">Q$5/(1-$E69)+$D69-Q$5</f>
        <v>0.0806995110024449</v>
      </c>
      <c r="R69" s="1" t="n">
        <f aca="false">R$5/(1-$E69)+$D69-R$5</f>
        <v>0.0816367563162186</v>
      </c>
      <c r="S69" s="1" t="n">
        <f aca="false">S$5/(1-$E69)+$D69-S$5</f>
        <v>0.0825740016299918</v>
      </c>
      <c r="T69" s="1" t="n">
        <f aca="false">T$5/(1-$E69)+$D69-T$5</f>
        <v>0.0835112469437656</v>
      </c>
      <c r="U69" s="1" t="n">
        <f aca="false">U$5/(1-$E69)+$D69-U$5</f>
        <v>0.0844484922575388</v>
      </c>
      <c r="V69" s="1" t="n">
        <f aca="false">V$5/(1-$E69)+$D69-V$5</f>
        <v>0.0853857375713121</v>
      </c>
      <c r="W69" s="1" t="n">
        <f aca="false">W$5/(1-$E69)+$D69-W$5</f>
        <v>0.0863229828850858</v>
      </c>
      <c r="X69" s="1" t="n">
        <f aca="false">X$5/(1-$E69)+$D69-X$5</f>
        <v>0.087260228198859</v>
      </c>
      <c r="Y69" s="1" t="n">
        <f aca="false">Y$5/(1-$E69)+$D69-Y$5</f>
        <v>0.0881974735126323</v>
      </c>
      <c r="Z69" s="1" t="n">
        <f aca="false">Z$5/(1-$E69)+$D69-Z$5</f>
        <v>0.089134718826406</v>
      </c>
      <c r="AA69" s="1" t="n">
        <f aca="false">AA$5/(1-$E69)+$D69-AA$5</f>
        <v>0.0900719641401793</v>
      </c>
      <c r="AB69" s="1" t="n">
        <f aca="false">AB$5/(1-$E69)+$D69-AB$5</f>
        <v>0.091009209453953</v>
      </c>
      <c r="AC69" s="1" t="n">
        <f aca="false">AC$5/(1-$E69)+$D69-AC$5</f>
        <v>0.0919464547677262</v>
      </c>
      <c r="AD69" s="1" t="n">
        <f aca="false">AD$5/(1-$E69)+$D69-AD$5</f>
        <v>0.0928837000814995</v>
      </c>
      <c r="AE69" s="1" t="n">
        <f aca="false">AE$5/(1-$E69)+$D69-AE$5</f>
        <v>0.0938209453952732</v>
      </c>
      <c r="AF69" s="1" t="n">
        <f aca="false">AF$5/(1-$E69)+$D69-AF$5</f>
        <v>0.0947581907090465</v>
      </c>
      <c r="AG69" s="1" t="n">
        <f aca="false">AG$5/(1-$E69)+$D69-AG$5</f>
        <v>0.0956954360228197</v>
      </c>
      <c r="AH69" s="1" t="n">
        <f aca="false">AH$5/(1-$E69)+$D69-AH$5</f>
        <v>0.0966326813365934</v>
      </c>
      <c r="AI69" s="1" t="n">
        <f aca="false">AI$5/(1-$E69)+$D69-AI$5</f>
        <v>0.0975699266503667</v>
      </c>
      <c r="AJ69" s="1" t="n">
        <f aca="false">AJ$5/(1-$E69)+$D69-AJ$5</f>
        <v>0.0985071719641404</v>
      </c>
      <c r="AK69" s="1" t="n">
        <f aca="false">AK$5/(1-$E69)+$D69-AK$5</f>
        <v>0.0994444172779136</v>
      </c>
      <c r="AL69" s="1" t="n">
        <f aca="false">AL$5/(1-$E69)+$D69-AL$5</f>
        <v>0.100381662591687</v>
      </c>
      <c r="AM69" s="1" t="n">
        <f aca="false">AM$5/(1-$E69)+$D69-AM$5</f>
        <v>0.101318907905461</v>
      </c>
      <c r="AN69" s="1" t="n">
        <f aca="false">AN$5/(1-$E69)+$D69-AN$5</f>
        <v>0.102256153219234</v>
      </c>
      <c r="AO69" s="1" t="n">
        <f aca="false">AO$5/(1-$E69)+$D69-AO$5</f>
        <v>0.103193398533007</v>
      </c>
      <c r="AP69" s="1" t="n">
        <f aca="false">AP$5/(1-$E69)+$D69-AP$5</f>
        <v>0.104130643846781</v>
      </c>
      <c r="AQ69" s="1" t="n">
        <f aca="false">AQ$5/(1-$E69)+$D69-AQ$5</f>
        <v>0.105067889160554</v>
      </c>
      <c r="AR69" s="1" t="n">
        <f aca="false">AR$5/(1-$E69)+$D69-AR$5</f>
        <v>0.106005134474327</v>
      </c>
      <c r="AS69" s="1" t="n">
        <f aca="false">AS$5/(1-$E69)+$D69-AS$5</f>
        <v>0.106942379788101</v>
      </c>
      <c r="AT69" s="1" t="n">
        <f aca="false">AT$5/(1-$E69)+$D69-AT$5</f>
        <v>0.107879625101874</v>
      </c>
      <c r="AU69" s="1" t="n">
        <f aca="false">AU$5/(1-$E69)+$D69-AU$5</f>
        <v>0.108816870415647</v>
      </c>
      <c r="AV69" s="1" t="n">
        <f aca="false">AV$5/(1-$E69)+$D69-AV$5</f>
        <v>0.10975411572942</v>
      </c>
      <c r="AW69" s="1" t="n">
        <f aca="false">AW$5/(1-$E69)+$D69-AW$5</f>
        <v>0.110691361043195</v>
      </c>
      <c r="AX69" s="1" t="n">
        <f aca="false">AX$5/(1-$E69)+$D69-AX$5</f>
        <v>0.111628606356968</v>
      </c>
      <c r="AY69" s="1" t="n">
        <f aca="false">AY$5/(1-$E69)+$D69-AY$5</f>
        <v>0.112565851670741</v>
      </c>
      <c r="AZ69" s="1" t="n">
        <f aca="false">AZ$5/(1-$E69)+$D69-AZ$5</f>
        <v>0.113503096984514</v>
      </c>
      <c r="BA69" s="1" t="n">
        <f aca="false">BA$5/(1-$E69)+$D69-BA$5</f>
        <v>0.114440342298288</v>
      </c>
      <c r="BB69" s="1" t="n">
        <f aca="false">BB$5/(1-$E69)+$D69-BB$5</f>
        <v>0.115377587612062</v>
      </c>
      <c r="BC69" s="1" t="n">
        <f aca="false">BC$5/(1-$E69)+$D69-BC$5</f>
        <v>0.116314832925835</v>
      </c>
      <c r="BD69" s="1" t="n">
        <f aca="false">BD$5/(1-$E69)+$D69-BD$5</f>
        <v>0.117252078239608</v>
      </c>
      <c r="BE69" s="1" t="n">
        <f aca="false">BE$5/(1-$E69)+$D69-BE$5</f>
        <v>0.118189323553382</v>
      </c>
      <c r="BF69" s="1" t="n">
        <f aca="false">BF$5/(1-$E69)+$D69-BF$5</f>
        <v>0.119126568867155</v>
      </c>
      <c r="BG69" s="1" t="n">
        <f aca="false">BG$5/(1-$E69)+$D69-BG$5</f>
        <v>0.120063814180929</v>
      </c>
      <c r="BH69" s="1" t="n">
        <f aca="false">BH$5/(1-$E69)+$D69-BH$5</f>
        <v>0.121001059494702</v>
      </c>
      <c r="BI69" s="1" t="n">
        <f aca="false">BI$5/(1-$E69)+$D69-BI$5</f>
        <v>0.121938304808475</v>
      </c>
      <c r="BJ69" s="1" t="n">
        <f aca="false">BJ$5/(1-$E69)+$D69-BJ$5</f>
        <v>0.122875550122249</v>
      </c>
      <c r="BK69" s="1" t="n">
        <f aca="false">BK$5/(1-$E69)+$D69-BK$5</f>
        <v>0.123812795436022</v>
      </c>
      <c r="BL69" s="1" t="n">
        <f aca="false">BL$5/(1-$E69)+$D69-BL$5</f>
        <v>0.124750040749795</v>
      </c>
      <c r="BM69" s="1" t="n">
        <f aca="false">BM$5/(1-$E69)+$D69-BM$5</f>
        <v>0.125687286063569</v>
      </c>
      <c r="BN69" s="1" t="n">
        <f aca="false">BN$5/(1-$E69)+$D69-BN$5</f>
        <v>0.126624531377343</v>
      </c>
      <c r="BO69" s="1" t="n">
        <f aca="false">BO$5/(1-$E69)+$D69-BO$5</f>
        <v>0.127561776691116</v>
      </c>
      <c r="BP69" s="1" t="n">
        <f aca="false">BP$5/(1-$E69)+$D69-BP$5</f>
        <v>0.128499022004889</v>
      </c>
      <c r="BQ69" s="1" t="n">
        <f aca="false">BQ$5/(1-$E69)+$D69-BQ$5</f>
        <v>0.129436267318662</v>
      </c>
      <c r="BR69" s="1" t="n">
        <f aca="false">BR$5/(1-$E69)+$D69-BR$5</f>
        <v>0.130373512632437</v>
      </c>
      <c r="BS69" s="1" t="n">
        <f aca="false">BS$5/(1-$E69)+$D69-BS$5</f>
        <v>0.13131075794621</v>
      </c>
      <c r="BT69" s="1" t="n">
        <f aca="false">BT$5/(1-$E69)+$D69-BT$5</f>
        <v>0.132248003259983</v>
      </c>
      <c r="BU69" s="1" t="n">
        <f aca="false">BU$5/(1-$E69)+$D69-BU$5</f>
        <v>0.133185248573756</v>
      </c>
      <c r="BV69" s="1" t="n">
        <f aca="false">BV$5/(1-$E69)+$D69-BV$5</f>
        <v>0.13412249388753</v>
      </c>
      <c r="BW69" s="1" t="n">
        <f aca="false">BW$5/(1-$E69)+$D69-BW$5</f>
        <v>0.135059739201304</v>
      </c>
      <c r="BX69" s="1" t="n">
        <f aca="false">BX$5/(1-$E69)+$D69-BX$5</f>
        <v>0.135996984515077</v>
      </c>
      <c r="BY69" s="1" t="n">
        <f aca="false">BY$5/(1-$E69)+$D69-BY$5</f>
        <v>0.13693422982885</v>
      </c>
      <c r="BZ69" s="1" t="n">
        <f aca="false">BZ$5/(1-$E69)+$D69-BZ$5</f>
        <v>0.137871475142624</v>
      </c>
      <c r="CA69" s="1" t="n">
        <f aca="false">CA$5/(1-$E69)+$D69-CA$5</f>
        <v>0.138808720456397</v>
      </c>
      <c r="CB69" s="1" t="n">
        <f aca="false">CB$5/(1-$E69)+$D69-CB$5</f>
        <v>0.13974596577017</v>
      </c>
      <c r="CC69" s="1" t="n">
        <f aca="false">CC$5/(1-$E69)+$D69-CC$5</f>
        <v>0.140683211083944</v>
      </c>
      <c r="CD69" s="1" t="n">
        <f aca="false">CD$5/(1-$E69)+$D69-CD$5</f>
        <v>0.141620456397717</v>
      </c>
      <c r="CE69" s="1" t="n">
        <f aca="false">CE$5/(1-$E69)+$D69-CE$5</f>
        <v>0.142557701711491</v>
      </c>
      <c r="CF69" s="1" t="n">
        <f aca="false">CF$5/(1-$E69)+$D69-CF$5</f>
        <v>0.143494947025264</v>
      </c>
      <c r="CG69" s="1" t="n">
        <f aca="false">CG$5/(1-$E69)+$D69-CG$5</f>
        <v>0.144432192339037</v>
      </c>
      <c r="CH69" s="1" t="n">
        <f aca="false">CH$5/(1-$E69)+$D69-CH$5</f>
        <v>0.145369437652811</v>
      </c>
      <c r="CI69" s="1" t="n">
        <f aca="false">CI$5/(1-$E69)+$D69-CI$5</f>
        <v>0.146306682966585</v>
      </c>
      <c r="CJ69" s="1" t="n">
        <f aca="false">CJ$5/(1-$E69)+$D69-CJ$5</f>
        <v>0.147243928280358</v>
      </c>
      <c r="CK69" s="1" t="n">
        <f aca="false">CK$5/(1-$E69)+$D69-CK$5</f>
        <v>0.148181173594131</v>
      </c>
      <c r="CL69" s="1" t="n">
        <f aca="false">CL$5/(1-$E69)+$D69-CL$5</f>
        <v>0.149118418907904</v>
      </c>
      <c r="CM69" s="1" t="n">
        <f aca="false">CM$5/(1-$E69)+$D69-CM$5</f>
        <v>0.150055664221679</v>
      </c>
      <c r="CN69" s="1" t="n">
        <f aca="false">CN$5/(1-$E69)+$D69-CN$5</f>
        <v>0.150992909535452</v>
      </c>
      <c r="CO69" s="1" t="n">
        <f aca="false">CO$5/(1-$E69)+$D69-CO$5</f>
        <v>0.151930154849225</v>
      </c>
      <c r="CP69" s="1" t="n">
        <f aca="false">CP$5/(1-$E69)+$D69-CP$5</f>
        <v>0.152867400162998</v>
      </c>
      <c r="CQ69" s="1" t="n">
        <f aca="false">CQ$5/(1-$E69)+$D69-CQ$5</f>
        <v>0.153804645476772</v>
      </c>
      <c r="CR69" s="1" t="n">
        <f aca="false">CR$5/(1-$E69)+$D69-CR$5</f>
        <v>0.154741890790545</v>
      </c>
      <c r="CS69" s="1" t="n">
        <f aca="false">CS$5/(1-$E69)+$D69-CS$5</f>
        <v>0.155679136104319</v>
      </c>
      <c r="CT69" s="1" t="n">
        <f aca="false">CT$5/(1-$E69)+$D69-CT$5</f>
        <v>0.156616381418092</v>
      </c>
      <c r="CU69" s="1" t="n">
        <f aca="false">CU$5/(1-$E69)+$D69-CU$5</f>
        <v>0.157553626731866</v>
      </c>
      <c r="CV69" s="1" t="n">
        <f aca="false">CV$5/(1-$E69)+$D69-CV$5</f>
        <v>0.158490872045639</v>
      </c>
      <c r="CW69" s="1" t="n">
        <f aca="false">CW$5/(1-$E69)+$D69-CW$5</f>
        <v>0.159428117359412</v>
      </c>
      <c r="CX69" s="1" t="n">
        <f aca="false">CX$5/(1-$E69)+$D69-CX$5</f>
        <v>0.160365362673186</v>
      </c>
      <c r="CY69" s="1" t="n">
        <f aca="false">CY$5/(1-$E69)+$D69-CY$5</f>
        <v>0.16130260798696</v>
      </c>
      <c r="CZ69" s="1" t="n">
        <f aca="false">CZ$5/(1-$E69)+$D69-CZ$5</f>
        <v>0.162239853300733</v>
      </c>
      <c r="DA69" s="1" t="n">
        <f aca="false">DA$5/(1-$E69)+$D69-DA$5</f>
        <v>0.163177098614506</v>
      </c>
      <c r="DB69" s="1" t="n">
        <f aca="false">DB$5/(1-$E69)+$D69-DB$5</f>
        <v>0.164114343928279</v>
      </c>
      <c r="DC69" s="1" t="n">
        <f aca="false">DC$5/(1-$E69)+$D69-DC$5</f>
        <v>0.165051589242053</v>
      </c>
      <c r="DD69" s="1" t="n">
        <f aca="false">DD$5/(1-$E69)+$D69-DD$5</f>
        <v>0.165988834555827</v>
      </c>
      <c r="DE69" s="1" t="n">
        <f aca="false">DE$5/(1-$E69)+$D69-DE$5</f>
        <v>0.1669260798696</v>
      </c>
      <c r="DF69" s="1" t="n">
        <f aca="false">DF$5/(1-$E69)+$D69-DF$5</f>
        <v>0.167863325183373</v>
      </c>
      <c r="DG69" s="1" t="n">
        <f aca="false">DG$5/(1-$E69)+$D69-DG$5</f>
        <v>0.168800570497146</v>
      </c>
      <c r="DH69" s="1" t="n">
        <f aca="false">DH$5/(1-$E69)+$D69-DH$5</f>
        <v>0.16973781581092</v>
      </c>
      <c r="DI69" s="1" t="n">
        <f aca="false">DI$5/(1-$E69)+$D69-DI$5</f>
        <v>0.170675061124694</v>
      </c>
      <c r="DJ69" s="1" t="n">
        <f aca="false">DJ$5/(1-$E69)+$D69-DJ$5</f>
        <v>0.171612306438467</v>
      </c>
      <c r="DK69" s="1" t="n">
        <f aca="false">DK$5/(1-$E69)+$D69-DK$5</f>
        <v>0.17254955175224</v>
      </c>
      <c r="DL69" s="1" t="n">
        <f aca="false">DL$5/(1-$E69)+$D69-DL$5</f>
        <v>0.173486797066014</v>
      </c>
      <c r="DM69" s="1" t="n">
        <f aca="false">DM$5/(1-$E69)+$D69-DM$5</f>
        <v>0.174424042379787</v>
      </c>
      <c r="DN69" s="1" t="n">
        <f aca="false">DN$5/(1-$E69)+$D69-DN$5</f>
        <v>0.175361287693561</v>
      </c>
      <c r="DO69" s="1" t="n">
        <f aca="false">DO$5/(1-$E69)+$D69-DO$5</f>
        <v>0.176298533007334</v>
      </c>
      <c r="DP69" s="1" t="n">
        <f aca="false">DP$5/(1-$E69)+$D69-DP$5</f>
        <v>0.177235778321108</v>
      </c>
      <c r="DQ69" s="1" t="n">
        <f aca="false">DQ$5/(1-$E69)+$D69-DQ$5</f>
        <v>0.178173023634881</v>
      </c>
      <c r="DR69" s="1" t="n">
        <f aca="false">DR$5/(1-$E69)+$D69-DR$5</f>
        <v>0.179110268948654</v>
      </c>
      <c r="DS69" s="1" t="n">
        <f aca="false">DS$5/(1-$E69)+$D69-DS$5</f>
        <v>0.180047514262427</v>
      </c>
      <c r="DT69" s="1" t="n">
        <f aca="false">DT$5/(1-$E69)+$D69-DT$5</f>
        <v>0.180984759576202</v>
      </c>
      <c r="DU69" s="1" t="n">
        <f aca="false">DU$5/(1-$E69)+$D69-DU$5</f>
        <v>0.181922004889974</v>
      </c>
      <c r="DV69" s="1" t="n">
        <f aca="false">DV$5/(1-$E69)+$D69-DV$5</f>
        <v>0.182859250203748</v>
      </c>
      <c r="DW69" s="1" t="n">
        <f aca="false">DW$5/(1-$E69)+$D69-DW$5</f>
        <v>0.183796495517521</v>
      </c>
      <c r="DX69" s="1" t="n">
        <f aca="false">DX$5/(1-$E69)+$D69-DX$5</f>
        <v>0.184733740831295</v>
      </c>
      <c r="DY69" s="1" t="n">
        <f aca="false">DY$5/(1-$E69)+$D69-DY$5</f>
        <v>0.185670986145068</v>
      </c>
      <c r="DZ69" s="1" t="n">
        <f aca="false">DZ$5/(1-$E69)+$D69-DZ$5</f>
        <v>0.186608231458841</v>
      </c>
      <c r="EA69" s="1" t="n">
        <f aca="false">EA$5/(1-$E69)+$D69-EA$5</f>
        <v>0.187545476772616</v>
      </c>
      <c r="EB69" s="1" t="n">
        <f aca="false">EB$5/(1-$E69)+$D69-EB$5</f>
        <v>0.188482722086389</v>
      </c>
      <c r="EC69" s="1" t="n">
        <f aca="false">EC$5/(1-$E69)+$D69-EC$5</f>
        <v>0.189419967400163</v>
      </c>
      <c r="ED69" s="1" t="n">
        <f aca="false">ED$5/(1-$E69)+$D69-ED$5</f>
        <v>0.190357212713936</v>
      </c>
      <c r="EE69" s="1" t="n">
        <f aca="false">EE$5/(1-$E69)+$D69-EE$5</f>
        <v>0.191294458027709</v>
      </c>
      <c r="EF69" s="1" t="n">
        <f aca="false">EF$5/(1-$E69)+$D69-EF$5</f>
        <v>0.192231703341482</v>
      </c>
      <c r="EG69" s="1" t="n">
        <f aca="false">EG$5/(1-$E69)+$D69-EG$5</f>
        <v>0.193168948655256</v>
      </c>
      <c r="EH69" s="1" t="n">
        <f aca="false">EH$5/(1-$E69)+$D69-EH$5</f>
        <v>0.194106193969029</v>
      </c>
      <c r="EI69" s="1" t="n">
        <f aca="false">EI$5/(1-$E69)+$D69-EI$5</f>
        <v>0.195043439282802</v>
      </c>
      <c r="EJ69" s="1" t="n">
        <f aca="false">EJ$5/(1-$E69)+$D69-EJ$5</f>
        <v>0.195980684596575</v>
      </c>
      <c r="EK69" s="1" t="n">
        <f aca="false">EK$5/(1-$E69)+$D69-EK$5</f>
        <v>0.196917929910351</v>
      </c>
      <c r="EL69" s="1" t="n">
        <f aca="false">EL$5/(1-$E69)+$D69-EL$5</f>
        <v>0.197855175224124</v>
      </c>
      <c r="EM69" s="1" t="n">
        <f aca="false">EM$5/(1-$E69)+$D69-EM$5</f>
        <v>0.198792420537897</v>
      </c>
      <c r="EN69" s="1" t="n">
        <f aca="false">EN$5/(1-$E69)+$D69-EN$5</f>
        <v>0.19972966585167</v>
      </c>
      <c r="EO69" s="1" t="n">
        <f aca="false">EO$5/(1-$E69)+$D69-EO$5</f>
        <v>0.200666911165444</v>
      </c>
      <c r="EP69" s="1" t="n">
        <f aca="false">EP$5/(1-$E69)+$D69-EP$5</f>
        <v>0.201604156479217</v>
      </c>
      <c r="EQ69" s="1" t="n">
        <f aca="false">EQ$5/(1-$E69)+$D69-EQ$5</f>
        <v>0.20254140179299</v>
      </c>
      <c r="ER69" s="1" t="n">
        <f aca="false">ER$5/(1-$E69)+$D69-ER$5</f>
        <v>0.203478647106763</v>
      </c>
      <c r="ES69" s="1" t="n">
        <f aca="false">ES$5/(1-$E69)+$D69-ES$5</f>
        <v>0.204415892420537</v>
      </c>
      <c r="ET69" s="1" t="n">
        <f aca="false">ET$5/(1-$E69)+$D69-ET$5</f>
        <v>0.20535313773431</v>
      </c>
      <c r="EU69" s="1"/>
      <c r="EV69" s="1"/>
      <c r="EW69" s="1"/>
      <c r="EX69" s="1"/>
      <c r="EY69" s="1"/>
      <c r="EZ69" s="1"/>
      <c r="FA69" s="1"/>
      <c r="FB69" s="1"/>
    </row>
    <row r="70" customFormat="false" ht="12.75" hidden="false" customHeight="false" outlineLevel="0" collapsed="false">
      <c r="A70" s="21" t="s">
        <v>61</v>
      </c>
      <c r="B70" s="12"/>
      <c r="C70" s="1" t="n">
        <v>5.997</v>
      </c>
      <c r="D70" s="1" t="n">
        <v>0.0191</v>
      </c>
      <c r="E70" s="2" t="n">
        <v>0.0203</v>
      </c>
      <c r="F70" s="1" t="n">
        <f aca="false">F$5/(1-$E70)+$D70-F$5</f>
        <v>0.0501809431458609</v>
      </c>
      <c r="G70" s="1" t="n">
        <f aca="false">G$5/(1-$E70)+$D70-G$5</f>
        <v>0.0512169745840563</v>
      </c>
      <c r="H70" s="1" t="n">
        <f aca="false">H$5/(1-$E70)+$D70-H$5</f>
        <v>0.0522530060222517</v>
      </c>
      <c r="I70" s="1" t="n">
        <f aca="false">I$5/(1-$E70)+$D70-I$5</f>
        <v>0.0532890374604469</v>
      </c>
      <c r="J70" s="1" t="n">
        <f aca="false">J$5/(1-$E70)+$D70-J$5</f>
        <v>0.0543250688986423</v>
      </c>
      <c r="K70" s="1" t="n">
        <f aca="false">K$5/(1-$E70)+$D70-K$5</f>
        <v>0.0553611003368377</v>
      </c>
      <c r="L70" s="1" t="n">
        <f aca="false">L$5/(1-$E70)+$D70-L$5</f>
        <v>0.0563971317750331</v>
      </c>
      <c r="M70" s="1" t="n">
        <f aca="false">M$5/(1-$E70)+$D70-M$5</f>
        <v>0.0574331632132283</v>
      </c>
      <c r="N70" s="1" t="n">
        <f aca="false">N$5/(1-$E70)+$D70-N$5</f>
        <v>0.0584691946514238</v>
      </c>
      <c r="O70" s="1" t="n">
        <f aca="false">O$5/(1-$E70)+$D70-O$5</f>
        <v>0.0595052260896194</v>
      </c>
      <c r="P70" s="1" t="n">
        <f aca="false">P$5/(1-$E70)+$D70-P$5</f>
        <v>0.0709015719097681</v>
      </c>
      <c r="Q70" s="1" t="n">
        <f aca="false">Q$5/(1-$E70)+$D70-Q$5</f>
        <v>0.0719376033479637</v>
      </c>
      <c r="R70" s="1" t="n">
        <f aca="false">R$5/(1-$E70)+$D70-R$5</f>
        <v>0.0729736347861589</v>
      </c>
      <c r="S70" s="1" t="n">
        <f aca="false">S$5/(1-$E70)+$D70-S$5</f>
        <v>0.0740096662243541</v>
      </c>
      <c r="T70" s="1" t="n">
        <f aca="false">T$5/(1-$E70)+$D70-T$5</f>
        <v>0.0750456976625498</v>
      </c>
      <c r="U70" s="1" t="n">
        <f aca="false">U$5/(1-$E70)+$D70-U$5</f>
        <v>0.076081729100745</v>
      </c>
      <c r="V70" s="1" t="n">
        <f aca="false">V$5/(1-$E70)+$D70-V$5</f>
        <v>0.0771177605389402</v>
      </c>
      <c r="W70" s="1" t="n">
        <f aca="false">W$5/(1-$E70)+$D70-W$5</f>
        <v>0.0781537919771358</v>
      </c>
      <c r="X70" s="1" t="n">
        <f aca="false">X$5/(1-$E70)+$D70-X$5</f>
        <v>0.079189823415331</v>
      </c>
      <c r="Y70" s="1" t="n">
        <f aca="false">Y$5/(1-$E70)+$D70-Y$5</f>
        <v>0.0802258548535266</v>
      </c>
      <c r="Z70" s="1" t="n">
        <f aca="false">Z$5/(1-$E70)+$D70-Z$5</f>
        <v>0.0812618862917218</v>
      </c>
      <c r="AA70" s="1" t="n">
        <f aca="false">AA$5/(1-$E70)+$D70-AA$5</f>
        <v>0.082297917729917</v>
      </c>
      <c r="AB70" s="1" t="n">
        <f aca="false">AB$5/(1-$E70)+$D70-AB$5</f>
        <v>0.0833339491681127</v>
      </c>
      <c r="AC70" s="1" t="n">
        <f aca="false">AC$5/(1-$E70)+$D70-AC$5</f>
        <v>0.0843699806063079</v>
      </c>
      <c r="AD70" s="1" t="n">
        <f aca="false">AD$5/(1-$E70)+$D70-AD$5</f>
        <v>0.085406012044503</v>
      </c>
      <c r="AE70" s="1" t="n">
        <f aca="false">AE$5/(1-$E70)+$D70-AE$5</f>
        <v>0.0864420434826987</v>
      </c>
      <c r="AF70" s="1" t="n">
        <f aca="false">AF$5/(1-$E70)+$D70-AF$5</f>
        <v>0.0874780749208939</v>
      </c>
      <c r="AG70" s="1" t="n">
        <f aca="false">AG$5/(1-$E70)+$D70-AG$5</f>
        <v>0.0885141063590895</v>
      </c>
      <c r="AH70" s="1" t="n">
        <f aca="false">AH$5/(1-$E70)+$D70-AH$5</f>
        <v>0.0895501377972847</v>
      </c>
      <c r="AI70" s="1" t="n">
        <f aca="false">AI$5/(1-$E70)+$D70-AI$5</f>
        <v>0.0905861692354799</v>
      </c>
      <c r="AJ70" s="1" t="n">
        <f aca="false">AJ$5/(1-$E70)+$D70-AJ$5</f>
        <v>0.0916222006736756</v>
      </c>
      <c r="AK70" s="1" t="n">
        <f aca="false">AK$5/(1-$E70)+$D70-AK$5</f>
        <v>0.0926582321118707</v>
      </c>
      <c r="AL70" s="1" t="n">
        <f aca="false">AL$5/(1-$E70)+$D70-AL$5</f>
        <v>0.0936942635500659</v>
      </c>
      <c r="AM70" s="1" t="n">
        <f aca="false">AM$5/(1-$E70)+$D70-AM$5</f>
        <v>0.0947302949882616</v>
      </c>
      <c r="AN70" s="1" t="n">
        <f aca="false">AN$5/(1-$E70)+$D70-AN$5</f>
        <v>0.0957663264264568</v>
      </c>
      <c r="AO70" s="1" t="n">
        <f aca="false">AO$5/(1-$E70)+$D70-AO$5</f>
        <v>0.096802357864652</v>
      </c>
      <c r="AP70" s="1" t="n">
        <f aca="false">AP$5/(1-$E70)+$D70-AP$5</f>
        <v>0.0978383893028476</v>
      </c>
      <c r="AQ70" s="1" t="n">
        <f aca="false">AQ$5/(1-$E70)+$D70-AQ$5</f>
        <v>0.0988744207410428</v>
      </c>
      <c r="AR70" s="1" t="n">
        <f aca="false">AR$5/(1-$E70)+$D70-AR$5</f>
        <v>0.0999104521792384</v>
      </c>
      <c r="AS70" s="1" t="n">
        <f aca="false">AS$5/(1-$E70)+$D70-AS$5</f>
        <v>0.100946483617434</v>
      </c>
      <c r="AT70" s="1" t="n">
        <f aca="false">AT$5/(1-$E70)+$D70-AT$5</f>
        <v>0.101982515055629</v>
      </c>
      <c r="AU70" s="1" t="n">
        <f aca="false">AU$5/(1-$E70)+$D70-AU$5</f>
        <v>0.103018546493824</v>
      </c>
      <c r="AV70" s="1" t="n">
        <f aca="false">AV$5/(1-$E70)+$D70-AV$5</f>
        <v>0.10405457793202</v>
      </c>
      <c r="AW70" s="1" t="n">
        <f aca="false">AW$5/(1-$E70)+$D70-AW$5</f>
        <v>0.105090609370215</v>
      </c>
      <c r="AX70" s="1" t="n">
        <f aca="false">AX$5/(1-$E70)+$D70-AX$5</f>
        <v>0.106126640808411</v>
      </c>
      <c r="AY70" s="1" t="n">
        <f aca="false">AY$5/(1-$E70)+$D70-AY$5</f>
        <v>0.107162672246606</v>
      </c>
      <c r="AZ70" s="1" t="n">
        <f aca="false">AZ$5/(1-$E70)+$D70-AZ$5</f>
        <v>0.108198703684801</v>
      </c>
      <c r="BA70" s="1" t="n">
        <f aca="false">BA$5/(1-$E70)+$D70-BA$5</f>
        <v>0.109234735122996</v>
      </c>
      <c r="BB70" s="1" t="n">
        <f aca="false">BB$5/(1-$E70)+$D70-BB$5</f>
        <v>0.110270766561192</v>
      </c>
      <c r="BC70" s="1" t="n">
        <f aca="false">BC$5/(1-$E70)+$D70-BC$5</f>
        <v>0.111306797999387</v>
      </c>
      <c r="BD70" s="1" t="n">
        <f aca="false">BD$5/(1-$E70)+$D70-BD$5</f>
        <v>0.112342829437583</v>
      </c>
      <c r="BE70" s="1" t="n">
        <f aca="false">BE$5/(1-$E70)+$D70-BE$5</f>
        <v>0.113378860875778</v>
      </c>
      <c r="BF70" s="1" t="n">
        <f aca="false">BF$5/(1-$E70)+$D70-BF$5</f>
        <v>0.114414892313973</v>
      </c>
      <c r="BG70" s="1" t="n">
        <f aca="false">BG$5/(1-$E70)+$D70-BG$5</f>
        <v>0.115450923752169</v>
      </c>
      <c r="BH70" s="1" t="n">
        <f aca="false">BH$5/(1-$E70)+$D70-BH$5</f>
        <v>0.116486955190364</v>
      </c>
      <c r="BI70" s="1" t="n">
        <f aca="false">BI$5/(1-$E70)+$D70-BI$5</f>
        <v>0.117522986628559</v>
      </c>
      <c r="BJ70" s="1" t="n">
        <f aca="false">BJ$5/(1-$E70)+$D70-BJ$5</f>
        <v>0.118559018066755</v>
      </c>
      <c r="BK70" s="1" t="n">
        <f aca="false">BK$5/(1-$E70)+$D70-BK$5</f>
        <v>0.11959504950495</v>
      </c>
      <c r="BL70" s="1" t="n">
        <f aca="false">BL$5/(1-$E70)+$D70-BL$5</f>
        <v>0.120631080943146</v>
      </c>
      <c r="BM70" s="1" t="n">
        <f aca="false">BM$5/(1-$E70)+$D70-BM$5</f>
        <v>0.121667112381341</v>
      </c>
      <c r="BN70" s="1" t="n">
        <f aca="false">BN$5/(1-$E70)+$D70-BN$5</f>
        <v>0.122703143819536</v>
      </c>
      <c r="BO70" s="1" t="n">
        <f aca="false">BO$5/(1-$E70)+$D70-BO$5</f>
        <v>0.123739175257731</v>
      </c>
      <c r="BP70" s="1" t="n">
        <f aca="false">BP$5/(1-$E70)+$D70-BP$5</f>
        <v>0.124775206695927</v>
      </c>
      <c r="BQ70" s="1" t="n">
        <f aca="false">BQ$5/(1-$E70)+$D70-BQ$5</f>
        <v>0.125811238134122</v>
      </c>
      <c r="BR70" s="1" t="n">
        <f aca="false">BR$5/(1-$E70)+$D70-BR$5</f>
        <v>0.126847269572318</v>
      </c>
      <c r="BS70" s="1" t="n">
        <f aca="false">BS$5/(1-$E70)+$D70-BS$5</f>
        <v>0.127883301010513</v>
      </c>
      <c r="BT70" s="1" t="n">
        <f aca="false">BT$5/(1-$E70)+$D70-BT$5</f>
        <v>0.128919332448708</v>
      </c>
      <c r="BU70" s="1" t="n">
        <f aca="false">BU$5/(1-$E70)+$D70-BU$5</f>
        <v>0.129955363886904</v>
      </c>
      <c r="BV70" s="1" t="n">
        <f aca="false">BV$5/(1-$E70)+$D70-BV$5</f>
        <v>0.130991395325099</v>
      </c>
      <c r="BW70" s="1" t="n">
        <f aca="false">BW$5/(1-$E70)+$D70-BW$5</f>
        <v>0.132027426763295</v>
      </c>
      <c r="BX70" s="1" t="n">
        <f aca="false">BX$5/(1-$E70)+$D70-BX$5</f>
        <v>0.13306345820149</v>
      </c>
      <c r="BY70" s="1" t="n">
        <f aca="false">BY$5/(1-$E70)+$D70-BY$5</f>
        <v>0.134099489639685</v>
      </c>
      <c r="BZ70" s="1" t="n">
        <f aca="false">BZ$5/(1-$E70)+$D70-BZ$5</f>
        <v>0.13513552107788</v>
      </c>
      <c r="CA70" s="1" t="n">
        <f aca="false">CA$5/(1-$E70)+$D70-CA$5</f>
        <v>0.136171552516076</v>
      </c>
      <c r="CB70" s="1" t="n">
        <f aca="false">CB$5/(1-$E70)+$D70-CB$5</f>
        <v>0.137207583954272</v>
      </c>
      <c r="CC70" s="1" t="n">
        <f aca="false">CC$5/(1-$E70)+$D70-CC$5</f>
        <v>0.138243615392467</v>
      </c>
      <c r="CD70" s="1" t="n">
        <f aca="false">CD$5/(1-$E70)+$D70-CD$5</f>
        <v>0.139279646830662</v>
      </c>
      <c r="CE70" s="1" t="n">
        <f aca="false">CE$5/(1-$E70)+$D70-CE$5</f>
        <v>0.140315678268857</v>
      </c>
      <c r="CF70" s="1" t="n">
        <f aca="false">CF$5/(1-$E70)+$D70-CF$5</f>
        <v>0.141351709707052</v>
      </c>
      <c r="CG70" s="1" t="n">
        <f aca="false">CG$5/(1-$E70)+$D70-CG$5</f>
        <v>0.142387741145248</v>
      </c>
      <c r="CH70" s="1" t="n">
        <f aca="false">CH$5/(1-$E70)+$D70-CH$5</f>
        <v>0.143423772583444</v>
      </c>
      <c r="CI70" s="1" t="n">
        <f aca="false">CI$5/(1-$E70)+$D70-CI$5</f>
        <v>0.144459804021639</v>
      </c>
      <c r="CJ70" s="1" t="n">
        <f aca="false">CJ$5/(1-$E70)+$D70-CJ$5</f>
        <v>0.145495835459834</v>
      </c>
      <c r="CK70" s="1" t="n">
        <f aca="false">CK$5/(1-$E70)+$D70-CK$5</f>
        <v>0.146531866898029</v>
      </c>
      <c r="CL70" s="1" t="n">
        <f aca="false">CL$5/(1-$E70)+$D70-CL$5</f>
        <v>0.147567898336225</v>
      </c>
      <c r="CM70" s="1" t="n">
        <f aca="false">CM$5/(1-$E70)+$D70-CM$5</f>
        <v>0.148603929774421</v>
      </c>
      <c r="CN70" s="1" t="n">
        <f aca="false">CN$5/(1-$E70)+$D70-CN$5</f>
        <v>0.149639961212616</v>
      </c>
      <c r="CO70" s="1" t="n">
        <f aca="false">CO$5/(1-$E70)+$D70-CO$5</f>
        <v>0.150675992650811</v>
      </c>
      <c r="CP70" s="1" t="n">
        <f aca="false">CP$5/(1-$E70)+$D70-CP$5</f>
        <v>0.151712024089006</v>
      </c>
      <c r="CQ70" s="1" t="n">
        <f aca="false">CQ$5/(1-$E70)+$D70-CQ$5</f>
        <v>0.152748055527201</v>
      </c>
      <c r="CR70" s="1" t="n">
        <f aca="false">CR$5/(1-$E70)+$D70-CR$5</f>
        <v>0.153784086965397</v>
      </c>
      <c r="CS70" s="1" t="n">
        <f aca="false">CS$5/(1-$E70)+$D70-CS$5</f>
        <v>0.154820118403593</v>
      </c>
      <c r="CT70" s="1" t="n">
        <f aca="false">CT$5/(1-$E70)+$D70-CT$5</f>
        <v>0.155856149841788</v>
      </c>
      <c r="CU70" s="1" t="n">
        <f aca="false">CU$5/(1-$E70)+$D70-CU$5</f>
        <v>0.156892181279983</v>
      </c>
      <c r="CV70" s="1" t="n">
        <f aca="false">CV$5/(1-$E70)+$D70-CV$5</f>
        <v>0.157928212718178</v>
      </c>
      <c r="CW70" s="1" t="n">
        <f aca="false">CW$5/(1-$E70)+$D70-CW$5</f>
        <v>0.158964244156373</v>
      </c>
      <c r="CX70" s="1" t="n">
        <f aca="false">CX$5/(1-$E70)+$D70-CX$5</f>
        <v>0.16000027559457</v>
      </c>
      <c r="CY70" s="1" t="n">
        <f aca="false">CY$5/(1-$E70)+$D70-CY$5</f>
        <v>0.161036307032765</v>
      </c>
      <c r="CZ70" s="1" t="n">
        <f aca="false">CZ$5/(1-$E70)+$D70-CZ$5</f>
        <v>0.16207233847096</v>
      </c>
      <c r="DA70" s="1" t="n">
        <f aca="false">DA$5/(1-$E70)+$D70-DA$5</f>
        <v>0.163108369909155</v>
      </c>
      <c r="DB70" s="1" t="n">
        <f aca="false">DB$5/(1-$E70)+$D70-DB$5</f>
        <v>0.16414440134735</v>
      </c>
      <c r="DC70" s="1" t="n">
        <f aca="false">DC$5/(1-$E70)+$D70-DC$5</f>
        <v>0.165180432785546</v>
      </c>
      <c r="DD70" s="1" t="n">
        <f aca="false">DD$5/(1-$E70)+$D70-DD$5</f>
        <v>0.166216464223742</v>
      </c>
      <c r="DE70" s="1" t="n">
        <f aca="false">DE$5/(1-$E70)+$D70-DE$5</f>
        <v>0.167252495661937</v>
      </c>
      <c r="DF70" s="1" t="n">
        <f aca="false">DF$5/(1-$E70)+$D70-DF$5</f>
        <v>0.168288527100132</v>
      </c>
      <c r="DG70" s="1" t="n">
        <f aca="false">DG$5/(1-$E70)+$D70-DG$5</f>
        <v>0.169324558538327</v>
      </c>
      <c r="DH70" s="1" t="n">
        <f aca="false">DH$5/(1-$E70)+$D70-DH$5</f>
        <v>0.170360589976523</v>
      </c>
      <c r="DI70" s="1" t="n">
        <f aca="false">DI$5/(1-$E70)+$D70-DI$5</f>
        <v>0.171396621414718</v>
      </c>
      <c r="DJ70" s="1" t="n">
        <f aca="false">DJ$5/(1-$E70)+$D70-DJ$5</f>
        <v>0.172432652852914</v>
      </c>
      <c r="DK70" s="1" t="n">
        <f aca="false">DK$5/(1-$E70)+$D70-DK$5</f>
        <v>0.173468684291109</v>
      </c>
      <c r="DL70" s="1" t="n">
        <f aca="false">DL$5/(1-$E70)+$D70-DL$5</f>
        <v>0.174504715729304</v>
      </c>
      <c r="DM70" s="1" t="n">
        <f aca="false">DM$5/(1-$E70)+$D70-DM$5</f>
        <v>0.175540747167499</v>
      </c>
      <c r="DN70" s="1" t="n">
        <f aca="false">DN$5/(1-$E70)+$D70-DN$5</f>
        <v>0.176576778605695</v>
      </c>
      <c r="DO70" s="1" t="n">
        <f aca="false">DO$5/(1-$E70)+$D70-DO$5</f>
        <v>0.177612810043891</v>
      </c>
      <c r="DP70" s="1" t="n">
        <f aca="false">DP$5/(1-$E70)+$D70-DP$5</f>
        <v>0.178648841482086</v>
      </c>
      <c r="DQ70" s="1" t="n">
        <f aca="false">DQ$5/(1-$E70)+$D70-DQ$5</f>
        <v>0.179684872920281</v>
      </c>
      <c r="DR70" s="1" t="n">
        <f aca="false">DR$5/(1-$E70)+$D70-DR$5</f>
        <v>0.180720904358476</v>
      </c>
      <c r="DS70" s="1" t="n">
        <f aca="false">DS$5/(1-$E70)+$D70-DS$5</f>
        <v>0.181756935796671</v>
      </c>
      <c r="DT70" s="1" t="n">
        <f aca="false">DT$5/(1-$E70)+$D70-DT$5</f>
        <v>0.182792967234867</v>
      </c>
      <c r="DU70" s="1" t="n">
        <f aca="false">DU$5/(1-$E70)+$D70-DU$5</f>
        <v>0.183828998673062</v>
      </c>
      <c r="DV70" s="1" t="n">
        <f aca="false">DV$5/(1-$E70)+$D70-DV$5</f>
        <v>0.184865030111258</v>
      </c>
      <c r="DW70" s="1" t="n">
        <f aca="false">DW$5/(1-$E70)+$D70-DW$5</f>
        <v>0.185901061549453</v>
      </c>
      <c r="DX70" s="1" t="n">
        <f aca="false">DX$5/(1-$E70)+$D70-DX$5</f>
        <v>0.186937092987648</v>
      </c>
      <c r="DY70" s="1" t="n">
        <f aca="false">DY$5/(1-$E70)+$D70-DY$5</f>
        <v>0.187973124425843</v>
      </c>
      <c r="DZ70" s="1" t="n">
        <f aca="false">DZ$5/(1-$E70)+$D70-DZ$5</f>
        <v>0.189009155864039</v>
      </c>
      <c r="EA70" s="1" t="n">
        <f aca="false">EA$5/(1-$E70)+$D70-EA$5</f>
        <v>0.190045187302236</v>
      </c>
      <c r="EB70" s="1" t="n">
        <f aca="false">EB$5/(1-$E70)+$D70-EB$5</f>
        <v>0.191081218740431</v>
      </c>
      <c r="EC70" s="1" t="n">
        <f aca="false">EC$5/(1-$E70)+$D70-EC$5</f>
        <v>0.192117250178626</v>
      </c>
      <c r="ED70" s="1" t="n">
        <f aca="false">ED$5/(1-$E70)+$D70-ED$5</f>
        <v>0.193153281616821</v>
      </c>
      <c r="EE70" s="1" t="n">
        <f aca="false">EE$5/(1-$E70)+$D70-EE$5</f>
        <v>0.194189313055016</v>
      </c>
      <c r="EF70" s="1" t="n">
        <f aca="false">EF$5/(1-$E70)+$D70-EF$5</f>
        <v>0.195225344493212</v>
      </c>
      <c r="EG70" s="1" t="n">
        <f aca="false">EG$5/(1-$E70)+$D70-EG$5</f>
        <v>0.196261375931407</v>
      </c>
      <c r="EH70" s="1" t="n">
        <f aca="false">EH$5/(1-$E70)+$D70-EH$5</f>
        <v>0.197297407369602</v>
      </c>
      <c r="EI70" s="1" t="n">
        <f aca="false">EI$5/(1-$E70)+$D70-EI$5</f>
        <v>0.198333438807797</v>
      </c>
      <c r="EJ70" s="1" t="n">
        <f aca="false">EJ$5/(1-$E70)+$D70-EJ$5</f>
        <v>0.199369470245994</v>
      </c>
      <c r="EK70" s="1" t="n">
        <f aca="false">EK$5/(1-$E70)+$D70-EK$5</f>
        <v>0.200405501684189</v>
      </c>
      <c r="EL70" s="1" t="n">
        <f aca="false">EL$5/(1-$E70)+$D70-EL$5</f>
        <v>0.201441533122384</v>
      </c>
      <c r="EM70" s="1" t="n">
        <f aca="false">EM$5/(1-$E70)+$D70-EM$5</f>
        <v>0.20247756456058</v>
      </c>
      <c r="EN70" s="1" t="n">
        <f aca="false">EN$5/(1-$E70)+$D70-EN$5</f>
        <v>0.203513595998775</v>
      </c>
      <c r="EO70" s="1" t="n">
        <f aca="false">EO$5/(1-$E70)+$D70-EO$5</f>
        <v>0.20454962743697</v>
      </c>
      <c r="EP70" s="1" t="n">
        <f aca="false">EP$5/(1-$E70)+$D70-EP$5</f>
        <v>0.205585658875165</v>
      </c>
      <c r="EQ70" s="1" t="n">
        <f aca="false">EQ$5/(1-$E70)+$D70-EQ$5</f>
        <v>0.20662169031336</v>
      </c>
      <c r="ER70" s="1" t="n">
        <f aca="false">ER$5/(1-$E70)+$D70-ER$5</f>
        <v>0.207657721751556</v>
      </c>
      <c r="ES70" s="1" t="n">
        <f aca="false">ES$5/(1-$E70)+$D70-ES$5</f>
        <v>0.208693753189751</v>
      </c>
      <c r="ET70" s="1" t="n">
        <f aca="false">ET$5/(1-$E70)+$D70-ET$5</f>
        <v>0.209729784627948</v>
      </c>
      <c r="EU70" s="1"/>
      <c r="EV70" s="1"/>
      <c r="EW70" s="1"/>
      <c r="EX70" s="1"/>
      <c r="EY70" s="1"/>
      <c r="EZ70" s="1"/>
      <c r="FA70" s="1"/>
      <c r="FB70" s="1"/>
    </row>
    <row r="71" customFormat="false" ht="12.75" hidden="false" customHeight="false" outlineLevel="0" collapsed="false">
      <c r="A71" s="21" t="s">
        <v>62</v>
      </c>
      <c r="B71" s="12"/>
      <c r="C71" s="1" t="n">
        <v>5.997</v>
      </c>
      <c r="D71" s="1" t="n">
        <v>0.0228</v>
      </c>
      <c r="E71" s="2" t="n">
        <v>0.0203</v>
      </c>
      <c r="F71" s="1" t="n">
        <f aca="false">F$5/(1-$E71)+$D71-F$5</f>
        <v>0.0538809431458609</v>
      </c>
      <c r="G71" s="1" t="n">
        <f aca="false">G$5/(1-$E71)+$D71-G$5</f>
        <v>0.0549169745840563</v>
      </c>
      <c r="H71" s="1" t="n">
        <f aca="false">H$5/(1-$E71)+$D71-H$5</f>
        <v>0.0559530060222517</v>
      </c>
      <c r="I71" s="1" t="n">
        <f aca="false">I$5/(1-$E71)+$D71-I$5</f>
        <v>0.0569890374604469</v>
      </c>
      <c r="J71" s="1" t="n">
        <f aca="false">J$5/(1-$E71)+$D71-J$5</f>
        <v>0.0580250688986423</v>
      </c>
      <c r="K71" s="1" t="n">
        <f aca="false">K$5/(1-$E71)+$D71-K$5</f>
        <v>0.0590611003368378</v>
      </c>
      <c r="L71" s="1" t="n">
        <f aca="false">L$5/(1-$E71)+$D71-L$5</f>
        <v>0.0600971317750332</v>
      </c>
      <c r="M71" s="1" t="n">
        <f aca="false">M$5/(1-$E71)+$D71-M$5</f>
        <v>0.0611331632132284</v>
      </c>
      <c r="N71" s="1" t="n">
        <f aca="false">N$5/(1-$E71)+$D71-N$5</f>
        <v>0.0621691946514238</v>
      </c>
      <c r="O71" s="1" t="n">
        <f aca="false">O$5/(1-$E71)+$D71-O$5</f>
        <v>0.0632052260896192</v>
      </c>
      <c r="P71" s="1" t="n">
        <f aca="false">P$5/(1-$E71)+$D71-P$5</f>
        <v>0.0746015719097684</v>
      </c>
      <c r="Q71" s="1" t="n">
        <f aca="false">Q$5/(1-$E71)+$D71-Q$5</f>
        <v>0.075637603347964</v>
      </c>
      <c r="R71" s="1" t="n">
        <f aca="false">R$5/(1-$E71)+$D71-R$5</f>
        <v>0.0766736347861592</v>
      </c>
      <c r="S71" s="1" t="n">
        <f aca="false">S$5/(1-$E71)+$D71-S$5</f>
        <v>0.0777096662243544</v>
      </c>
      <c r="T71" s="1" t="n">
        <f aca="false">T$5/(1-$E71)+$D71-T$5</f>
        <v>0.07874569766255</v>
      </c>
      <c r="U71" s="1" t="n">
        <f aca="false">U$5/(1-$E71)+$D71-U$5</f>
        <v>0.0797817291007452</v>
      </c>
      <c r="V71" s="1" t="n">
        <f aca="false">V$5/(1-$E71)+$D71-V$5</f>
        <v>0.0808177605389404</v>
      </c>
      <c r="W71" s="1" t="n">
        <f aca="false">W$5/(1-$E71)+$D71-W$5</f>
        <v>0.0818537919771361</v>
      </c>
      <c r="X71" s="1" t="n">
        <f aca="false">X$5/(1-$E71)+$D71-X$5</f>
        <v>0.0828898234153312</v>
      </c>
      <c r="Y71" s="1" t="n">
        <f aca="false">Y$5/(1-$E71)+$D71-Y$5</f>
        <v>0.0839258548535269</v>
      </c>
      <c r="Z71" s="1" t="n">
        <f aca="false">Z$5/(1-$E71)+$D71-Z$5</f>
        <v>0.0849618862917221</v>
      </c>
      <c r="AA71" s="1" t="n">
        <f aca="false">AA$5/(1-$E71)+$D71-AA$5</f>
        <v>0.0859979177299173</v>
      </c>
      <c r="AB71" s="1" t="n">
        <f aca="false">AB$5/(1-$E71)+$D71-AB$5</f>
        <v>0.0870339491681129</v>
      </c>
      <c r="AC71" s="1" t="n">
        <f aca="false">AC$5/(1-$E71)+$D71-AC$5</f>
        <v>0.0880699806063081</v>
      </c>
      <c r="AD71" s="1" t="n">
        <f aca="false">AD$5/(1-$E71)+$D71-AD$5</f>
        <v>0.0891060120445033</v>
      </c>
      <c r="AE71" s="1" t="n">
        <f aca="false">AE$5/(1-$E71)+$D71-AE$5</f>
        <v>0.0901420434826989</v>
      </c>
      <c r="AF71" s="1" t="n">
        <f aca="false">AF$5/(1-$E71)+$D71-AF$5</f>
        <v>0.0911780749208941</v>
      </c>
      <c r="AG71" s="1" t="n">
        <f aca="false">AG$5/(1-$E71)+$D71-AG$5</f>
        <v>0.0922141063590898</v>
      </c>
      <c r="AH71" s="1" t="n">
        <f aca="false">AH$5/(1-$E71)+$D71-AH$5</f>
        <v>0.093250137797285</v>
      </c>
      <c r="AI71" s="1" t="n">
        <f aca="false">AI$5/(1-$E71)+$D71-AI$5</f>
        <v>0.0942861692354802</v>
      </c>
      <c r="AJ71" s="1" t="n">
        <f aca="false">AJ$5/(1-$E71)+$D71-AJ$5</f>
        <v>0.0953222006736758</v>
      </c>
      <c r="AK71" s="1" t="n">
        <f aca="false">AK$5/(1-$E71)+$D71-AK$5</f>
        <v>0.096358232111871</v>
      </c>
      <c r="AL71" s="1" t="n">
        <f aca="false">AL$5/(1-$E71)+$D71-AL$5</f>
        <v>0.0973942635500662</v>
      </c>
      <c r="AM71" s="1" t="n">
        <f aca="false">AM$5/(1-$E71)+$D71-AM$5</f>
        <v>0.0984302949882618</v>
      </c>
      <c r="AN71" s="1" t="n">
        <f aca="false">AN$5/(1-$E71)+$D71-AN$5</f>
        <v>0.099466326426457</v>
      </c>
      <c r="AO71" s="1" t="n">
        <f aca="false">AO$5/(1-$E71)+$D71-AO$5</f>
        <v>0.100502357864652</v>
      </c>
      <c r="AP71" s="1" t="n">
        <f aca="false">AP$5/(1-$E71)+$D71-AP$5</f>
        <v>0.101538389302848</v>
      </c>
      <c r="AQ71" s="1" t="n">
        <f aca="false">AQ$5/(1-$E71)+$D71-AQ$5</f>
        <v>0.102574420741043</v>
      </c>
      <c r="AR71" s="1" t="n">
        <f aca="false">AR$5/(1-$E71)+$D71-AR$5</f>
        <v>0.103610452179239</v>
      </c>
      <c r="AS71" s="1" t="n">
        <f aca="false">AS$5/(1-$E71)+$D71-AS$5</f>
        <v>0.104646483617434</v>
      </c>
      <c r="AT71" s="1" t="n">
        <f aca="false">AT$5/(1-$E71)+$D71-AT$5</f>
        <v>0.105682515055629</v>
      </c>
      <c r="AU71" s="1" t="n">
        <f aca="false">AU$5/(1-$E71)+$D71-AU$5</f>
        <v>0.106718546493824</v>
      </c>
      <c r="AV71" s="1" t="n">
        <f aca="false">AV$5/(1-$E71)+$D71-AV$5</f>
        <v>0.10775457793202</v>
      </c>
      <c r="AW71" s="1" t="n">
        <f aca="false">AW$5/(1-$E71)+$D71-AW$5</f>
        <v>0.108790609370216</v>
      </c>
      <c r="AX71" s="1" t="n">
        <f aca="false">AX$5/(1-$E71)+$D71-AX$5</f>
        <v>0.109826640808411</v>
      </c>
      <c r="AY71" s="1" t="n">
        <f aca="false">AY$5/(1-$E71)+$D71-AY$5</f>
        <v>0.110862672246606</v>
      </c>
      <c r="AZ71" s="1" t="n">
        <f aca="false">AZ$5/(1-$E71)+$D71-AZ$5</f>
        <v>0.111898703684801</v>
      </c>
      <c r="BA71" s="1" t="n">
        <f aca="false">BA$5/(1-$E71)+$D71-BA$5</f>
        <v>0.112934735122996</v>
      </c>
      <c r="BB71" s="1" t="n">
        <f aca="false">BB$5/(1-$E71)+$D71-BB$5</f>
        <v>0.113970766561192</v>
      </c>
      <c r="BC71" s="1" t="n">
        <f aca="false">BC$5/(1-$E71)+$D71-BC$5</f>
        <v>0.115006797999388</v>
      </c>
      <c r="BD71" s="1" t="n">
        <f aca="false">BD$5/(1-$E71)+$D71-BD$5</f>
        <v>0.116042829437583</v>
      </c>
      <c r="BE71" s="1" t="n">
        <f aca="false">BE$5/(1-$E71)+$D71-BE$5</f>
        <v>0.117078860875778</v>
      </c>
      <c r="BF71" s="1" t="n">
        <f aca="false">BF$5/(1-$E71)+$D71-BF$5</f>
        <v>0.118114892313973</v>
      </c>
      <c r="BG71" s="1" t="n">
        <f aca="false">BG$5/(1-$E71)+$D71-BG$5</f>
        <v>0.119150923752169</v>
      </c>
      <c r="BH71" s="1" t="n">
        <f aca="false">BH$5/(1-$E71)+$D71-BH$5</f>
        <v>0.120186955190364</v>
      </c>
      <c r="BI71" s="1" t="n">
        <f aca="false">BI$5/(1-$E71)+$D71-BI$5</f>
        <v>0.12122298662856</v>
      </c>
      <c r="BJ71" s="1" t="n">
        <f aca="false">BJ$5/(1-$E71)+$D71-BJ$5</f>
        <v>0.122259018066755</v>
      </c>
      <c r="BK71" s="1" t="n">
        <f aca="false">BK$5/(1-$E71)+$D71-BK$5</f>
        <v>0.12329504950495</v>
      </c>
      <c r="BL71" s="1" t="n">
        <f aca="false">BL$5/(1-$E71)+$D71-BL$5</f>
        <v>0.124331080943146</v>
      </c>
      <c r="BM71" s="1" t="n">
        <f aca="false">BM$5/(1-$E71)+$D71-BM$5</f>
        <v>0.125367112381341</v>
      </c>
      <c r="BN71" s="1" t="n">
        <f aca="false">BN$5/(1-$E71)+$D71-BN$5</f>
        <v>0.126403143819537</v>
      </c>
      <c r="BO71" s="1" t="n">
        <f aca="false">BO$5/(1-$E71)+$D71-BO$5</f>
        <v>0.127439175257732</v>
      </c>
      <c r="BP71" s="1" t="n">
        <f aca="false">BP$5/(1-$E71)+$D71-BP$5</f>
        <v>0.128475206695927</v>
      </c>
      <c r="BQ71" s="1" t="n">
        <f aca="false">BQ$5/(1-$E71)+$D71-BQ$5</f>
        <v>0.129511238134122</v>
      </c>
      <c r="BR71" s="1" t="n">
        <f aca="false">BR$5/(1-$E71)+$D71-BR$5</f>
        <v>0.130547269572318</v>
      </c>
      <c r="BS71" s="1" t="n">
        <f aca="false">BS$5/(1-$E71)+$D71-BS$5</f>
        <v>0.131583301010513</v>
      </c>
      <c r="BT71" s="1" t="n">
        <f aca="false">BT$5/(1-$E71)+$D71-BT$5</f>
        <v>0.132619332448709</v>
      </c>
      <c r="BU71" s="1" t="n">
        <f aca="false">BU$5/(1-$E71)+$D71-BU$5</f>
        <v>0.133655363886904</v>
      </c>
      <c r="BV71" s="1" t="n">
        <f aca="false">BV$5/(1-$E71)+$D71-BV$5</f>
        <v>0.134691395325099</v>
      </c>
      <c r="BW71" s="1" t="n">
        <f aca="false">BW$5/(1-$E71)+$D71-BW$5</f>
        <v>0.135727426763295</v>
      </c>
      <c r="BX71" s="1" t="n">
        <f aca="false">BX$5/(1-$E71)+$D71-BX$5</f>
        <v>0.13676345820149</v>
      </c>
      <c r="BY71" s="1" t="n">
        <f aca="false">BY$5/(1-$E71)+$D71-BY$5</f>
        <v>0.137799489639685</v>
      </c>
      <c r="BZ71" s="1" t="n">
        <f aca="false">BZ$5/(1-$E71)+$D71-BZ$5</f>
        <v>0.138835521077881</v>
      </c>
      <c r="CA71" s="1" t="n">
        <f aca="false">CA$5/(1-$E71)+$D71-CA$5</f>
        <v>0.139871552516076</v>
      </c>
      <c r="CB71" s="1" t="n">
        <f aca="false">CB$5/(1-$E71)+$D71-CB$5</f>
        <v>0.140907583954272</v>
      </c>
      <c r="CC71" s="1" t="n">
        <f aca="false">CC$5/(1-$E71)+$D71-CC$5</f>
        <v>0.141943615392467</v>
      </c>
      <c r="CD71" s="1" t="n">
        <f aca="false">CD$5/(1-$E71)+$D71-CD$5</f>
        <v>0.142979646830662</v>
      </c>
      <c r="CE71" s="1" t="n">
        <f aca="false">CE$5/(1-$E71)+$D71-CE$5</f>
        <v>0.144015678268858</v>
      </c>
      <c r="CF71" s="1" t="n">
        <f aca="false">CF$5/(1-$E71)+$D71-CF$5</f>
        <v>0.145051709707053</v>
      </c>
      <c r="CG71" s="1" t="n">
        <f aca="false">CG$5/(1-$E71)+$D71-CG$5</f>
        <v>0.146087741145248</v>
      </c>
      <c r="CH71" s="1" t="n">
        <f aca="false">CH$5/(1-$E71)+$D71-CH$5</f>
        <v>0.147123772583444</v>
      </c>
      <c r="CI71" s="1" t="n">
        <f aca="false">CI$5/(1-$E71)+$D71-CI$5</f>
        <v>0.148159804021639</v>
      </c>
      <c r="CJ71" s="1" t="n">
        <f aca="false">CJ$5/(1-$E71)+$D71-CJ$5</f>
        <v>0.149195835459834</v>
      </c>
      <c r="CK71" s="1" t="n">
        <f aca="false">CK$5/(1-$E71)+$D71-CK$5</f>
        <v>0.15023186689803</v>
      </c>
      <c r="CL71" s="1" t="n">
        <f aca="false">CL$5/(1-$E71)+$D71-CL$5</f>
        <v>0.151267898336225</v>
      </c>
      <c r="CM71" s="1" t="n">
        <f aca="false">CM$5/(1-$E71)+$D71-CM$5</f>
        <v>0.152303929774421</v>
      </c>
      <c r="CN71" s="1" t="n">
        <f aca="false">CN$5/(1-$E71)+$D71-CN$5</f>
        <v>0.153339961212616</v>
      </c>
      <c r="CO71" s="1" t="n">
        <f aca="false">CO$5/(1-$E71)+$D71-CO$5</f>
        <v>0.154375992650811</v>
      </c>
      <c r="CP71" s="1" t="n">
        <f aca="false">CP$5/(1-$E71)+$D71-CP$5</f>
        <v>0.155412024089006</v>
      </c>
      <c r="CQ71" s="1" t="n">
        <f aca="false">CQ$5/(1-$E71)+$D71-CQ$5</f>
        <v>0.156448055527202</v>
      </c>
      <c r="CR71" s="1" t="n">
        <f aca="false">CR$5/(1-$E71)+$D71-CR$5</f>
        <v>0.157484086965398</v>
      </c>
      <c r="CS71" s="1" t="n">
        <f aca="false">CS$5/(1-$E71)+$D71-CS$5</f>
        <v>0.158520118403593</v>
      </c>
      <c r="CT71" s="1" t="n">
        <f aca="false">CT$5/(1-$E71)+$D71-CT$5</f>
        <v>0.159556149841788</v>
      </c>
      <c r="CU71" s="1" t="n">
        <f aca="false">CU$5/(1-$E71)+$D71-CU$5</f>
        <v>0.160592181279983</v>
      </c>
      <c r="CV71" s="1" t="n">
        <f aca="false">CV$5/(1-$E71)+$D71-CV$5</f>
        <v>0.161628212718179</v>
      </c>
      <c r="CW71" s="1" t="n">
        <f aca="false">CW$5/(1-$E71)+$D71-CW$5</f>
        <v>0.162664244156374</v>
      </c>
      <c r="CX71" s="1" t="n">
        <f aca="false">CX$5/(1-$E71)+$D71-CX$5</f>
        <v>0.16370027559457</v>
      </c>
      <c r="CY71" s="1" t="n">
        <f aca="false">CY$5/(1-$E71)+$D71-CY$5</f>
        <v>0.164736307032765</v>
      </c>
      <c r="CZ71" s="1" t="n">
        <f aca="false">CZ$5/(1-$E71)+$D71-CZ$5</f>
        <v>0.16577233847096</v>
      </c>
      <c r="DA71" s="1" t="n">
        <f aca="false">DA$5/(1-$E71)+$D71-DA$5</f>
        <v>0.166808369909155</v>
      </c>
      <c r="DB71" s="1" t="n">
        <f aca="false">DB$5/(1-$E71)+$D71-DB$5</f>
        <v>0.167844401347351</v>
      </c>
      <c r="DC71" s="1" t="n">
        <f aca="false">DC$5/(1-$E71)+$D71-DC$5</f>
        <v>0.168880432785547</v>
      </c>
      <c r="DD71" s="1" t="n">
        <f aca="false">DD$5/(1-$E71)+$D71-DD$5</f>
        <v>0.169916464223742</v>
      </c>
      <c r="DE71" s="1" t="n">
        <f aca="false">DE$5/(1-$E71)+$D71-DE$5</f>
        <v>0.170952495661937</v>
      </c>
      <c r="DF71" s="1" t="n">
        <f aca="false">DF$5/(1-$E71)+$D71-DF$5</f>
        <v>0.171988527100132</v>
      </c>
      <c r="DG71" s="1" t="n">
        <f aca="false">DG$5/(1-$E71)+$D71-DG$5</f>
        <v>0.173024558538327</v>
      </c>
      <c r="DH71" s="1" t="n">
        <f aca="false">DH$5/(1-$E71)+$D71-DH$5</f>
        <v>0.174060589976524</v>
      </c>
      <c r="DI71" s="1" t="n">
        <f aca="false">DI$5/(1-$E71)+$D71-DI$5</f>
        <v>0.175096621414719</v>
      </c>
      <c r="DJ71" s="1" t="n">
        <f aca="false">DJ$5/(1-$E71)+$D71-DJ$5</f>
        <v>0.176132652852914</v>
      </c>
      <c r="DK71" s="1" t="n">
        <f aca="false">DK$5/(1-$E71)+$D71-DK$5</f>
        <v>0.177168684291109</v>
      </c>
      <c r="DL71" s="1" t="n">
        <f aca="false">DL$5/(1-$E71)+$D71-DL$5</f>
        <v>0.178204715729304</v>
      </c>
      <c r="DM71" s="1" t="n">
        <f aca="false">DM$5/(1-$E71)+$D71-DM$5</f>
        <v>0.1792407471675</v>
      </c>
      <c r="DN71" s="1" t="n">
        <f aca="false">DN$5/(1-$E71)+$D71-DN$5</f>
        <v>0.180276778605696</v>
      </c>
      <c r="DO71" s="1" t="n">
        <f aca="false">DO$5/(1-$E71)+$D71-DO$5</f>
        <v>0.181312810043891</v>
      </c>
      <c r="DP71" s="1" t="n">
        <f aca="false">DP$5/(1-$E71)+$D71-DP$5</f>
        <v>0.182348841482086</v>
      </c>
      <c r="DQ71" s="1" t="n">
        <f aca="false">DQ$5/(1-$E71)+$D71-DQ$5</f>
        <v>0.183384872920281</v>
      </c>
      <c r="DR71" s="1" t="n">
        <f aca="false">DR$5/(1-$E71)+$D71-DR$5</f>
        <v>0.184420904358476</v>
      </c>
      <c r="DS71" s="1" t="n">
        <f aca="false">DS$5/(1-$E71)+$D71-DS$5</f>
        <v>0.185456935796672</v>
      </c>
      <c r="DT71" s="1" t="n">
        <f aca="false">DT$5/(1-$E71)+$D71-DT$5</f>
        <v>0.186492967234868</v>
      </c>
      <c r="DU71" s="1" t="n">
        <f aca="false">DU$5/(1-$E71)+$D71-DU$5</f>
        <v>0.187528998673062</v>
      </c>
      <c r="DV71" s="1" t="n">
        <f aca="false">DV$5/(1-$E71)+$D71-DV$5</f>
        <v>0.188565030111258</v>
      </c>
      <c r="DW71" s="1" t="n">
        <f aca="false">DW$5/(1-$E71)+$D71-DW$5</f>
        <v>0.189601061549453</v>
      </c>
      <c r="DX71" s="1" t="n">
        <f aca="false">DX$5/(1-$E71)+$D71-DX$5</f>
        <v>0.190637092987648</v>
      </c>
      <c r="DY71" s="1" t="n">
        <f aca="false">DY$5/(1-$E71)+$D71-DY$5</f>
        <v>0.191673124425844</v>
      </c>
      <c r="DZ71" s="1" t="n">
        <f aca="false">DZ$5/(1-$E71)+$D71-DZ$5</f>
        <v>0.192709155864039</v>
      </c>
      <c r="EA71" s="1" t="n">
        <f aca="false">EA$5/(1-$E71)+$D71-EA$5</f>
        <v>0.193745187302236</v>
      </c>
      <c r="EB71" s="1" t="n">
        <f aca="false">EB$5/(1-$E71)+$D71-EB$5</f>
        <v>0.194781218740431</v>
      </c>
      <c r="EC71" s="1" t="n">
        <f aca="false">EC$5/(1-$E71)+$D71-EC$5</f>
        <v>0.195817250178626</v>
      </c>
      <c r="ED71" s="1" t="n">
        <f aca="false">ED$5/(1-$E71)+$D71-ED$5</f>
        <v>0.196853281616821</v>
      </c>
      <c r="EE71" s="1" t="n">
        <f aca="false">EE$5/(1-$E71)+$D71-EE$5</f>
        <v>0.197889313055017</v>
      </c>
      <c r="EF71" s="1" t="n">
        <f aca="false">EF$5/(1-$E71)+$D71-EF$5</f>
        <v>0.198925344493212</v>
      </c>
      <c r="EG71" s="1" t="n">
        <f aca="false">EG$5/(1-$E71)+$D71-EG$5</f>
        <v>0.199961375931407</v>
      </c>
      <c r="EH71" s="1" t="n">
        <f aca="false">EH$5/(1-$E71)+$D71-EH$5</f>
        <v>0.200997407369602</v>
      </c>
      <c r="EI71" s="1" t="n">
        <f aca="false">EI$5/(1-$E71)+$D71-EI$5</f>
        <v>0.202033438807797</v>
      </c>
      <c r="EJ71" s="1" t="n">
        <f aca="false">EJ$5/(1-$E71)+$D71-EJ$5</f>
        <v>0.203069470245994</v>
      </c>
      <c r="EK71" s="1" t="n">
        <f aca="false">EK$5/(1-$E71)+$D71-EK$5</f>
        <v>0.20410550168419</v>
      </c>
      <c r="EL71" s="1" t="n">
        <f aca="false">EL$5/(1-$E71)+$D71-EL$5</f>
        <v>0.205141533122385</v>
      </c>
      <c r="EM71" s="1" t="n">
        <f aca="false">EM$5/(1-$E71)+$D71-EM$5</f>
        <v>0.20617756456058</v>
      </c>
      <c r="EN71" s="1" t="n">
        <f aca="false">EN$5/(1-$E71)+$D71-EN$5</f>
        <v>0.207213595998775</v>
      </c>
      <c r="EO71" s="1" t="n">
        <f aca="false">EO$5/(1-$E71)+$D71-EO$5</f>
        <v>0.20824962743697</v>
      </c>
      <c r="EP71" s="1" t="n">
        <f aca="false">EP$5/(1-$E71)+$D71-EP$5</f>
        <v>0.209285658875165</v>
      </c>
      <c r="EQ71" s="1" t="n">
        <f aca="false">EQ$5/(1-$E71)+$D71-EQ$5</f>
        <v>0.210321690313361</v>
      </c>
      <c r="ER71" s="1" t="n">
        <f aca="false">ER$5/(1-$E71)+$D71-ER$5</f>
        <v>0.211357721751556</v>
      </c>
      <c r="ES71" s="1" t="n">
        <f aca="false">ES$5/(1-$E71)+$D71-ES$5</f>
        <v>0.212393753189751</v>
      </c>
      <c r="ET71" s="1" t="n">
        <f aca="false">ET$5/(1-$E71)+$D71-ET$5</f>
        <v>0.213429784627948</v>
      </c>
      <c r="EU71" s="1"/>
      <c r="EV71" s="1"/>
      <c r="EW71" s="1"/>
      <c r="EX71" s="1"/>
      <c r="EY71" s="1"/>
      <c r="EZ71" s="1"/>
      <c r="FA71" s="1"/>
      <c r="FB71" s="1"/>
    </row>
    <row r="72" customFormat="false" ht="12.75" hidden="false" customHeight="false" outlineLevel="0" collapsed="false">
      <c r="A72" s="21" t="s">
        <v>63</v>
      </c>
      <c r="B72" s="12"/>
      <c r="C72" s="1" t="n">
        <v>5.997</v>
      </c>
      <c r="D72" s="1" t="n">
        <v>0.0328</v>
      </c>
      <c r="E72" s="2" t="n">
        <v>0.0184</v>
      </c>
      <c r="F72" s="1" t="n">
        <f aca="false">F$5/(1-$E72)+$D72-F$5</f>
        <v>0.0609173594132029</v>
      </c>
      <c r="G72" s="1" t="n">
        <f aca="false">G$5/(1-$E72)+$D72-G$5</f>
        <v>0.0618546047269764</v>
      </c>
      <c r="H72" s="1" t="n">
        <f aca="false">H$5/(1-$E72)+$D72-H$5</f>
        <v>0.0627918500407496</v>
      </c>
      <c r="I72" s="1" t="n">
        <f aca="false">I$5/(1-$E72)+$D72-I$5</f>
        <v>0.0637290953545231</v>
      </c>
      <c r="J72" s="1" t="n">
        <f aca="false">J$5/(1-$E72)+$D72-J$5</f>
        <v>0.0646663406682966</v>
      </c>
      <c r="K72" s="1" t="n">
        <f aca="false">K$5/(1-$E72)+$D72-K$5</f>
        <v>0.0656035859820701</v>
      </c>
      <c r="L72" s="1" t="n">
        <f aca="false">L$5/(1-$E72)+$D72-L$5</f>
        <v>0.0665408312958433</v>
      </c>
      <c r="M72" s="1" t="n">
        <f aca="false">M$5/(1-$E72)+$D72-M$5</f>
        <v>0.0674780766096168</v>
      </c>
      <c r="N72" s="1" t="n">
        <f aca="false">N$5/(1-$E72)+$D72-N$5</f>
        <v>0.0684153219233903</v>
      </c>
      <c r="O72" s="1" t="n">
        <f aca="false">O$5/(1-$E72)+$D72-O$5</f>
        <v>0.069352567237164</v>
      </c>
      <c r="P72" s="1" t="n">
        <f aca="false">P$5/(1-$E72)+$D72-P$5</f>
        <v>0.0796622656886714</v>
      </c>
      <c r="Q72" s="1" t="n">
        <f aca="false">Q$5/(1-$E72)+$D72-Q$5</f>
        <v>0.0805995110024447</v>
      </c>
      <c r="R72" s="1" t="n">
        <f aca="false">R$5/(1-$E72)+$D72-R$5</f>
        <v>0.0815367563162184</v>
      </c>
      <c r="S72" s="1" t="n">
        <f aca="false">S$5/(1-$E72)+$D72-S$5</f>
        <v>0.0824740016299916</v>
      </c>
      <c r="T72" s="1" t="n">
        <f aca="false">T$5/(1-$E72)+$D72-T$5</f>
        <v>0.0834112469437653</v>
      </c>
      <c r="U72" s="1" t="n">
        <f aca="false">U$5/(1-$E72)+$D72-U$5</f>
        <v>0.0843484922575386</v>
      </c>
      <c r="V72" s="1" t="n">
        <f aca="false">V$5/(1-$E72)+$D72-V$5</f>
        <v>0.0852857375713119</v>
      </c>
      <c r="W72" s="1" t="n">
        <f aca="false">W$5/(1-$E72)+$D72-W$5</f>
        <v>0.0862229828850856</v>
      </c>
      <c r="X72" s="1" t="n">
        <f aca="false">X$5/(1-$E72)+$D72-X$5</f>
        <v>0.0871602281988588</v>
      </c>
      <c r="Y72" s="1" t="n">
        <f aca="false">Y$5/(1-$E72)+$D72-Y$5</f>
        <v>0.0880974735126321</v>
      </c>
      <c r="Z72" s="1" t="n">
        <f aca="false">Z$5/(1-$E72)+$D72-Z$5</f>
        <v>0.0890347188264058</v>
      </c>
      <c r="AA72" s="1" t="n">
        <f aca="false">AA$5/(1-$E72)+$D72-AA$5</f>
        <v>0.0899719641401791</v>
      </c>
      <c r="AB72" s="1" t="n">
        <f aca="false">AB$5/(1-$E72)+$D72-AB$5</f>
        <v>0.0909092094539528</v>
      </c>
      <c r="AC72" s="1" t="n">
        <f aca="false">AC$5/(1-$E72)+$D72-AC$5</f>
        <v>0.091846454767726</v>
      </c>
      <c r="AD72" s="1" t="n">
        <f aca="false">AD$5/(1-$E72)+$D72-AD$5</f>
        <v>0.0927837000814993</v>
      </c>
      <c r="AE72" s="1" t="n">
        <f aca="false">AE$5/(1-$E72)+$D72-AE$5</f>
        <v>0.093720945395273</v>
      </c>
      <c r="AF72" s="1" t="n">
        <f aca="false">AF$5/(1-$E72)+$D72-AF$5</f>
        <v>0.0946581907090462</v>
      </c>
      <c r="AG72" s="1" t="n">
        <f aca="false">AG$5/(1-$E72)+$D72-AG$5</f>
        <v>0.0955954360228195</v>
      </c>
      <c r="AH72" s="1" t="n">
        <f aca="false">AH$5/(1-$E72)+$D72-AH$5</f>
        <v>0.0965326813365932</v>
      </c>
      <c r="AI72" s="1" t="n">
        <f aca="false">AI$5/(1-$E72)+$D72-AI$5</f>
        <v>0.0974699266503665</v>
      </c>
      <c r="AJ72" s="1" t="n">
        <f aca="false">AJ$5/(1-$E72)+$D72-AJ$5</f>
        <v>0.0984071719641402</v>
      </c>
      <c r="AK72" s="1" t="n">
        <f aca="false">AK$5/(1-$E72)+$D72-AK$5</f>
        <v>0.0993444172779134</v>
      </c>
      <c r="AL72" s="1" t="n">
        <f aca="false">AL$5/(1-$E72)+$D72-AL$5</f>
        <v>0.100281662591687</v>
      </c>
      <c r="AM72" s="1" t="n">
        <f aca="false">AM$5/(1-$E72)+$D72-AM$5</f>
        <v>0.10121890790546</v>
      </c>
      <c r="AN72" s="1" t="n">
        <f aca="false">AN$5/(1-$E72)+$D72-AN$5</f>
        <v>0.102156153219234</v>
      </c>
      <c r="AO72" s="1" t="n">
        <f aca="false">AO$5/(1-$E72)+$D72-AO$5</f>
        <v>0.103093398533007</v>
      </c>
      <c r="AP72" s="1" t="n">
        <f aca="false">AP$5/(1-$E72)+$D72-AP$5</f>
        <v>0.104030643846781</v>
      </c>
      <c r="AQ72" s="1" t="n">
        <f aca="false">AQ$5/(1-$E72)+$D72-AQ$5</f>
        <v>0.104967889160554</v>
      </c>
      <c r="AR72" s="1" t="n">
        <f aca="false">AR$5/(1-$E72)+$D72-AR$5</f>
        <v>0.105905134474328</v>
      </c>
      <c r="AS72" s="1" t="n">
        <f aca="false">AS$5/(1-$E72)+$D72-AS$5</f>
        <v>0.106842379788101</v>
      </c>
      <c r="AT72" s="1" t="n">
        <f aca="false">AT$5/(1-$E72)+$D72-AT$5</f>
        <v>0.107779625101874</v>
      </c>
      <c r="AU72" s="1" t="n">
        <f aca="false">AU$5/(1-$E72)+$D72-AU$5</f>
        <v>0.108716870415647</v>
      </c>
      <c r="AV72" s="1" t="n">
        <f aca="false">AV$5/(1-$E72)+$D72-AV$5</f>
        <v>0.109654115729421</v>
      </c>
      <c r="AW72" s="1" t="n">
        <f aca="false">AW$5/(1-$E72)+$D72-AW$5</f>
        <v>0.110591361043195</v>
      </c>
      <c r="AX72" s="1" t="n">
        <f aca="false">AX$5/(1-$E72)+$D72-AX$5</f>
        <v>0.111528606356968</v>
      </c>
      <c r="AY72" s="1" t="n">
        <f aca="false">AY$5/(1-$E72)+$D72-AY$5</f>
        <v>0.112465851670741</v>
      </c>
      <c r="AZ72" s="1" t="n">
        <f aca="false">AZ$5/(1-$E72)+$D72-AZ$5</f>
        <v>0.113403096984515</v>
      </c>
      <c r="BA72" s="1" t="n">
        <f aca="false">BA$5/(1-$E72)+$D72-BA$5</f>
        <v>0.114340342298288</v>
      </c>
      <c r="BB72" s="1" t="n">
        <f aca="false">BB$5/(1-$E72)+$D72-BB$5</f>
        <v>0.115277587612062</v>
      </c>
      <c r="BC72" s="1" t="n">
        <f aca="false">BC$5/(1-$E72)+$D72-BC$5</f>
        <v>0.116214832925835</v>
      </c>
      <c r="BD72" s="1" t="n">
        <f aca="false">BD$5/(1-$E72)+$D72-BD$5</f>
        <v>0.117152078239608</v>
      </c>
      <c r="BE72" s="1" t="n">
        <f aca="false">BE$5/(1-$E72)+$D72-BE$5</f>
        <v>0.118089323553382</v>
      </c>
      <c r="BF72" s="1" t="n">
        <f aca="false">BF$5/(1-$E72)+$D72-BF$5</f>
        <v>0.119026568867155</v>
      </c>
      <c r="BG72" s="1" t="n">
        <f aca="false">BG$5/(1-$E72)+$D72-BG$5</f>
        <v>0.119963814180929</v>
      </c>
      <c r="BH72" s="1" t="n">
        <f aca="false">BH$5/(1-$E72)+$D72-BH$5</f>
        <v>0.120901059494702</v>
      </c>
      <c r="BI72" s="1" t="n">
        <f aca="false">BI$5/(1-$E72)+$D72-BI$5</f>
        <v>0.121838304808476</v>
      </c>
      <c r="BJ72" s="1" t="n">
        <f aca="false">BJ$5/(1-$E72)+$D72-BJ$5</f>
        <v>0.122775550122249</v>
      </c>
      <c r="BK72" s="1" t="n">
        <f aca="false">BK$5/(1-$E72)+$D72-BK$5</f>
        <v>0.123712795436022</v>
      </c>
      <c r="BL72" s="1" t="n">
        <f aca="false">BL$5/(1-$E72)+$D72-BL$5</f>
        <v>0.124650040749795</v>
      </c>
      <c r="BM72" s="1" t="n">
        <f aca="false">BM$5/(1-$E72)+$D72-BM$5</f>
        <v>0.12558728606357</v>
      </c>
      <c r="BN72" s="1" t="n">
        <f aca="false">BN$5/(1-$E72)+$D72-BN$5</f>
        <v>0.126524531377343</v>
      </c>
      <c r="BO72" s="1" t="n">
        <f aca="false">BO$5/(1-$E72)+$D72-BO$5</f>
        <v>0.127461776691116</v>
      </c>
      <c r="BP72" s="1" t="n">
        <f aca="false">BP$5/(1-$E72)+$D72-BP$5</f>
        <v>0.128399022004889</v>
      </c>
      <c r="BQ72" s="1" t="n">
        <f aca="false">BQ$5/(1-$E72)+$D72-BQ$5</f>
        <v>0.129336267318663</v>
      </c>
      <c r="BR72" s="1" t="n">
        <f aca="false">BR$5/(1-$E72)+$D72-BR$5</f>
        <v>0.130273512632437</v>
      </c>
      <c r="BS72" s="1" t="n">
        <f aca="false">BS$5/(1-$E72)+$D72-BS$5</f>
        <v>0.13121075794621</v>
      </c>
      <c r="BT72" s="1" t="n">
        <f aca="false">BT$5/(1-$E72)+$D72-BT$5</f>
        <v>0.132148003259983</v>
      </c>
      <c r="BU72" s="1" t="n">
        <f aca="false">BU$5/(1-$E72)+$D72-BU$5</f>
        <v>0.133085248573757</v>
      </c>
      <c r="BV72" s="1" t="n">
        <f aca="false">BV$5/(1-$E72)+$D72-BV$5</f>
        <v>0.13402249388753</v>
      </c>
      <c r="BW72" s="1" t="n">
        <f aca="false">BW$5/(1-$E72)+$D72-BW$5</f>
        <v>0.134959739201304</v>
      </c>
      <c r="BX72" s="1" t="n">
        <f aca="false">BX$5/(1-$E72)+$D72-BX$5</f>
        <v>0.135896984515077</v>
      </c>
      <c r="BY72" s="1" t="n">
        <f aca="false">BY$5/(1-$E72)+$D72-BY$5</f>
        <v>0.136834229828851</v>
      </c>
      <c r="BZ72" s="1" t="n">
        <f aca="false">BZ$5/(1-$E72)+$D72-BZ$5</f>
        <v>0.137771475142624</v>
      </c>
      <c r="CA72" s="1" t="n">
        <f aca="false">CA$5/(1-$E72)+$D72-CA$5</f>
        <v>0.138708720456397</v>
      </c>
      <c r="CB72" s="1" t="n">
        <f aca="false">CB$5/(1-$E72)+$D72-CB$5</f>
        <v>0.13964596577017</v>
      </c>
      <c r="CC72" s="1" t="n">
        <f aca="false">CC$5/(1-$E72)+$D72-CC$5</f>
        <v>0.140583211083944</v>
      </c>
      <c r="CD72" s="1" t="n">
        <f aca="false">CD$5/(1-$E72)+$D72-CD$5</f>
        <v>0.141520456397718</v>
      </c>
      <c r="CE72" s="1" t="n">
        <f aca="false">CE$5/(1-$E72)+$D72-CE$5</f>
        <v>0.142457701711491</v>
      </c>
      <c r="CF72" s="1" t="n">
        <f aca="false">CF$5/(1-$E72)+$D72-CF$5</f>
        <v>0.143394947025264</v>
      </c>
      <c r="CG72" s="1" t="n">
        <f aca="false">CG$5/(1-$E72)+$D72-CG$5</f>
        <v>0.144332192339038</v>
      </c>
      <c r="CH72" s="1" t="n">
        <f aca="false">CH$5/(1-$E72)+$D72-CH$5</f>
        <v>0.145269437652812</v>
      </c>
      <c r="CI72" s="1" t="n">
        <f aca="false">CI$5/(1-$E72)+$D72-CI$5</f>
        <v>0.146206682966585</v>
      </c>
      <c r="CJ72" s="1" t="n">
        <f aca="false">CJ$5/(1-$E72)+$D72-CJ$5</f>
        <v>0.147143928280358</v>
      </c>
      <c r="CK72" s="1" t="n">
        <f aca="false">CK$5/(1-$E72)+$D72-CK$5</f>
        <v>0.148081173594131</v>
      </c>
      <c r="CL72" s="1" t="n">
        <f aca="false">CL$5/(1-$E72)+$D72-CL$5</f>
        <v>0.149018418907905</v>
      </c>
      <c r="CM72" s="1" t="n">
        <f aca="false">CM$5/(1-$E72)+$D72-CM$5</f>
        <v>0.149955664221679</v>
      </c>
      <c r="CN72" s="1" t="n">
        <f aca="false">CN$5/(1-$E72)+$D72-CN$5</f>
        <v>0.150892909535452</v>
      </c>
      <c r="CO72" s="1" t="n">
        <f aca="false">CO$5/(1-$E72)+$D72-CO$5</f>
        <v>0.151830154849225</v>
      </c>
      <c r="CP72" s="1" t="n">
        <f aca="false">CP$5/(1-$E72)+$D72-CP$5</f>
        <v>0.152767400162999</v>
      </c>
      <c r="CQ72" s="1" t="n">
        <f aca="false">CQ$5/(1-$E72)+$D72-CQ$5</f>
        <v>0.153704645476772</v>
      </c>
      <c r="CR72" s="1" t="n">
        <f aca="false">CR$5/(1-$E72)+$D72-CR$5</f>
        <v>0.154641890790545</v>
      </c>
      <c r="CS72" s="1" t="n">
        <f aca="false">CS$5/(1-$E72)+$D72-CS$5</f>
        <v>0.155579136104319</v>
      </c>
      <c r="CT72" s="1" t="n">
        <f aca="false">CT$5/(1-$E72)+$D72-CT$5</f>
        <v>0.156516381418093</v>
      </c>
      <c r="CU72" s="1" t="n">
        <f aca="false">CU$5/(1-$E72)+$D72-CU$5</f>
        <v>0.157453626731866</v>
      </c>
      <c r="CV72" s="1" t="n">
        <f aca="false">CV$5/(1-$E72)+$D72-CV$5</f>
        <v>0.158390872045639</v>
      </c>
      <c r="CW72" s="1" t="n">
        <f aca="false">CW$5/(1-$E72)+$D72-CW$5</f>
        <v>0.159328117359412</v>
      </c>
      <c r="CX72" s="1" t="n">
        <f aca="false">CX$5/(1-$E72)+$D72-CX$5</f>
        <v>0.160265362673186</v>
      </c>
      <c r="CY72" s="1" t="n">
        <f aca="false">CY$5/(1-$E72)+$D72-CY$5</f>
        <v>0.16120260798696</v>
      </c>
      <c r="CZ72" s="1" t="n">
        <f aca="false">CZ$5/(1-$E72)+$D72-CZ$5</f>
        <v>0.162139853300733</v>
      </c>
      <c r="DA72" s="1" t="n">
        <f aca="false">DA$5/(1-$E72)+$D72-DA$5</f>
        <v>0.163077098614506</v>
      </c>
      <c r="DB72" s="1" t="n">
        <f aca="false">DB$5/(1-$E72)+$D72-DB$5</f>
        <v>0.16401434392828</v>
      </c>
      <c r="DC72" s="1" t="n">
        <f aca="false">DC$5/(1-$E72)+$D72-DC$5</f>
        <v>0.164951589242054</v>
      </c>
      <c r="DD72" s="1" t="n">
        <f aca="false">DD$5/(1-$E72)+$D72-DD$5</f>
        <v>0.165888834555827</v>
      </c>
      <c r="DE72" s="1" t="n">
        <f aca="false">DE$5/(1-$E72)+$D72-DE$5</f>
        <v>0.1668260798696</v>
      </c>
      <c r="DF72" s="1" t="n">
        <f aca="false">DF$5/(1-$E72)+$D72-DF$5</f>
        <v>0.167763325183373</v>
      </c>
      <c r="DG72" s="1" t="n">
        <f aca="false">DG$5/(1-$E72)+$D72-DG$5</f>
        <v>0.168700570497147</v>
      </c>
      <c r="DH72" s="1" t="n">
        <f aca="false">DH$5/(1-$E72)+$D72-DH$5</f>
        <v>0.16963781581092</v>
      </c>
      <c r="DI72" s="1" t="n">
        <f aca="false">DI$5/(1-$E72)+$D72-DI$5</f>
        <v>0.170575061124694</v>
      </c>
      <c r="DJ72" s="1" t="n">
        <f aca="false">DJ$5/(1-$E72)+$D72-DJ$5</f>
        <v>0.171512306438467</v>
      </c>
      <c r="DK72" s="1" t="n">
        <f aca="false">DK$5/(1-$E72)+$D72-DK$5</f>
        <v>0.172449551752241</v>
      </c>
      <c r="DL72" s="1" t="n">
        <f aca="false">DL$5/(1-$E72)+$D72-DL$5</f>
        <v>0.173386797066014</v>
      </c>
      <c r="DM72" s="1" t="n">
        <f aca="false">DM$5/(1-$E72)+$D72-DM$5</f>
        <v>0.174324042379787</v>
      </c>
      <c r="DN72" s="1" t="n">
        <f aca="false">DN$5/(1-$E72)+$D72-DN$5</f>
        <v>0.175261287693561</v>
      </c>
      <c r="DO72" s="1" t="n">
        <f aca="false">DO$5/(1-$E72)+$D72-DO$5</f>
        <v>0.176198533007335</v>
      </c>
      <c r="DP72" s="1" t="n">
        <f aca="false">DP$5/(1-$E72)+$D72-DP$5</f>
        <v>0.177135778321108</v>
      </c>
      <c r="DQ72" s="1" t="n">
        <f aca="false">DQ$5/(1-$E72)+$D72-DQ$5</f>
        <v>0.178073023634881</v>
      </c>
      <c r="DR72" s="1" t="n">
        <f aca="false">DR$5/(1-$E72)+$D72-DR$5</f>
        <v>0.179010268948654</v>
      </c>
      <c r="DS72" s="1" t="n">
        <f aca="false">DS$5/(1-$E72)+$D72-DS$5</f>
        <v>0.179947514262428</v>
      </c>
      <c r="DT72" s="1" t="n">
        <f aca="false">DT$5/(1-$E72)+$D72-DT$5</f>
        <v>0.180884759576202</v>
      </c>
      <c r="DU72" s="1" t="n">
        <f aca="false">DU$5/(1-$E72)+$D72-DU$5</f>
        <v>0.181822004889974</v>
      </c>
      <c r="DV72" s="1" t="n">
        <f aca="false">DV$5/(1-$E72)+$D72-DV$5</f>
        <v>0.182759250203748</v>
      </c>
      <c r="DW72" s="1" t="n">
        <f aca="false">DW$5/(1-$E72)+$D72-DW$5</f>
        <v>0.183696495517522</v>
      </c>
      <c r="DX72" s="1" t="n">
        <f aca="false">DX$5/(1-$E72)+$D72-DX$5</f>
        <v>0.184633740831295</v>
      </c>
      <c r="DY72" s="1" t="n">
        <f aca="false">DY$5/(1-$E72)+$D72-DY$5</f>
        <v>0.185570986145068</v>
      </c>
      <c r="DZ72" s="1" t="n">
        <f aca="false">DZ$5/(1-$E72)+$D72-DZ$5</f>
        <v>0.186508231458841</v>
      </c>
      <c r="EA72" s="1" t="n">
        <f aca="false">EA$5/(1-$E72)+$D72-EA$5</f>
        <v>0.187445476772616</v>
      </c>
      <c r="EB72" s="1" t="n">
        <f aca="false">EB$5/(1-$E72)+$D72-EB$5</f>
        <v>0.18838272208639</v>
      </c>
      <c r="EC72" s="1" t="n">
        <f aca="false">EC$5/(1-$E72)+$D72-EC$5</f>
        <v>0.189319967400163</v>
      </c>
      <c r="ED72" s="1" t="n">
        <f aca="false">ED$5/(1-$E72)+$D72-ED$5</f>
        <v>0.190257212713936</v>
      </c>
      <c r="EE72" s="1" t="n">
        <f aca="false">EE$5/(1-$E72)+$D72-EE$5</f>
        <v>0.191194458027709</v>
      </c>
      <c r="EF72" s="1" t="n">
        <f aca="false">EF$5/(1-$E72)+$D72-EF$5</f>
        <v>0.192131703341483</v>
      </c>
      <c r="EG72" s="1" t="n">
        <f aca="false">EG$5/(1-$E72)+$D72-EG$5</f>
        <v>0.193068948655256</v>
      </c>
      <c r="EH72" s="1" t="n">
        <f aca="false">EH$5/(1-$E72)+$D72-EH$5</f>
        <v>0.194006193969029</v>
      </c>
      <c r="EI72" s="1" t="n">
        <f aca="false">EI$5/(1-$E72)+$D72-EI$5</f>
        <v>0.194943439282802</v>
      </c>
      <c r="EJ72" s="1" t="n">
        <f aca="false">EJ$5/(1-$E72)+$D72-EJ$5</f>
        <v>0.195880684596576</v>
      </c>
      <c r="EK72" s="1" t="n">
        <f aca="false">EK$5/(1-$E72)+$D72-EK$5</f>
        <v>0.196817929910351</v>
      </c>
      <c r="EL72" s="1" t="n">
        <f aca="false">EL$5/(1-$E72)+$D72-EL$5</f>
        <v>0.197755175224124</v>
      </c>
      <c r="EM72" s="1" t="n">
        <f aca="false">EM$5/(1-$E72)+$D72-EM$5</f>
        <v>0.198692420537897</v>
      </c>
      <c r="EN72" s="1" t="n">
        <f aca="false">EN$5/(1-$E72)+$D72-EN$5</f>
        <v>0.199629665851671</v>
      </c>
      <c r="EO72" s="1" t="n">
        <f aca="false">EO$5/(1-$E72)+$D72-EO$5</f>
        <v>0.200566911165444</v>
      </c>
      <c r="EP72" s="1" t="n">
        <f aca="false">EP$5/(1-$E72)+$D72-EP$5</f>
        <v>0.201504156479217</v>
      </c>
      <c r="EQ72" s="1" t="n">
        <f aca="false">EQ$5/(1-$E72)+$D72-EQ$5</f>
        <v>0.20244140179299</v>
      </c>
      <c r="ER72" s="1" t="n">
        <f aca="false">ER$5/(1-$E72)+$D72-ER$5</f>
        <v>0.203378647106764</v>
      </c>
      <c r="ES72" s="1" t="n">
        <f aca="false">ES$5/(1-$E72)+$D72-ES$5</f>
        <v>0.204315892420537</v>
      </c>
      <c r="ET72" s="1" t="n">
        <f aca="false">ET$5/(1-$E72)+$D72-ET$5</f>
        <v>0.20525313773431</v>
      </c>
      <c r="EU72" s="1"/>
      <c r="EV72" s="1"/>
      <c r="EW72" s="1"/>
      <c r="EX72" s="1"/>
      <c r="EY72" s="1"/>
      <c r="EZ72" s="1"/>
      <c r="FA72" s="1"/>
      <c r="FB72" s="1"/>
    </row>
    <row r="73" customFormat="false" ht="12.75" hidden="false" customHeight="false" outlineLevel="0" collapsed="false">
      <c r="A73" s="21" t="s">
        <v>64</v>
      </c>
      <c r="B73" s="12"/>
      <c r="C73" s="1" t="n">
        <v>5.997</v>
      </c>
      <c r="D73" s="1" t="n">
        <v>0.0133</v>
      </c>
      <c r="E73" s="2" t="n">
        <v>0.0203</v>
      </c>
      <c r="F73" s="1" t="n">
        <f aca="false">F$5/(1-$E73)+$D73-F$5</f>
        <v>0.0443809431458611</v>
      </c>
      <c r="G73" s="1" t="n">
        <f aca="false">G$5/(1-$E73)+$D73-G$5</f>
        <v>0.0454169745840565</v>
      </c>
      <c r="H73" s="1" t="n">
        <f aca="false">H$5/(1-$E73)+$D73-H$5</f>
        <v>0.0464530060222519</v>
      </c>
      <c r="I73" s="1" t="n">
        <f aca="false">I$5/(1-$E73)+$D73-I$5</f>
        <v>0.0474890374604471</v>
      </c>
      <c r="J73" s="1" t="n">
        <f aca="false">J$5/(1-$E73)+$D73-J$5</f>
        <v>0.0485250688986425</v>
      </c>
      <c r="K73" s="1" t="n">
        <f aca="false">K$5/(1-$E73)+$D73-K$5</f>
        <v>0.0495611003368379</v>
      </c>
      <c r="L73" s="1" t="n">
        <f aca="false">L$5/(1-$E73)+$D73-L$5</f>
        <v>0.0505971317750333</v>
      </c>
      <c r="M73" s="1" t="n">
        <f aca="false">M$5/(1-$E73)+$D73-M$5</f>
        <v>0.0516331632132285</v>
      </c>
      <c r="N73" s="1" t="n">
        <f aca="false">N$5/(1-$E73)+$D73-N$5</f>
        <v>0.0526691946514239</v>
      </c>
      <c r="O73" s="1" t="n">
        <f aca="false">O$5/(1-$E73)+$D73-O$5</f>
        <v>0.0537052260896191</v>
      </c>
      <c r="P73" s="1" t="n">
        <f aca="false">P$5/(1-$E73)+$D73-P$5</f>
        <v>0.0651015719097683</v>
      </c>
      <c r="Q73" s="1" t="n">
        <f aca="false">Q$5/(1-$E73)+$D73-Q$5</f>
        <v>0.0661376033479639</v>
      </c>
      <c r="R73" s="1" t="n">
        <f aca="false">R$5/(1-$E73)+$D73-R$5</f>
        <v>0.0671736347861591</v>
      </c>
      <c r="S73" s="1" t="n">
        <f aca="false">S$5/(1-$E73)+$D73-S$5</f>
        <v>0.0682096662243543</v>
      </c>
      <c r="T73" s="1" t="n">
        <f aca="false">T$5/(1-$E73)+$D73-T$5</f>
        <v>0.06924569766255</v>
      </c>
      <c r="U73" s="1" t="n">
        <f aca="false">U$5/(1-$E73)+$D73-U$5</f>
        <v>0.0702817291007452</v>
      </c>
      <c r="V73" s="1" t="n">
        <f aca="false">V$5/(1-$E73)+$D73-V$5</f>
        <v>0.0713177605389403</v>
      </c>
      <c r="W73" s="1" t="n">
        <f aca="false">W$5/(1-$E73)+$D73-W$5</f>
        <v>0.072353791977136</v>
      </c>
      <c r="X73" s="1" t="n">
        <f aca="false">X$5/(1-$E73)+$D73-X$5</f>
        <v>0.0733898234153312</v>
      </c>
      <c r="Y73" s="1" t="n">
        <f aca="false">Y$5/(1-$E73)+$D73-Y$5</f>
        <v>0.0744258548535268</v>
      </c>
      <c r="Z73" s="1" t="n">
        <f aca="false">Z$5/(1-$E73)+$D73-Z$5</f>
        <v>0.075461886291722</v>
      </c>
      <c r="AA73" s="1" t="n">
        <f aca="false">AA$5/(1-$E73)+$D73-AA$5</f>
        <v>0.0764979177299172</v>
      </c>
      <c r="AB73" s="1" t="n">
        <f aca="false">AB$5/(1-$E73)+$D73-AB$5</f>
        <v>0.0775339491681129</v>
      </c>
      <c r="AC73" s="1" t="n">
        <f aca="false">AC$5/(1-$E73)+$D73-AC$5</f>
        <v>0.078569980606308</v>
      </c>
      <c r="AD73" s="1" t="n">
        <f aca="false">AD$5/(1-$E73)+$D73-AD$5</f>
        <v>0.0796060120445032</v>
      </c>
      <c r="AE73" s="1" t="n">
        <f aca="false">AE$5/(1-$E73)+$D73-AE$5</f>
        <v>0.0806420434826989</v>
      </c>
      <c r="AF73" s="1" t="n">
        <f aca="false">AF$5/(1-$E73)+$D73-AF$5</f>
        <v>0.0816780749208941</v>
      </c>
      <c r="AG73" s="1" t="n">
        <f aca="false">AG$5/(1-$E73)+$D73-AG$5</f>
        <v>0.0827141063590897</v>
      </c>
      <c r="AH73" s="1" t="n">
        <f aca="false">AH$5/(1-$E73)+$D73-AH$5</f>
        <v>0.0837501377972849</v>
      </c>
      <c r="AI73" s="1" t="n">
        <f aca="false">AI$5/(1-$E73)+$D73-AI$5</f>
        <v>0.0847861692354801</v>
      </c>
      <c r="AJ73" s="1" t="n">
        <f aca="false">AJ$5/(1-$E73)+$D73-AJ$5</f>
        <v>0.0858222006736757</v>
      </c>
      <c r="AK73" s="1" t="n">
        <f aca="false">AK$5/(1-$E73)+$D73-AK$5</f>
        <v>0.0868582321118709</v>
      </c>
      <c r="AL73" s="1" t="n">
        <f aca="false">AL$5/(1-$E73)+$D73-AL$5</f>
        <v>0.0878942635500661</v>
      </c>
      <c r="AM73" s="1" t="n">
        <f aca="false">AM$5/(1-$E73)+$D73-AM$5</f>
        <v>0.0889302949882618</v>
      </c>
      <c r="AN73" s="1" t="n">
        <f aca="false">AN$5/(1-$E73)+$D73-AN$5</f>
        <v>0.089966326426457</v>
      </c>
      <c r="AO73" s="1" t="n">
        <f aca="false">AO$5/(1-$E73)+$D73-AO$5</f>
        <v>0.0910023578646522</v>
      </c>
      <c r="AP73" s="1" t="n">
        <f aca="false">AP$5/(1-$E73)+$D73-AP$5</f>
        <v>0.0920383893028478</v>
      </c>
      <c r="AQ73" s="1" t="n">
        <f aca="false">AQ$5/(1-$E73)+$D73-AQ$5</f>
        <v>0.093074420741043</v>
      </c>
      <c r="AR73" s="1" t="n">
        <f aca="false">AR$5/(1-$E73)+$D73-AR$5</f>
        <v>0.0941104521792386</v>
      </c>
      <c r="AS73" s="1" t="n">
        <f aca="false">AS$5/(1-$E73)+$D73-AS$5</f>
        <v>0.0951464836174338</v>
      </c>
      <c r="AT73" s="1" t="n">
        <f aca="false">AT$5/(1-$E73)+$D73-AT$5</f>
        <v>0.096182515055629</v>
      </c>
      <c r="AU73" s="1" t="n">
        <f aca="false">AU$5/(1-$E73)+$D73-AU$5</f>
        <v>0.0972185464938242</v>
      </c>
      <c r="AV73" s="1" t="n">
        <f aca="false">AV$5/(1-$E73)+$D73-AV$5</f>
        <v>0.0982545779320203</v>
      </c>
      <c r="AW73" s="1" t="n">
        <f aca="false">AW$5/(1-$E73)+$D73-AW$5</f>
        <v>0.0992906093702155</v>
      </c>
      <c r="AX73" s="1" t="n">
        <f aca="false">AX$5/(1-$E73)+$D73-AX$5</f>
        <v>0.100326640808411</v>
      </c>
      <c r="AY73" s="1" t="n">
        <f aca="false">AY$5/(1-$E73)+$D73-AY$5</f>
        <v>0.101362672246606</v>
      </c>
      <c r="AZ73" s="1" t="n">
        <f aca="false">AZ$5/(1-$E73)+$D73-AZ$5</f>
        <v>0.102398703684801</v>
      </c>
      <c r="BA73" s="1" t="n">
        <f aca="false">BA$5/(1-$E73)+$D73-BA$5</f>
        <v>0.103434735122996</v>
      </c>
      <c r="BB73" s="1" t="n">
        <f aca="false">BB$5/(1-$E73)+$D73-BB$5</f>
        <v>0.104470766561192</v>
      </c>
      <c r="BC73" s="1" t="n">
        <f aca="false">BC$5/(1-$E73)+$D73-BC$5</f>
        <v>0.105506797999388</v>
      </c>
      <c r="BD73" s="1" t="n">
        <f aca="false">BD$5/(1-$E73)+$D73-BD$5</f>
        <v>0.106542829437583</v>
      </c>
      <c r="BE73" s="1" t="n">
        <f aca="false">BE$5/(1-$E73)+$D73-BE$5</f>
        <v>0.107578860875778</v>
      </c>
      <c r="BF73" s="1" t="n">
        <f aca="false">BF$5/(1-$E73)+$D73-BF$5</f>
        <v>0.108614892313973</v>
      </c>
      <c r="BG73" s="1" t="n">
        <f aca="false">BG$5/(1-$E73)+$D73-BG$5</f>
        <v>0.109650923752169</v>
      </c>
      <c r="BH73" s="1" t="n">
        <f aca="false">BH$5/(1-$E73)+$D73-BH$5</f>
        <v>0.110686955190364</v>
      </c>
      <c r="BI73" s="1" t="n">
        <f aca="false">BI$5/(1-$E73)+$D73-BI$5</f>
        <v>0.11172298662856</v>
      </c>
      <c r="BJ73" s="1" t="n">
        <f aca="false">BJ$5/(1-$E73)+$D73-BJ$5</f>
        <v>0.112759018066755</v>
      </c>
      <c r="BK73" s="1" t="n">
        <f aca="false">BK$5/(1-$E73)+$D73-BK$5</f>
        <v>0.11379504950495</v>
      </c>
      <c r="BL73" s="1" t="n">
        <f aca="false">BL$5/(1-$E73)+$D73-BL$5</f>
        <v>0.114831080943146</v>
      </c>
      <c r="BM73" s="1" t="n">
        <f aca="false">BM$5/(1-$E73)+$D73-BM$5</f>
        <v>0.115867112381341</v>
      </c>
      <c r="BN73" s="1" t="n">
        <f aca="false">BN$5/(1-$E73)+$D73-BN$5</f>
        <v>0.116903143819536</v>
      </c>
      <c r="BO73" s="1" t="n">
        <f aca="false">BO$5/(1-$E73)+$D73-BO$5</f>
        <v>0.117939175257732</v>
      </c>
      <c r="BP73" s="1" t="n">
        <f aca="false">BP$5/(1-$E73)+$D73-BP$5</f>
        <v>0.118975206695927</v>
      </c>
      <c r="BQ73" s="1" t="n">
        <f aca="false">BQ$5/(1-$E73)+$D73-BQ$5</f>
        <v>0.120011238134122</v>
      </c>
      <c r="BR73" s="1" t="n">
        <f aca="false">BR$5/(1-$E73)+$D73-BR$5</f>
        <v>0.121047269572318</v>
      </c>
      <c r="BS73" s="1" t="n">
        <f aca="false">BS$5/(1-$E73)+$D73-BS$5</f>
        <v>0.122083301010513</v>
      </c>
      <c r="BT73" s="1" t="n">
        <f aca="false">BT$5/(1-$E73)+$D73-BT$5</f>
        <v>0.123119332448709</v>
      </c>
      <c r="BU73" s="1" t="n">
        <f aca="false">BU$5/(1-$E73)+$D73-BU$5</f>
        <v>0.124155363886904</v>
      </c>
      <c r="BV73" s="1" t="n">
        <f aca="false">BV$5/(1-$E73)+$D73-BV$5</f>
        <v>0.125191395325099</v>
      </c>
      <c r="BW73" s="1" t="n">
        <f aca="false">BW$5/(1-$E73)+$D73-BW$5</f>
        <v>0.126227426763295</v>
      </c>
      <c r="BX73" s="1" t="n">
        <f aca="false">BX$5/(1-$E73)+$D73-BX$5</f>
        <v>0.12726345820149</v>
      </c>
      <c r="BY73" s="1" t="n">
        <f aca="false">BY$5/(1-$E73)+$D73-BY$5</f>
        <v>0.128299489639685</v>
      </c>
      <c r="BZ73" s="1" t="n">
        <f aca="false">BZ$5/(1-$E73)+$D73-BZ$5</f>
        <v>0.129335521077881</v>
      </c>
      <c r="CA73" s="1" t="n">
        <f aca="false">CA$5/(1-$E73)+$D73-CA$5</f>
        <v>0.130371552516076</v>
      </c>
      <c r="CB73" s="1" t="n">
        <f aca="false">CB$5/(1-$E73)+$D73-CB$5</f>
        <v>0.131407583954272</v>
      </c>
      <c r="CC73" s="1" t="n">
        <f aca="false">CC$5/(1-$E73)+$D73-CC$5</f>
        <v>0.132443615392467</v>
      </c>
      <c r="CD73" s="1" t="n">
        <f aca="false">CD$5/(1-$E73)+$D73-CD$5</f>
        <v>0.133479646830662</v>
      </c>
      <c r="CE73" s="1" t="n">
        <f aca="false">CE$5/(1-$E73)+$D73-CE$5</f>
        <v>0.134515678268857</v>
      </c>
      <c r="CF73" s="1" t="n">
        <f aca="false">CF$5/(1-$E73)+$D73-CF$5</f>
        <v>0.135551709707053</v>
      </c>
      <c r="CG73" s="1" t="n">
        <f aca="false">CG$5/(1-$E73)+$D73-CG$5</f>
        <v>0.136587741145248</v>
      </c>
      <c r="CH73" s="1" t="n">
        <f aca="false">CH$5/(1-$E73)+$D73-CH$5</f>
        <v>0.137623772583444</v>
      </c>
      <c r="CI73" s="1" t="n">
        <f aca="false">CI$5/(1-$E73)+$D73-CI$5</f>
        <v>0.138659804021639</v>
      </c>
      <c r="CJ73" s="1" t="n">
        <f aca="false">CJ$5/(1-$E73)+$D73-CJ$5</f>
        <v>0.139695835459834</v>
      </c>
      <c r="CK73" s="1" t="n">
        <f aca="false">CK$5/(1-$E73)+$D73-CK$5</f>
        <v>0.14073186689803</v>
      </c>
      <c r="CL73" s="1" t="n">
        <f aca="false">CL$5/(1-$E73)+$D73-CL$5</f>
        <v>0.141767898336225</v>
      </c>
      <c r="CM73" s="1" t="n">
        <f aca="false">CM$5/(1-$E73)+$D73-CM$5</f>
        <v>0.142803929774421</v>
      </c>
      <c r="CN73" s="1" t="n">
        <f aca="false">CN$5/(1-$E73)+$D73-CN$5</f>
        <v>0.143839961212616</v>
      </c>
      <c r="CO73" s="1" t="n">
        <f aca="false">CO$5/(1-$E73)+$D73-CO$5</f>
        <v>0.144875992650811</v>
      </c>
      <c r="CP73" s="1" t="n">
        <f aca="false">CP$5/(1-$E73)+$D73-CP$5</f>
        <v>0.145912024089006</v>
      </c>
      <c r="CQ73" s="1" t="n">
        <f aca="false">CQ$5/(1-$E73)+$D73-CQ$5</f>
        <v>0.146948055527202</v>
      </c>
      <c r="CR73" s="1" t="n">
        <f aca="false">CR$5/(1-$E73)+$D73-CR$5</f>
        <v>0.147984086965398</v>
      </c>
      <c r="CS73" s="1" t="n">
        <f aca="false">CS$5/(1-$E73)+$D73-CS$5</f>
        <v>0.149020118403593</v>
      </c>
      <c r="CT73" s="1" t="n">
        <f aca="false">CT$5/(1-$E73)+$D73-CT$5</f>
        <v>0.150056149841788</v>
      </c>
      <c r="CU73" s="1" t="n">
        <f aca="false">CU$5/(1-$E73)+$D73-CU$5</f>
        <v>0.151092181279983</v>
      </c>
      <c r="CV73" s="1" t="n">
        <f aca="false">CV$5/(1-$E73)+$D73-CV$5</f>
        <v>0.152128212718178</v>
      </c>
      <c r="CW73" s="1" t="n">
        <f aca="false">CW$5/(1-$E73)+$D73-CW$5</f>
        <v>0.153164244156374</v>
      </c>
      <c r="CX73" s="1" t="n">
        <f aca="false">CX$5/(1-$E73)+$D73-CX$5</f>
        <v>0.15420027559457</v>
      </c>
      <c r="CY73" s="1" t="n">
        <f aca="false">CY$5/(1-$E73)+$D73-CY$5</f>
        <v>0.155236307032765</v>
      </c>
      <c r="CZ73" s="1" t="n">
        <f aca="false">CZ$5/(1-$E73)+$D73-CZ$5</f>
        <v>0.15627233847096</v>
      </c>
      <c r="DA73" s="1" t="n">
        <f aca="false">DA$5/(1-$E73)+$D73-DA$5</f>
        <v>0.157308369909155</v>
      </c>
      <c r="DB73" s="1" t="n">
        <f aca="false">DB$5/(1-$E73)+$D73-DB$5</f>
        <v>0.158344401347351</v>
      </c>
      <c r="DC73" s="1" t="n">
        <f aca="false">DC$5/(1-$E73)+$D73-DC$5</f>
        <v>0.159380432785547</v>
      </c>
      <c r="DD73" s="1" t="n">
        <f aca="false">DD$5/(1-$E73)+$D73-DD$5</f>
        <v>0.160416464223742</v>
      </c>
      <c r="DE73" s="1" t="n">
        <f aca="false">DE$5/(1-$E73)+$D73-DE$5</f>
        <v>0.161452495661937</v>
      </c>
      <c r="DF73" s="1" t="n">
        <f aca="false">DF$5/(1-$E73)+$D73-DF$5</f>
        <v>0.162488527100132</v>
      </c>
      <c r="DG73" s="1" t="n">
        <f aca="false">DG$5/(1-$E73)+$D73-DG$5</f>
        <v>0.163524558538327</v>
      </c>
      <c r="DH73" s="1" t="n">
        <f aca="false">DH$5/(1-$E73)+$D73-DH$5</f>
        <v>0.164560589976523</v>
      </c>
      <c r="DI73" s="1" t="n">
        <f aca="false">DI$5/(1-$E73)+$D73-DI$5</f>
        <v>0.165596621414719</v>
      </c>
      <c r="DJ73" s="1" t="n">
        <f aca="false">DJ$5/(1-$E73)+$D73-DJ$5</f>
        <v>0.166632652852914</v>
      </c>
      <c r="DK73" s="1" t="n">
        <f aca="false">DK$5/(1-$E73)+$D73-DK$5</f>
        <v>0.167668684291109</v>
      </c>
      <c r="DL73" s="1" t="n">
        <f aca="false">DL$5/(1-$E73)+$D73-DL$5</f>
        <v>0.168704715729304</v>
      </c>
      <c r="DM73" s="1" t="n">
        <f aca="false">DM$5/(1-$E73)+$D73-DM$5</f>
        <v>0.169740747167499</v>
      </c>
      <c r="DN73" s="1" t="n">
        <f aca="false">DN$5/(1-$E73)+$D73-DN$5</f>
        <v>0.170776778605696</v>
      </c>
      <c r="DO73" s="1" t="n">
        <f aca="false">DO$5/(1-$E73)+$D73-DO$5</f>
        <v>0.171812810043891</v>
      </c>
      <c r="DP73" s="1" t="n">
        <f aca="false">DP$5/(1-$E73)+$D73-DP$5</f>
        <v>0.172848841482086</v>
      </c>
      <c r="DQ73" s="1" t="n">
        <f aca="false">DQ$5/(1-$E73)+$D73-DQ$5</f>
        <v>0.173884872920281</v>
      </c>
      <c r="DR73" s="1" t="n">
        <f aca="false">DR$5/(1-$E73)+$D73-DR$5</f>
        <v>0.174920904358476</v>
      </c>
      <c r="DS73" s="1" t="n">
        <f aca="false">DS$5/(1-$E73)+$D73-DS$5</f>
        <v>0.175956935796671</v>
      </c>
      <c r="DT73" s="1" t="n">
        <f aca="false">DT$5/(1-$E73)+$D73-DT$5</f>
        <v>0.176992967234867</v>
      </c>
      <c r="DU73" s="1" t="n">
        <f aca="false">DU$5/(1-$E73)+$D73-DU$5</f>
        <v>0.178028998673061</v>
      </c>
      <c r="DV73" s="1" t="n">
        <f aca="false">DV$5/(1-$E73)+$D73-DV$5</f>
        <v>0.179065030111257</v>
      </c>
      <c r="DW73" s="1" t="n">
        <f aca="false">DW$5/(1-$E73)+$D73-DW$5</f>
        <v>0.180101061549452</v>
      </c>
      <c r="DX73" s="1" t="n">
        <f aca="false">DX$5/(1-$E73)+$D73-DX$5</f>
        <v>0.181137092987647</v>
      </c>
      <c r="DY73" s="1" t="n">
        <f aca="false">DY$5/(1-$E73)+$D73-DY$5</f>
        <v>0.182173124425843</v>
      </c>
      <c r="DZ73" s="1" t="n">
        <f aca="false">DZ$5/(1-$E73)+$D73-DZ$5</f>
        <v>0.183209155864038</v>
      </c>
      <c r="EA73" s="1" t="n">
        <f aca="false">EA$5/(1-$E73)+$D73-EA$5</f>
        <v>0.184245187302235</v>
      </c>
      <c r="EB73" s="1" t="n">
        <f aca="false">EB$5/(1-$E73)+$D73-EB$5</f>
        <v>0.18528121874043</v>
      </c>
      <c r="EC73" s="1" t="n">
        <f aca="false">EC$5/(1-$E73)+$D73-EC$5</f>
        <v>0.186317250178625</v>
      </c>
      <c r="ED73" s="1" t="n">
        <f aca="false">ED$5/(1-$E73)+$D73-ED$5</f>
        <v>0.18735328161682</v>
      </c>
      <c r="EE73" s="1" t="n">
        <f aca="false">EE$5/(1-$E73)+$D73-EE$5</f>
        <v>0.188389313055016</v>
      </c>
      <c r="EF73" s="1" t="n">
        <f aca="false">EF$5/(1-$E73)+$D73-EF$5</f>
        <v>0.189425344493211</v>
      </c>
      <c r="EG73" s="1" t="n">
        <f aca="false">EG$5/(1-$E73)+$D73-EG$5</f>
        <v>0.190461375931406</v>
      </c>
      <c r="EH73" s="1" t="n">
        <f aca="false">EH$5/(1-$E73)+$D73-EH$5</f>
        <v>0.191497407369601</v>
      </c>
      <c r="EI73" s="1" t="n">
        <f aca="false">EI$5/(1-$E73)+$D73-EI$5</f>
        <v>0.192533438807796</v>
      </c>
      <c r="EJ73" s="1" t="n">
        <f aca="false">EJ$5/(1-$E73)+$D73-EJ$5</f>
        <v>0.193569470245993</v>
      </c>
      <c r="EK73" s="1" t="n">
        <f aca="false">EK$5/(1-$E73)+$D73-EK$5</f>
        <v>0.194605501684189</v>
      </c>
      <c r="EL73" s="1" t="n">
        <f aca="false">EL$5/(1-$E73)+$D73-EL$5</f>
        <v>0.195641533122384</v>
      </c>
      <c r="EM73" s="1" t="n">
        <f aca="false">EM$5/(1-$E73)+$D73-EM$5</f>
        <v>0.196677564560579</v>
      </c>
      <c r="EN73" s="1" t="n">
        <f aca="false">EN$5/(1-$E73)+$D73-EN$5</f>
        <v>0.197713595998774</v>
      </c>
      <c r="EO73" s="1" t="n">
        <f aca="false">EO$5/(1-$E73)+$D73-EO$5</f>
        <v>0.198749627436969</v>
      </c>
      <c r="EP73" s="1" t="n">
        <f aca="false">EP$5/(1-$E73)+$D73-EP$5</f>
        <v>0.199785658875165</v>
      </c>
      <c r="EQ73" s="1" t="n">
        <f aca="false">EQ$5/(1-$E73)+$D73-EQ$5</f>
        <v>0.20082169031336</v>
      </c>
      <c r="ER73" s="1" t="n">
        <f aca="false">ER$5/(1-$E73)+$D73-ER$5</f>
        <v>0.201857721751555</v>
      </c>
      <c r="ES73" s="1" t="n">
        <f aca="false">ES$5/(1-$E73)+$D73-ES$5</f>
        <v>0.20289375318975</v>
      </c>
      <c r="ET73" s="1" t="n">
        <f aca="false">ET$5/(1-$E73)+$D73-ET$5</f>
        <v>0.203929784627947</v>
      </c>
      <c r="EU73" s="1"/>
      <c r="EV73" s="1"/>
      <c r="EW73" s="1"/>
      <c r="EX73" s="1"/>
      <c r="EY73" s="1"/>
      <c r="EZ73" s="1"/>
      <c r="FA73" s="1"/>
      <c r="FB73" s="1"/>
    </row>
    <row r="74" customFormat="false" ht="12.75" hidden="false" customHeight="false" outlineLevel="0" collapsed="false">
      <c r="A74" s="21" t="s">
        <v>65</v>
      </c>
      <c r="B74" s="12"/>
      <c r="C74" s="1" t="n">
        <v>5.997</v>
      </c>
      <c r="D74" s="1" t="n">
        <v>0.0182</v>
      </c>
      <c r="E74" s="2" t="n">
        <v>0.0203</v>
      </c>
      <c r="F74" s="1" t="n">
        <f aca="false">F$5/(1-$E74)+$D74-F$5</f>
        <v>0.049280943145861</v>
      </c>
      <c r="G74" s="1" t="n">
        <f aca="false">G$5/(1-$E74)+$D74-G$5</f>
        <v>0.0503169745840564</v>
      </c>
      <c r="H74" s="1" t="n">
        <f aca="false">H$5/(1-$E74)+$D74-H$5</f>
        <v>0.0513530060222518</v>
      </c>
      <c r="I74" s="1" t="n">
        <f aca="false">I$5/(1-$E74)+$D74-I$5</f>
        <v>0.052389037460447</v>
      </c>
      <c r="J74" s="1" t="n">
        <f aca="false">J$5/(1-$E74)+$D74-J$5</f>
        <v>0.0534250688986424</v>
      </c>
      <c r="K74" s="1" t="n">
        <f aca="false">K$5/(1-$E74)+$D74-K$5</f>
        <v>0.0544611003368378</v>
      </c>
      <c r="L74" s="1" t="n">
        <f aca="false">L$5/(1-$E74)+$D74-L$5</f>
        <v>0.0554971317750332</v>
      </c>
      <c r="M74" s="1" t="n">
        <f aca="false">M$5/(1-$E74)+$D74-M$5</f>
        <v>0.0565331632132284</v>
      </c>
      <c r="N74" s="1" t="n">
        <f aca="false">N$5/(1-$E74)+$D74-N$5</f>
        <v>0.0575691946514239</v>
      </c>
      <c r="O74" s="1" t="n">
        <f aca="false">O$5/(1-$E74)+$D74-O$5</f>
        <v>0.0586052260896193</v>
      </c>
      <c r="P74" s="1" t="n">
        <f aca="false">P$5/(1-$E74)+$D74-P$5</f>
        <v>0.0700015719097684</v>
      </c>
      <c r="Q74" s="1" t="n">
        <f aca="false">Q$5/(1-$E74)+$D74-Q$5</f>
        <v>0.0710376033479641</v>
      </c>
      <c r="R74" s="1" t="n">
        <f aca="false">R$5/(1-$E74)+$D74-R$5</f>
        <v>0.0720736347861593</v>
      </c>
      <c r="S74" s="1" t="n">
        <f aca="false">S$5/(1-$E74)+$D74-S$5</f>
        <v>0.0731096662243544</v>
      </c>
      <c r="T74" s="1" t="n">
        <f aca="false">T$5/(1-$E74)+$D74-T$5</f>
        <v>0.0741456976625501</v>
      </c>
      <c r="U74" s="1" t="n">
        <f aca="false">U$5/(1-$E74)+$D74-U$5</f>
        <v>0.0751817291007453</v>
      </c>
      <c r="V74" s="1" t="n">
        <f aca="false">V$5/(1-$E74)+$D74-V$5</f>
        <v>0.0762177605389405</v>
      </c>
      <c r="W74" s="1" t="n">
        <f aca="false">W$5/(1-$E74)+$D74-W$5</f>
        <v>0.0772537919771361</v>
      </c>
      <c r="X74" s="1" t="n">
        <f aca="false">X$5/(1-$E74)+$D74-X$5</f>
        <v>0.0782898234153313</v>
      </c>
      <c r="Y74" s="1" t="n">
        <f aca="false">Y$5/(1-$E74)+$D74-Y$5</f>
        <v>0.0793258548535269</v>
      </c>
      <c r="Z74" s="1" t="n">
        <f aca="false">Z$5/(1-$E74)+$D74-Z$5</f>
        <v>0.0803618862917221</v>
      </c>
      <c r="AA74" s="1" t="n">
        <f aca="false">AA$5/(1-$E74)+$D74-AA$5</f>
        <v>0.0813979177299173</v>
      </c>
      <c r="AB74" s="1" t="n">
        <f aca="false">AB$5/(1-$E74)+$D74-AB$5</f>
        <v>0.082433949168113</v>
      </c>
      <c r="AC74" s="1" t="n">
        <f aca="false">AC$5/(1-$E74)+$D74-AC$5</f>
        <v>0.0834699806063082</v>
      </c>
      <c r="AD74" s="1" t="n">
        <f aca="false">AD$5/(1-$E74)+$D74-AD$5</f>
        <v>0.0845060120445034</v>
      </c>
      <c r="AE74" s="1" t="n">
        <f aca="false">AE$5/(1-$E74)+$D74-AE$5</f>
        <v>0.085542043482699</v>
      </c>
      <c r="AF74" s="1" t="n">
        <f aca="false">AF$5/(1-$E74)+$D74-AF$5</f>
        <v>0.0865780749208942</v>
      </c>
      <c r="AG74" s="1" t="n">
        <f aca="false">AG$5/(1-$E74)+$D74-AG$5</f>
        <v>0.0876141063590898</v>
      </c>
      <c r="AH74" s="1" t="n">
        <f aca="false">AH$5/(1-$E74)+$D74-AH$5</f>
        <v>0.088650137797285</v>
      </c>
      <c r="AI74" s="1" t="n">
        <f aca="false">AI$5/(1-$E74)+$D74-AI$5</f>
        <v>0.0896861692354802</v>
      </c>
      <c r="AJ74" s="1" t="n">
        <f aca="false">AJ$5/(1-$E74)+$D74-AJ$5</f>
        <v>0.0907222006736759</v>
      </c>
      <c r="AK74" s="1" t="n">
        <f aca="false">AK$5/(1-$E74)+$D74-AK$5</f>
        <v>0.0917582321118711</v>
      </c>
      <c r="AL74" s="1" t="n">
        <f aca="false">AL$5/(1-$E74)+$D74-AL$5</f>
        <v>0.0927942635500663</v>
      </c>
      <c r="AM74" s="1" t="n">
        <f aca="false">AM$5/(1-$E74)+$D74-AM$5</f>
        <v>0.0938302949882619</v>
      </c>
      <c r="AN74" s="1" t="n">
        <f aca="false">AN$5/(1-$E74)+$D74-AN$5</f>
        <v>0.0948663264264571</v>
      </c>
      <c r="AO74" s="1" t="n">
        <f aca="false">AO$5/(1-$E74)+$D74-AO$5</f>
        <v>0.0959023578646523</v>
      </c>
      <c r="AP74" s="1" t="n">
        <f aca="false">AP$5/(1-$E74)+$D74-AP$5</f>
        <v>0.0969383893028479</v>
      </c>
      <c r="AQ74" s="1" t="n">
        <f aca="false">AQ$5/(1-$E74)+$D74-AQ$5</f>
        <v>0.0979744207410431</v>
      </c>
      <c r="AR74" s="1" t="n">
        <f aca="false">AR$5/(1-$E74)+$D74-AR$5</f>
        <v>0.0990104521792388</v>
      </c>
      <c r="AS74" s="1" t="n">
        <f aca="false">AS$5/(1-$E74)+$D74-AS$5</f>
        <v>0.100046483617434</v>
      </c>
      <c r="AT74" s="1" t="n">
        <f aca="false">AT$5/(1-$E74)+$D74-AT$5</f>
        <v>0.101082515055629</v>
      </c>
      <c r="AU74" s="1" t="n">
        <f aca="false">AU$5/(1-$E74)+$D74-AU$5</f>
        <v>0.102118546493824</v>
      </c>
      <c r="AV74" s="1" t="n">
        <f aca="false">AV$5/(1-$E74)+$D74-AV$5</f>
        <v>0.10315457793202</v>
      </c>
      <c r="AW74" s="1" t="n">
        <f aca="false">AW$5/(1-$E74)+$D74-AW$5</f>
        <v>0.104190609370216</v>
      </c>
      <c r="AX74" s="1" t="n">
        <f aca="false">AX$5/(1-$E74)+$D74-AX$5</f>
        <v>0.105226640808411</v>
      </c>
      <c r="AY74" s="1" t="n">
        <f aca="false">AY$5/(1-$E74)+$D74-AY$5</f>
        <v>0.106262672246606</v>
      </c>
      <c r="AZ74" s="1" t="n">
        <f aca="false">AZ$5/(1-$E74)+$D74-AZ$5</f>
        <v>0.107298703684801</v>
      </c>
      <c r="BA74" s="1" t="n">
        <f aca="false">BA$5/(1-$E74)+$D74-BA$5</f>
        <v>0.108334735122996</v>
      </c>
      <c r="BB74" s="1" t="n">
        <f aca="false">BB$5/(1-$E74)+$D74-BB$5</f>
        <v>0.109370766561192</v>
      </c>
      <c r="BC74" s="1" t="n">
        <f aca="false">BC$5/(1-$E74)+$D74-BC$5</f>
        <v>0.110406797999388</v>
      </c>
      <c r="BD74" s="1" t="n">
        <f aca="false">BD$5/(1-$E74)+$D74-BD$5</f>
        <v>0.111442829437583</v>
      </c>
      <c r="BE74" s="1" t="n">
        <f aca="false">BE$5/(1-$E74)+$D74-BE$5</f>
        <v>0.112478860875778</v>
      </c>
      <c r="BF74" s="1" t="n">
        <f aca="false">BF$5/(1-$E74)+$D74-BF$5</f>
        <v>0.113514892313973</v>
      </c>
      <c r="BG74" s="1" t="n">
        <f aca="false">BG$5/(1-$E74)+$D74-BG$5</f>
        <v>0.114550923752169</v>
      </c>
      <c r="BH74" s="1" t="n">
        <f aca="false">BH$5/(1-$E74)+$D74-BH$5</f>
        <v>0.115586955190365</v>
      </c>
      <c r="BI74" s="1" t="n">
        <f aca="false">BI$5/(1-$E74)+$D74-BI$5</f>
        <v>0.11662298662856</v>
      </c>
      <c r="BJ74" s="1" t="n">
        <f aca="false">BJ$5/(1-$E74)+$D74-BJ$5</f>
        <v>0.117659018066755</v>
      </c>
      <c r="BK74" s="1" t="n">
        <f aca="false">BK$5/(1-$E74)+$D74-BK$5</f>
        <v>0.11869504950495</v>
      </c>
      <c r="BL74" s="1" t="n">
        <f aca="false">BL$5/(1-$E74)+$D74-BL$5</f>
        <v>0.119731080943146</v>
      </c>
      <c r="BM74" s="1" t="n">
        <f aca="false">BM$5/(1-$E74)+$D74-BM$5</f>
        <v>0.120767112381341</v>
      </c>
      <c r="BN74" s="1" t="n">
        <f aca="false">BN$5/(1-$E74)+$D74-BN$5</f>
        <v>0.121803143819537</v>
      </c>
      <c r="BO74" s="1" t="n">
        <f aca="false">BO$5/(1-$E74)+$D74-BO$5</f>
        <v>0.122839175257732</v>
      </c>
      <c r="BP74" s="1" t="n">
        <f aca="false">BP$5/(1-$E74)+$D74-BP$5</f>
        <v>0.123875206695927</v>
      </c>
      <c r="BQ74" s="1" t="n">
        <f aca="false">BQ$5/(1-$E74)+$D74-BQ$5</f>
        <v>0.124911238134122</v>
      </c>
      <c r="BR74" s="1" t="n">
        <f aca="false">BR$5/(1-$E74)+$D74-BR$5</f>
        <v>0.125947269572318</v>
      </c>
      <c r="BS74" s="1" t="n">
        <f aca="false">BS$5/(1-$E74)+$D74-BS$5</f>
        <v>0.126983301010513</v>
      </c>
      <c r="BT74" s="1" t="n">
        <f aca="false">BT$5/(1-$E74)+$D74-BT$5</f>
        <v>0.128019332448709</v>
      </c>
      <c r="BU74" s="1" t="n">
        <f aca="false">BU$5/(1-$E74)+$D74-BU$5</f>
        <v>0.129055363886904</v>
      </c>
      <c r="BV74" s="1" t="n">
        <f aca="false">BV$5/(1-$E74)+$D74-BV$5</f>
        <v>0.130091395325099</v>
      </c>
      <c r="BW74" s="1" t="n">
        <f aca="false">BW$5/(1-$E74)+$D74-BW$5</f>
        <v>0.131127426763295</v>
      </c>
      <c r="BX74" s="1" t="n">
        <f aca="false">BX$5/(1-$E74)+$D74-BX$5</f>
        <v>0.13216345820149</v>
      </c>
      <c r="BY74" s="1" t="n">
        <f aca="false">BY$5/(1-$E74)+$D74-BY$5</f>
        <v>0.133199489639686</v>
      </c>
      <c r="BZ74" s="1" t="n">
        <f aca="false">BZ$5/(1-$E74)+$D74-BZ$5</f>
        <v>0.134235521077881</v>
      </c>
      <c r="CA74" s="1" t="n">
        <f aca="false">CA$5/(1-$E74)+$D74-CA$5</f>
        <v>0.135271552516076</v>
      </c>
      <c r="CB74" s="1" t="n">
        <f aca="false">CB$5/(1-$E74)+$D74-CB$5</f>
        <v>0.136307583954272</v>
      </c>
      <c r="CC74" s="1" t="n">
        <f aca="false">CC$5/(1-$E74)+$D74-CC$5</f>
        <v>0.137343615392467</v>
      </c>
      <c r="CD74" s="1" t="n">
        <f aca="false">CD$5/(1-$E74)+$D74-CD$5</f>
        <v>0.138379646830662</v>
      </c>
      <c r="CE74" s="1" t="n">
        <f aca="false">CE$5/(1-$E74)+$D74-CE$5</f>
        <v>0.139415678268858</v>
      </c>
      <c r="CF74" s="1" t="n">
        <f aca="false">CF$5/(1-$E74)+$D74-CF$5</f>
        <v>0.140451709707053</v>
      </c>
      <c r="CG74" s="1" t="n">
        <f aca="false">CG$5/(1-$E74)+$D74-CG$5</f>
        <v>0.141487741145248</v>
      </c>
      <c r="CH74" s="1" t="n">
        <f aca="false">CH$5/(1-$E74)+$D74-CH$5</f>
        <v>0.142523772583444</v>
      </c>
      <c r="CI74" s="1" t="n">
        <f aca="false">CI$5/(1-$E74)+$D74-CI$5</f>
        <v>0.143559804021639</v>
      </c>
      <c r="CJ74" s="1" t="n">
        <f aca="false">CJ$5/(1-$E74)+$D74-CJ$5</f>
        <v>0.144595835459834</v>
      </c>
      <c r="CK74" s="1" t="n">
        <f aca="false">CK$5/(1-$E74)+$D74-CK$5</f>
        <v>0.14563186689803</v>
      </c>
      <c r="CL74" s="1" t="n">
        <f aca="false">CL$5/(1-$E74)+$D74-CL$5</f>
        <v>0.146667898336225</v>
      </c>
      <c r="CM74" s="1" t="n">
        <f aca="false">CM$5/(1-$E74)+$D74-CM$5</f>
        <v>0.147703929774421</v>
      </c>
      <c r="CN74" s="1" t="n">
        <f aca="false">CN$5/(1-$E74)+$D74-CN$5</f>
        <v>0.148739961212616</v>
      </c>
      <c r="CO74" s="1" t="n">
        <f aca="false">CO$5/(1-$E74)+$D74-CO$5</f>
        <v>0.149775992650811</v>
      </c>
      <c r="CP74" s="1" t="n">
        <f aca="false">CP$5/(1-$E74)+$D74-CP$5</f>
        <v>0.150812024089007</v>
      </c>
      <c r="CQ74" s="1" t="n">
        <f aca="false">CQ$5/(1-$E74)+$D74-CQ$5</f>
        <v>0.151848055527202</v>
      </c>
      <c r="CR74" s="1" t="n">
        <f aca="false">CR$5/(1-$E74)+$D74-CR$5</f>
        <v>0.152884086965398</v>
      </c>
      <c r="CS74" s="1" t="n">
        <f aca="false">CS$5/(1-$E74)+$D74-CS$5</f>
        <v>0.153920118403593</v>
      </c>
      <c r="CT74" s="1" t="n">
        <f aca="false">CT$5/(1-$E74)+$D74-CT$5</f>
        <v>0.154956149841788</v>
      </c>
      <c r="CU74" s="1" t="n">
        <f aca="false">CU$5/(1-$E74)+$D74-CU$5</f>
        <v>0.155992181279983</v>
      </c>
      <c r="CV74" s="1" t="n">
        <f aca="false">CV$5/(1-$E74)+$D74-CV$5</f>
        <v>0.157028212718179</v>
      </c>
      <c r="CW74" s="1" t="n">
        <f aca="false">CW$5/(1-$E74)+$D74-CW$5</f>
        <v>0.158064244156374</v>
      </c>
      <c r="CX74" s="1" t="n">
        <f aca="false">CX$5/(1-$E74)+$D74-CX$5</f>
        <v>0.15910027559457</v>
      </c>
      <c r="CY74" s="1" t="n">
        <f aca="false">CY$5/(1-$E74)+$D74-CY$5</f>
        <v>0.160136307032765</v>
      </c>
      <c r="CZ74" s="1" t="n">
        <f aca="false">CZ$5/(1-$E74)+$D74-CZ$5</f>
        <v>0.16117233847096</v>
      </c>
      <c r="DA74" s="1" t="n">
        <f aca="false">DA$5/(1-$E74)+$D74-DA$5</f>
        <v>0.162208369909155</v>
      </c>
      <c r="DB74" s="1" t="n">
        <f aca="false">DB$5/(1-$E74)+$D74-DB$5</f>
        <v>0.163244401347351</v>
      </c>
      <c r="DC74" s="1" t="n">
        <f aca="false">DC$5/(1-$E74)+$D74-DC$5</f>
        <v>0.164280432785547</v>
      </c>
      <c r="DD74" s="1" t="n">
        <f aca="false">DD$5/(1-$E74)+$D74-DD$5</f>
        <v>0.165316464223742</v>
      </c>
      <c r="DE74" s="1" t="n">
        <f aca="false">DE$5/(1-$E74)+$D74-DE$5</f>
        <v>0.166352495661937</v>
      </c>
      <c r="DF74" s="1" t="n">
        <f aca="false">DF$5/(1-$E74)+$D74-DF$5</f>
        <v>0.167388527100132</v>
      </c>
      <c r="DG74" s="1" t="n">
        <f aca="false">DG$5/(1-$E74)+$D74-DG$5</f>
        <v>0.168424558538328</v>
      </c>
      <c r="DH74" s="1" t="n">
        <f aca="false">DH$5/(1-$E74)+$D74-DH$5</f>
        <v>0.169460589976524</v>
      </c>
      <c r="DI74" s="1" t="n">
        <f aca="false">DI$5/(1-$E74)+$D74-DI$5</f>
        <v>0.170496621414719</v>
      </c>
      <c r="DJ74" s="1" t="n">
        <f aca="false">DJ$5/(1-$E74)+$D74-DJ$5</f>
        <v>0.171532652852914</v>
      </c>
      <c r="DK74" s="1" t="n">
        <f aca="false">DK$5/(1-$E74)+$D74-DK$5</f>
        <v>0.172568684291109</v>
      </c>
      <c r="DL74" s="1" t="n">
        <f aca="false">DL$5/(1-$E74)+$D74-DL$5</f>
        <v>0.173604715729304</v>
      </c>
      <c r="DM74" s="1" t="n">
        <f aca="false">DM$5/(1-$E74)+$D74-DM$5</f>
        <v>0.1746407471675</v>
      </c>
      <c r="DN74" s="1" t="n">
        <f aca="false">DN$5/(1-$E74)+$D74-DN$5</f>
        <v>0.175676778605696</v>
      </c>
      <c r="DO74" s="1" t="n">
        <f aca="false">DO$5/(1-$E74)+$D74-DO$5</f>
        <v>0.176712810043891</v>
      </c>
      <c r="DP74" s="1" t="n">
        <f aca="false">DP$5/(1-$E74)+$D74-DP$5</f>
        <v>0.177748841482086</v>
      </c>
      <c r="DQ74" s="1" t="n">
        <f aca="false">DQ$5/(1-$E74)+$D74-DQ$5</f>
        <v>0.178784872920281</v>
      </c>
      <c r="DR74" s="1" t="n">
        <f aca="false">DR$5/(1-$E74)+$D74-DR$5</f>
        <v>0.179820904358476</v>
      </c>
      <c r="DS74" s="1" t="n">
        <f aca="false">DS$5/(1-$E74)+$D74-DS$5</f>
        <v>0.180856935796672</v>
      </c>
      <c r="DT74" s="1" t="n">
        <f aca="false">DT$5/(1-$E74)+$D74-DT$5</f>
        <v>0.181892967234868</v>
      </c>
      <c r="DU74" s="1" t="n">
        <f aca="false">DU$5/(1-$E74)+$D74-DU$5</f>
        <v>0.182928998673062</v>
      </c>
      <c r="DV74" s="1" t="n">
        <f aca="false">DV$5/(1-$E74)+$D74-DV$5</f>
        <v>0.183965030111258</v>
      </c>
      <c r="DW74" s="1" t="n">
        <f aca="false">DW$5/(1-$E74)+$D74-DW$5</f>
        <v>0.185001061549453</v>
      </c>
      <c r="DX74" s="1" t="n">
        <f aca="false">DX$5/(1-$E74)+$D74-DX$5</f>
        <v>0.186037092987648</v>
      </c>
      <c r="DY74" s="1" t="n">
        <f aca="false">DY$5/(1-$E74)+$D74-DY$5</f>
        <v>0.187073124425844</v>
      </c>
      <c r="DZ74" s="1" t="n">
        <f aca="false">DZ$5/(1-$E74)+$D74-DZ$5</f>
        <v>0.188109155864039</v>
      </c>
      <c r="EA74" s="1" t="n">
        <f aca="false">EA$5/(1-$E74)+$D74-EA$5</f>
        <v>0.189145187302236</v>
      </c>
      <c r="EB74" s="1" t="n">
        <f aca="false">EB$5/(1-$E74)+$D74-EB$5</f>
        <v>0.190181218740431</v>
      </c>
      <c r="EC74" s="1" t="n">
        <f aca="false">EC$5/(1-$E74)+$D74-EC$5</f>
        <v>0.191217250178626</v>
      </c>
      <c r="ED74" s="1" t="n">
        <f aca="false">ED$5/(1-$E74)+$D74-ED$5</f>
        <v>0.192253281616821</v>
      </c>
      <c r="EE74" s="1" t="n">
        <f aca="false">EE$5/(1-$E74)+$D74-EE$5</f>
        <v>0.193289313055017</v>
      </c>
      <c r="EF74" s="1" t="n">
        <f aca="false">EF$5/(1-$E74)+$D74-EF$5</f>
        <v>0.194325344493212</v>
      </c>
      <c r="EG74" s="1" t="n">
        <f aca="false">EG$5/(1-$E74)+$D74-EG$5</f>
        <v>0.195361375931407</v>
      </c>
      <c r="EH74" s="1" t="n">
        <f aca="false">EH$5/(1-$E74)+$D74-EH$5</f>
        <v>0.196397407369602</v>
      </c>
      <c r="EI74" s="1" t="n">
        <f aca="false">EI$5/(1-$E74)+$D74-EI$5</f>
        <v>0.197433438807797</v>
      </c>
      <c r="EJ74" s="1" t="n">
        <f aca="false">EJ$5/(1-$E74)+$D74-EJ$5</f>
        <v>0.198469470245994</v>
      </c>
      <c r="EK74" s="1" t="n">
        <f aca="false">EK$5/(1-$E74)+$D74-EK$5</f>
        <v>0.19950550168419</v>
      </c>
      <c r="EL74" s="1" t="n">
        <f aca="false">EL$5/(1-$E74)+$D74-EL$5</f>
        <v>0.200541533122385</v>
      </c>
      <c r="EM74" s="1" t="n">
        <f aca="false">EM$5/(1-$E74)+$D74-EM$5</f>
        <v>0.20157756456058</v>
      </c>
      <c r="EN74" s="1" t="n">
        <f aca="false">EN$5/(1-$E74)+$D74-EN$5</f>
        <v>0.202613595998775</v>
      </c>
      <c r="EO74" s="1" t="n">
        <f aca="false">EO$5/(1-$E74)+$D74-EO$5</f>
        <v>0.20364962743697</v>
      </c>
      <c r="EP74" s="1" t="n">
        <f aca="false">EP$5/(1-$E74)+$D74-EP$5</f>
        <v>0.204685658875166</v>
      </c>
      <c r="EQ74" s="1" t="n">
        <f aca="false">EQ$5/(1-$E74)+$D74-EQ$5</f>
        <v>0.205721690313361</v>
      </c>
      <c r="ER74" s="1" t="n">
        <f aca="false">ER$5/(1-$E74)+$D74-ER$5</f>
        <v>0.206757721751556</v>
      </c>
      <c r="ES74" s="1" t="n">
        <f aca="false">ES$5/(1-$E74)+$D74-ES$5</f>
        <v>0.207793753189751</v>
      </c>
      <c r="ET74" s="1" t="n">
        <f aca="false">ET$5/(1-$E74)+$D74-ET$5</f>
        <v>0.208829784627948</v>
      </c>
      <c r="EU74" s="1"/>
      <c r="EV74" s="1"/>
      <c r="EW74" s="1"/>
      <c r="EX74" s="1"/>
      <c r="EY74" s="1"/>
      <c r="EZ74" s="1"/>
      <c r="FA74" s="1"/>
      <c r="FB74" s="1"/>
    </row>
    <row r="75" customFormat="false" ht="12.75" hidden="false" customHeight="false" outlineLevel="0" collapsed="false">
      <c r="A75" s="21" t="s">
        <v>66</v>
      </c>
      <c r="B75" s="12"/>
      <c r="C75" s="1" t="n">
        <v>5.997</v>
      </c>
      <c r="D75" s="1" t="n">
        <v>0.0246</v>
      </c>
      <c r="E75" s="2" t="n">
        <v>0.0184</v>
      </c>
      <c r="F75" s="1" t="n">
        <f aca="false">F$5/(1-$E75)+$D75-F$5</f>
        <v>0.0527173594132029</v>
      </c>
      <c r="G75" s="1" t="n">
        <f aca="false">G$5/(1-$E75)+$D75-G$5</f>
        <v>0.0536546047269764</v>
      </c>
      <c r="H75" s="1" t="n">
        <f aca="false">H$5/(1-$E75)+$D75-H$5</f>
        <v>0.0545918500407496</v>
      </c>
      <c r="I75" s="1" t="n">
        <f aca="false">I$5/(1-$E75)+$D75-I$5</f>
        <v>0.0555290953545231</v>
      </c>
      <c r="J75" s="1" t="n">
        <f aca="false">J$5/(1-$E75)+$D75-J$5</f>
        <v>0.0564663406682966</v>
      </c>
      <c r="K75" s="1" t="n">
        <f aca="false">K$5/(1-$E75)+$D75-K$5</f>
        <v>0.0574035859820701</v>
      </c>
      <c r="L75" s="1" t="n">
        <f aca="false">L$5/(1-$E75)+$D75-L$5</f>
        <v>0.0583408312958433</v>
      </c>
      <c r="M75" s="1" t="n">
        <f aca="false">M$5/(1-$E75)+$D75-M$5</f>
        <v>0.0592780766096168</v>
      </c>
      <c r="N75" s="1" t="n">
        <f aca="false">N$5/(1-$E75)+$D75-N$5</f>
        <v>0.0602153219233903</v>
      </c>
      <c r="O75" s="1" t="n">
        <f aca="false">O$5/(1-$E75)+$D75-O$5</f>
        <v>0.061152567237164</v>
      </c>
      <c r="P75" s="1" t="n">
        <f aca="false">P$5/(1-$E75)+$D75-P$5</f>
        <v>0.0714622656886714</v>
      </c>
      <c r="Q75" s="1" t="n">
        <f aca="false">Q$5/(1-$E75)+$D75-Q$5</f>
        <v>0.0723995110024447</v>
      </c>
      <c r="R75" s="1" t="n">
        <f aca="false">R$5/(1-$E75)+$D75-R$5</f>
        <v>0.0733367563162184</v>
      </c>
      <c r="S75" s="1" t="n">
        <f aca="false">S$5/(1-$E75)+$D75-S$5</f>
        <v>0.0742740016299917</v>
      </c>
      <c r="T75" s="1" t="n">
        <f aca="false">T$5/(1-$E75)+$D75-T$5</f>
        <v>0.0752112469437654</v>
      </c>
      <c r="U75" s="1" t="n">
        <f aca="false">U$5/(1-$E75)+$D75-U$5</f>
        <v>0.0761484922575386</v>
      </c>
      <c r="V75" s="1" t="n">
        <f aca="false">V$5/(1-$E75)+$D75-V$5</f>
        <v>0.0770857375713119</v>
      </c>
      <c r="W75" s="1" t="n">
        <f aca="false">W$5/(1-$E75)+$D75-W$5</f>
        <v>0.0780229828850856</v>
      </c>
      <c r="X75" s="1" t="n">
        <f aca="false">X$5/(1-$E75)+$D75-X$5</f>
        <v>0.0789602281988588</v>
      </c>
      <c r="Y75" s="1" t="n">
        <f aca="false">Y$5/(1-$E75)+$D75-Y$5</f>
        <v>0.0798974735126321</v>
      </c>
      <c r="Z75" s="1" t="n">
        <f aca="false">Z$5/(1-$E75)+$D75-Z$5</f>
        <v>0.0808347188264058</v>
      </c>
      <c r="AA75" s="1" t="n">
        <f aca="false">AA$5/(1-$E75)+$D75-AA$5</f>
        <v>0.0817719641401791</v>
      </c>
      <c r="AB75" s="1" t="n">
        <f aca="false">AB$5/(1-$E75)+$D75-AB$5</f>
        <v>0.0827092094539528</v>
      </c>
      <c r="AC75" s="1" t="n">
        <f aca="false">AC$5/(1-$E75)+$D75-AC$5</f>
        <v>0.083646454767726</v>
      </c>
      <c r="AD75" s="1" t="n">
        <f aca="false">AD$5/(1-$E75)+$D75-AD$5</f>
        <v>0.0845837000814993</v>
      </c>
      <c r="AE75" s="1" t="n">
        <f aca="false">AE$5/(1-$E75)+$D75-AE$5</f>
        <v>0.085520945395273</v>
      </c>
      <c r="AF75" s="1" t="n">
        <f aca="false">AF$5/(1-$E75)+$D75-AF$5</f>
        <v>0.0864581907090463</v>
      </c>
      <c r="AG75" s="1" t="n">
        <f aca="false">AG$5/(1-$E75)+$D75-AG$5</f>
        <v>0.0873954360228195</v>
      </c>
      <c r="AH75" s="1" t="n">
        <f aca="false">AH$5/(1-$E75)+$D75-AH$5</f>
        <v>0.0883326813365932</v>
      </c>
      <c r="AI75" s="1" t="n">
        <f aca="false">AI$5/(1-$E75)+$D75-AI$5</f>
        <v>0.0892699266503665</v>
      </c>
      <c r="AJ75" s="1" t="n">
        <f aca="false">AJ$5/(1-$E75)+$D75-AJ$5</f>
        <v>0.0902071719641402</v>
      </c>
      <c r="AK75" s="1" t="n">
        <f aca="false">AK$5/(1-$E75)+$D75-AK$5</f>
        <v>0.0911444172779135</v>
      </c>
      <c r="AL75" s="1" t="n">
        <f aca="false">AL$5/(1-$E75)+$D75-AL$5</f>
        <v>0.0920816625916867</v>
      </c>
      <c r="AM75" s="1" t="n">
        <f aca="false">AM$5/(1-$E75)+$D75-AM$5</f>
        <v>0.0930189079054604</v>
      </c>
      <c r="AN75" s="1" t="n">
        <f aca="false">AN$5/(1-$E75)+$D75-AN$5</f>
        <v>0.0939561532192337</v>
      </c>
      <c r="AO75" s="1" t="n">
        <f aca="false">AO$5/(1-$E75)+$D75-AO$5</f>
        <v>0.0948933985330069</v>
      </c>
      <c r="AP75" s="1" t="n">
        <f aca="false">AP$5/(1-$E75)+$D75-AP$5</f>
        <v>0.0958306438467806</v>
      </c>
      <c r="AQ75" s="1" t="n">
        <f aca="false">AQ$5/(1-$E75)+$D75-AQ$5</f>
        <v>0.0967678891605539</v>
      </c>
      <c r="AR75" s="1" t="n">
        <f aca="false">AR$5/(1-$E75)+$D75-AR$5</f>
        <v>0.0977051344743272</v>
      </c>
      <c r="AS75" s="1" t="n">
        <f aca="false">AS$5/(1-$E75)+$D75-AS$5</f>
        <v>0.0986423797881013</v>
      </c>
      <c r="AT75" s="1" t="n">
        <f aca="false">AT$5/(1-$E75)+$D75-AT$5</f>
        <v>0.0995796251018746</v>
      </c>
      <c r="AU75" s="1" t="n">
        <f aca="false">AU$5/(1-$E75)+$D75-AU$5</f>
        <v>0.100516870415648</v>
      </c>
      <c r="AV75" s="1" t="n">
        <f aca="false">AV$5/(1-$E75)+$D75-AV$5</f>
        <v>0.101454115729421</v>
      </c>
      <c r="AW75" s="1" t="n">
        <f aca="false">AW$5/(1-$E75)+$D75-AW$5</f>
        <v>0.102391361043195</v>
      </c>
      <c r="AX75" s="1" t="n">
        <f aca="false">AX$5/(1-$E75)+$D75-AX$5</f>
        <v>0.103328606356969</v>
      </c>
      <c r="AY75" s="1" t="n">
        <f aca="false">AY$5/(1-$E75)+$D75-AY$5</f>
        <v>0.104265851670742</v>
      </c>
      <c r="AZ75" s="1" t="n">
        <f aca="false">AZ$5/(1-$E75)+$D75-AZ$5</f>
        <v>0.105203096984515</v>
      </c>
      <c r="BA75" s="1" t="n">
        <f aca="false">BA$5/(1-$E75)+$D75-BA$5</f>
        <v>0.106140342298288</v>
      </c>
      <c r="BB75" s="1" t="n">
        <f aca="false">BB$5/(1-$E75)+$D75-BB$5</f>
        <v>0.107077587612062</v>
      </c>
      <c r="BC75" s="1" t="n">
        <f aca="false">BC$5/(1-$E75)+$D75-BC$5</f>
        <v>0.108014832925836</v>
      </c>
      <c r="BD75" s="1" t="n">
        <f aca="false">BD$5/(1-$E75)+$D75-BD$5</f>
        <v>0.108952078239609</v>
      </c>
      <c r="BE75" s="1" t="n">
        <f aca="false">BE$5/(1-$E75)+$D75-BE$5</f>
        <v>0.109889323553382</v>
      </c>
      <c r="BF75" s="1" t="n">
        <f aca="false">BF$5/(1-$E75)+$D75-BF$5</f>
        <v>0.110826568867155</v>
      </c>
      <c r="BG75" s="1" t="n">
        <f aca="false">BG$5/(1-$E75)+$D75-BG$5</f>
        <v>0.11176381418093</v>
      </c>
      <c r="BH75" s="1" t="n">
        <f aca="false">BH$5/(1-$E75)+$D75-BH$5</f>
        <v>0.112701059494703</v>
      </c>
      <c r="BI75" s="1" t="n">
        <f aca="false">BI$5/(1-$E75)+$D75-BI$5</f>
        <v>0.113638304808476</v>
      </c>
      <c r="BJ75" s="1" t="n">
        <f aca="false">BJ$5/(1-$E75)+$D75-BJ$5</f>
        <v>0.114575550122249</v>
      </c>
      <c r="BK75" s="1" t="n">
        <f aca="false">BK$5/(1-$E75)+$D75-BK$5</f>
        <v>0.115512795436023</v>
      </c>
      <c r="BL75" s="1" t="n">
        <f aca="false">BL$5/(1-$E75)+$D75-BL$5</f>
        <v>0.116450040749796</v>
      </c>
      <c r="BM75" s="1" t="n">
        <f aca="false">BM$5/(1-$E75)+$D75-BM$5</f>
        <v>0.11738728606357</v>
      </c>
      <c r="BN75" s="1" t="n">
        <f aca="false">BN$5/(1-$E75)+$D75-BN$5</f>
        <v>0.118324531377343</v>
      </c>
      <c r="BO75" s="1" t="n">
        <f aca="false">BO$5/(1-$E75)+$D75-BO$5</f>
        <v>0.119261776691117</v>
      </c>
      <c r="BP75" s="1" t="n">
        <f aca="false">BP$5/(1-$E75)+$D75-BP$5</f>
        <v>0.12019902200489</v>
      </c>
      <c r="BQ75" s="1" t="n">
        <f aca="false">BQ$5/(1-$E75)+$D75-BQ$5</f>
        <v>0.121136267318663</v>
      </c>
      <c r="BR75" s="1" t="n">
        <f aca="false">BR$5/(1-$E75)+$D75-BR$5</f>
        <v>0.122073512632437</v>
      </c>
      <c r="BS75" s="1" t="n">
        <f aca="false">BS$5/(1-$E75)+$D75-BS$5</f>
        <v>0.123010757946211</v>
      </c>
      <c r="BT75" s="1" t="n">
        <f aca="false">BT$5/(1-$E75)+$D75-BT$5</f>
        <v>0.123948003259984</v>
      </c>
      <c r="BU75" s="1" t="n">
        <f aca="false">BU$5/(1-$E75)+$D75-BU$5</f>
        <v>0.124885248573757</v>
      </c>
      <c r="BV75" s="1" t="n">
        <f aca="false">BV$5/(1-$E75)+$D75-BV$5</f>
        <v>0.12582249388753</v>
      </c>
      <c r="BW75" s="1" t="n">
        <f aca="false">BW$5/(1-$E75)+$D75-BW$5</f>
        <v>0.126759739201304</v>
      </c>
      <c r="BX75" s="1" t="n">
        <f aca="false">BX$5/(1-$E75)+$D75-BX$5</f>
        <v>0.127696984515078</v>
      </c>
      <c r="BY75" s="1" t="n">
        <f aca="false">BY$5/(1-$E75)+$D75-BY$5</f>
        <v>0.128634229828851</v>
      </c>
      <c r="BZ75" s="1" t="n">
        <f aca="false">BZ$5/(1-$E75)+$D75-BZ$5</f>
        <v>0.129571475142624</v>
      </c>
      <c r="CA75" s="1" t="n">
        <f aca="false">CA$5/(1-$E75)+$D75-CA$5</f>
        <v>0.130508720456398</v>
      </c>
      <c r="CB75" s="1" t="n">
        <f aca="false">CB$5/(1-$E75)+$D75-CB$5</f>
        <v>0.131445965770171</v>
      </c>
      <c r="CC75" s="1" t="n">
        <f aca="false">CC$5/(1-$E75)+$D75-CC$5</f>
        <v>0.132383211083945</v>
      </c>
      <c r="CD75" s="1" t="n">
        <f aca="false">CD$5/(1-$E75)+$D75-CD$5</f>
        <v>0.133320456397718</v>
      </c>
      <c r="CE75" s="1" t="n">
        <f aca="false">CE$5/(1-$E75)+$D75-CE$5</f>
        <v>0.134257701711491</v>
      </c>
      <c r="CF75" s="1" t="n">
        <f aca="false">CF$5/(1-$E75)+$D75-CF$5</f>
        <v>0.135194947025265</v>
      </c>
      <c r="CG75" s="1" t="n">
        <f aca="false">CG$5/(1-$E75)+$D75-CG$5</f>
        <v>0.136132192339038</v>
      </c>
      <c r="CH75" s="1" t="n">
        <f aca="false">CH$5/(1-$E75)+$D75-CH$5</f>
        <v>0.137069437652812</v>
      </c>
      <c r="CI75" s="1" t="n">
        <f aca="false">CI$5/(1-$E75)+$D75-CI$5</f>
        <v>0.138006682966585</v>
      </c>
      <c r="CJ75" s="1" t="n">
        <f aca="false">CJ$5/(1-$E75)+$D75-CJ$5</f>
        <v>0.138943928280359</v>
      </c>
      <c r="CK75" s="1" t="n">
        <f aca="false">CK$5/(1-$E75)+$D75-CK$5</f>
        <v>0.139881173594132</v>
      </c>
      <c r="CL75" s="1" t="n">
        <f aca="false">CL$5/(1-$E75)+$D75-CL$5</f>
        <v>0.140818418907905</v>
      </c>
      <c r="CM75" s="1" t="n">
        <f aca="false">CM$5/(1-$E75)+$D75-CM$5</f>
        <v>0.141755664221679</v>
      </c>
      <c r="CN75" s="1" t="n">
        <f aca="false">CN$5/(1-$E75)+$D75-CN$5</f>
        <v>0.142692909535453</v>
      </c>
      <c r="CO75" s="1" t="n">
        <f aca="false">CO$5/(1-$E75)+$D75-CO$5</f>
        <v>0.143630154849226</v>
      </c>
      <c r="CP75" s="1" t="n">
        <f aca="false">CP$5/(1-$E75)+$D75-CP$5</f>
        <v>0.144567400162999</v>
      </c>
      <c r="CQ75" s="1" t="n">
        <f aca="false">CQ$5/(1-$E75)+$D75-CQ$5</f>
        <v>0.145504645476772</v>
      </c>
      <c r="CR75" s="1" t="n">
        <f aca="false">CR$5/(1-$E75)+$D75-CR$5</f>
        <v>0.146441890790546</v>
      </c>
      <c r="CS75" s="1" t="n">
        <f aca="false">CS$5/(1-$E75)+$D75-CS$5</f>
        <v>0.14737913610432</v>
      </c>
      <c r="CT75" s="1" t="n">
        <f aca="false">CT$5/(1-$E75)+$D75-CT$5</f>
        <v>0.148316381418093</v>
      </c>
      <c r="CU75" s="1" t="n">
        <f aca="false">CU$5/(1-$E75)+$D75-CU$5</f>
        <v>0.149253626731866</v>
      </c>
      <c r="CV75" s="1" t="n">
        <f aca="false">CV$5/(1-$E75)+$D75-CV$5</f>
        <v>0.15019087204564</v>
      </c>
      <c r="CW75" s="1" t="n">
        <f aca="false">CW$5/(1-$E75)+$D75-CW$5</f>
        <v>0.151128117359413</v>
      </c>
      <c r="CX75" s="1" t="n">
        <f aca="false">CX$5/(1-$E75)+$D75-CX$5</f>
        <v>0.152065362673187</v>
      </c>
      <c r="CY75" s="1" t="n">
        <f aca="false">CY$5/(1-$E75)+$D75-CY$5</f>
        <v>0.15300260798696</v>
      </c>
      <c r="CZ75" s="1" t="n">
        <f aca="false">CZ$5/(1-$E75)+$D75-CZ$5</f>
        <v>0.153939853300733</v>
      </c>
      <c r="DA75" s="1" t="n">
        <f aca="false">DA$5/(1-$E75)+$D75-DA$5</f>
        <v>0.154877098614507</v>
      </c>
      <c r="DB75" s="1" t="n">
        <f aca="false">DB$5/(1-$E75)+$D75-DB$5</f>
        <v>0.15581434392828</v>
      </c>
      <c r="DC75" s="1" t="n">
        <f aca="false">DC$5/(1-$E75)+$D75-DC$5</f>
        <v>0.156751589242054</v>
      </c>
      <c r="DD75" s="1" t="n">
        <f aca="false">DD$5/(1-$E75)+$D75-DD$5</f>
        <v>0.157688834555827</v>
      </c>
      <c r="DE75" s="1" t="n">
        <f aca="false">DE$5/(1-$E75)+$D75-DE$5</f>
        <v>0.158626079869601</v>
      </c>
      <c r="DF75" s="1" t="n">
        <f aca="false">DF$5/(1-$E75)+$D75-DF$5</f>
        <v>0.159563325183374</v>
      </c>
      <c r="DG75" s="1" t="n">
        <f aca="false">DG$5/(1-$E75)+$D75-DG$5</f>
        <v>0.160500570497147</v>
      </c>
      <c r="DH75" s="1" t="n">
        <f aca="false">DH$5/(1-$E75)+$D75-DH$5</f>
        <v>0.16143781581092</v>
      </c>
      <c r="DI75" s="1" t="n">
        <f aca="false">DI$5/(1-$E75)+$D75-DI$5</f>
        <v>0.162375061124695</v>
      </c>
      <c r="DJ75" s="1" t="n">
        <f aca="false">DJ$5/(1-$E75)+$D75-DJ$5</f>
        <v>0.163312306438468</v>
      </c>
      <c r="DK75" s="1" t="n">
        <f aca="false">DK$5/(1-$E75)+$D75-DK$5</f>
        <v>0.164249551752241</v>
      </c>
      <c r="DL75" s="1" t="n">
        <f aca="false">DL$5/(1-$E75)+$D75-DL$5</f>
        <v>0.165186797066014</v>
      </c>
      <c r="DM75" s="1" t="n">
        <f aca="false">DM$5/(1-$E75)+$D75-DM$5</f>
        <v>0.166124042379788</v>
      </c>
      <c r="DN75" s="1" t="n">
        <f aca="false">DN$5/(1-$E75)+$D75-DN$5</f>
        <v>0.167061287693562</v>
      </c>
      <c r="DO75" s="1" t="n">
        <f aca="false">DO$5/(1-$E75)+$D75-DO$5</f>
        <v>0.167998533007335</v>
      </c>
      <c r="DP75" s="1" t="n">
        <f aca="false">DP$5/(1-$E75)+$D75-DP$5</f>
        <v>0.168935778321108</v>
      </c>
      <c r="DQ75" s="1" t="n">
        <f aca="false">DQ$5/(1-$E75)+$D75-DQ$5</f>
        <v>0.169873023634882</v>
      </c>
      <c r="DR75" s="1" t="n">
        <f aca="false">DR$5/(1-$E75)+$D75-DR$5</f>
        <v>0.170810268948655</v>
      </c>
      <c r="DS75" s="1" t="n">
        <f aca="false">DS$5/(1-$E75)+$D75-DS$5</f>
        <v>0.171747514262427</v>
      </c>
      <c r="DT75" s="1" t="n">
        <f aca="false">DT$5/(1-$E75)+$D75-DT$5</f>
        <v>0.172684759576201</v>
      </c>
      <c r="DU75" s="1" t="n">
        <f aca="false">DU$5/(1-$E75)+$D75-DU$5</f>
        <v>0.173622004889974</v>
      </c>
      <c r="DV75" s="1" t="n">
        <f aca="false">DV$5/(1-$E75)+$D75-DV$5</f>
        <v>0.174559250203748</v>
      </c>
      <c r="DW75" s="1" t="n">
        <f aca="false">DW$5/(1-$E75)+$D75-DW$5</f>
        <v>0.175496495517521</v>
      </c>
      <c r="DX75" s="1" t="n">
        <f aca="false">DX$5/(1-$E75)+$D75-DX$5</f>
        <v>0.176433740831294</v>
      </c>
      <c r="DY75" s="1" t="n">
        <f aca="false">DY$5/(1-$E75)+$D75-DY$5</f>
        <v>0.177370986145068</v>
      </c>
      <c r="DZ75" s="1" t="n">
        <f aca="false">DZ$5/(1-$E75)+$D75-DZ$5</f>
        <v>0.178308231458841</v>
      </c>
      <c r="EA75" s="1" t="n">
        <f aca="false">EA$5/(1-$E75)+$D75-EA$5</f>
        <v>0.179245476772616</v>
      </c>
      <c r="EB75" s="1" t="n">
        <f aca="false">EB$5/(1-$E75)+$D75-EB$5</f>
        <v>0.180182722086389</v>
      </c>
      <c r="EC75" s="1" t="n">
        <f aca="false">EC$5/(1-$E75)+$D75-EC$5</f>
        <v>0.181119967400162</v>
      </c>
      <c r="ED75" s="1" t="n">
        <f aca="false">ED$5/(1-$E75)+$D75-ED$5</f>
        <v>0.182057212713936</v>
      </c>
      <c r="EE75" s="1" t="n">
        <f aca="false">EE$5/(1-$E75)+$D75-EE$5</f>
        <v>0.182994458027709</v>
      </c>
      <c r="EF75" s="1" t="n">
        <f aca="false">EF$5/(1-$E75)+$D75-EF$5</f>
        <v>0.183931703341482</v>
      </c>
      <c r="EG75" s="1" t="n">
        <f aca="false">EG$5/(1-$E75)+$D75-EG$5</f>
        <v>0.184868948655256</v>
      </c>
      <c r="EH75" s="1" t="n">
        <f aca="false">EH$5/(1-$E75)+$D75-EH$5</f>
        <v>0.185806193969029</v>
      </c>
      <c r="EI75" s="1" t="n">
        <f aca="false">EI$5/(1-$E75)+$D75-EI$5</f>
        <v>0.186743439282802</v>
      </c>
      <c r="EJ75" s="1" t="n">
        <f aca="false">EJ$5/(1-$E75)+$D75-EJ$5</f>
        <v>0.187680684596575</v>
      </c>
      <c r="EK75" s="1" t="n">
        <f aca="false">EK$5/(1-$E75)+$D75-EK$5</f>
        <v>0.18861792991035</v>
      </c>
      <c r="EL75" s="1" t="n">
        <f aca="false">EL$5/(1-$E75)+$D75-EL$5</f>
        <v>0.189555175224124</v>
      </c>
      <c r="EM75" s="1" t="n">
        <f aca="false">EM$5/(1-$E75)+$D75-EM$5</f>
        <v>0.190492420537897</v>
      </c>
      <c r="EN75" s="1" t="n">
        <f aca="false">EN$5/(1-$E75)+$D75-EN$5</f>
        <v>0.19142966585167</v>
      </c>
      <c r="EO75" s="1" t="n">
        <f aca="false">EO$5/(1-$E75)+$D75-EO$5</f>
        <v>0.192366911165443</v>
      </c>
      <c r="EP75" s="1" t="n">
        <f aca="false">EP$5/(1-$E75)+$D75-EP$5</f>
        <v>0.193304156479217</v>
      </c>
      <c r="EQ75" s="1" t="n">
        <f aca="false">EQ$5/(1-$E75)+$D75-EQ$5</f>
        <v>0.19424140179299</v>
      </c>
      <c r="ER75" s="1" t="n">
        <f aca="false">ER$5/(1-$E75)+$D75-ER$5</f>
        <v>0.195178647106763</v>
      </c>
      <c r="ES75" s="1" t="n">
        <f aca="false">ES$5/(1-$E75)+$D75-ES$5</f>
        <v>0.196115892420536</v>
      </c>
      <c r="ET75" s="1" t="n">
        <f aca="false">ET$5/(1-$E75)+$D75-ET$5</f>
        <v>0.19705313773431</v>
      </c>
      <c r="EU75" s="1"/>
      <c r="EV75" s="1"/>
      <c r="EW75" s="1"/>
      <c r="EX75" s="1"/>
      <c r="EY75" s="1"/>
      <c r="EZ75" s="1"/>
      <c r="FA75" s="1"/>
      <c r="FB75" s="1"/>
    </row>
    <row r="76" customFormat="false" ht="12.75" hidden="false" customHeight="false" outlineLevel="0" collapsed="false">
      <c r="A76" s="21" t="s">
        <v>67</v>
      </c>
      <c r="B76" s="12"/>
      <c r="C76" s="1" t="n">
        <v>5.997</v>
      </c>
      <c r="D76" s="1" t="n">
        <v>0.0072</v>
      </c>
      <c r="E76" s="2" t="n">
        <v>0.0203</v>
      </c>
      <c r="F76" s="1" t="n">
        <f aca="false">F$5/(1-$E76)+$D76-F$5</f>
        <v>0.0382809431458611</v>
      </c>
      <c r="G76" s="1" t="n">
        <f aca="false">G$5/(1-$E76)+$D76-G$5</f>
        <v>0.0393169745840565</v>
      </c>
      <c r="H76" s="1" t="n">
        <f aca="false">H$5/(1-$E76)+$D76-H$5</f>
        <v>0.0403530060222519</v>
      </c>
      <c r="I76" s="1" t="n">
        <f aca="false">I$5/(1-$E76)+$D76-I$5</f>
        <v>0.0413890374604471</v>
      </c>
      <c r="J76" s="1" t="n">
        <f aca="false">J$5/(1-$E76)+$D76-J$5</f>
        <v>0.0424250688986425</v>
      </c>
      <c r="K76" s="1" t="n">
        <f aca="false">K$5/(1-$E76)+$D76-K$5</f>
        <v>0.0434611003368379</v>
      </c>
      <c r="L76" s="1" t="n">
        <f aca="false">L$5/(1-$E76)+$D76-L$5</f>
        <v>0.0444971317750333</v>
      </c>
      <c r="M76" s="1" t="n">
        <f aca="false">M$5/(1-$E76)+$D76-M$5</f>
        <v>0.0455331632132285</v>
      </c>
      <c r="N76" s="1" t="n">
        <f aca="false">N$5/(1-$E76)+$D76-N$5</f>
        <v>0.046569194651424</v>
      </c>
      <c r="O76" s="1" t="n">
        <f aca="false">O$5/(1-$E76)+$D76-O$5</f>
        <v>0.0476052260896194</v>
      </c>
      <c r="P76" s="1" t="n">
        <f aca="false">P$5/(1-$E76)+$D76-P$5</f>
        <v>0.0590015719097683</v>
      </c>
      <c r="Q76" s="1" t="n">
        <f aca="false">Q$5/(1-$E76)+$D76-Q$5</f>
        <v>0.0600376033479639</v>
      </c>
      <c r="R76" s="1" t="n">
        <f aca="false">R$5/(1-$E76)+$D76-R$5</f>
        <v>0.0610736347861591</v>
      </c>
      <c r="S76" s="1" t="n">
        <f aca="false">S$5/(1-$E76)+$D76-S$5</f>
        <v>0.0621096662243543</v>
      </c>
      <c r="T76" s="1" t="n">
        <f aca="false">T$5/(1-$E76)+$D76-T$5</f>
        <v>0.06314569766255</v>
      </c>
      <c r="U76" s="1" t="n">
        <f aca="false">U$5/(1-$E76)+$D76-U$5</f>
        <v>0.0641817291007452</v>
      </c>
      <c r="V76" s="1" t="n">
        <f aca="false">V$5/(1-$E76)+$D76-V$5</f>
        <v>0.0652177605389404</v>
      </c>
      <c r="W76" s="1" t="n">
        <f aca="false">W$5/(1-$E76)+$D76-W$5</f>
        <v>0.066253791977136</v>
      </c>
      <c r="X76" s="1" t="n">
        <f aca="false">X$5/(1-$E76)+$D76-X$5</f>
        <v>0.0672898234153312</v>
      </c>
      <c r="Y76" s="1" t="n">
        <f aca="false">Y$5/(1-$E76)+$D76-Y$5</f>
        <v>0.0683258548535268</v>
      </c>
      <c r="Z76" s="1" t="n">
        <f aca="false">Z$5/(1-$E76)+$D76-Z$5</f>
        <v>0.069361886291722</v>
      </c>
      <c r="AA76" s="1" t="n">
        <f aca="false">AA$5/(1-$E76)+$D76-AA$5</f>
        <v>0.0703979177299172</v>
      </c>
      <c r="AB76" s="1" t="n">
        <f aca="false">AB$5/(1-$E76)+$D76-AB$5</f>
        <v>0.0714339491681129</v>
      </c>
      <c r="AC76" s="1" t="n">
        <f aca="false">AC$5/(1-$E76)+$D76-AC$5</f>
        <v>0.0724699806063081</v>
      </c>
      <c r="AD76" s="1" t="n">
        <f aca="false">AD$5/(1-$E76)+$D76-AD$5</f>
        <v>0.0735060120445032</v>
      </c>
      <c r="AE76" s="1" t="n">
        <f aca="false">AE$5/(1-$E76)+$D76-AE$5</f>
        <v>0.0745420434826989</v>
      </c>
      <c r="AF76" s="1" t="n">
        <f aca="false">AF$5/(1-$E76)+$D76-AF$5</f>
        <v>0.0755780749208941</v>
      </c>
      <c r="AG76" s="1" t="n">
        <f aca="false">AG$5/(1-$E76)+$D76-AG$5</f>
        <v>0.0766141063590897</v>
      </c>
      <c r="AH76" s="1" t="n">
        <f aca="false">AH$5/(1-$E76)+$D76-AH$5</f>
        <v>0.0776501377972849</v>
      </c>
      <c r="AI76" s="1" t="n">
        <f aca="false">AI$5/(1-$E76)+$D76-AI$5</f>
        <v>0.0786861692354801</v>
      </c>
      <c r="AJ76" s="1" t="n">
        <f aca="false">AJ$5/(1-$E76)+$D76-AJ$5</f>
        <v>0.0797222006736758</v>
      </c>
      <c r="AK76" s="1" t="n">
        <f aca="false">AK$5/(1-$E76)+$D76-AK$5</f>
        <v>0.0807582321118709</v>
      </c>
      <c r="AL76" s="1" t="n">
        <f aca="false">AL$5/(1-$E76)+$D76-AL$5</f>
        <v>0.0817942635500661</v>
      </c>
      <c r="AM76" s="1" t="n">
        <f aca="false">AM$5/(1-$E76)+$D76-AM$5</f>
        <v>0.0828302949882618</v>
      </c>
      <c r="AN76" s="1" t="n">
        <f aca="false">AN$5/(1-$E76)+$D76-AN$5</f>
        <v>0.083866326426457</v>
      </c>
      <c r="AO76" s="1" t="n">
        <f aca="false">AO$5/(1-$E76)+$D76-AO$5</f>
        <v>0.0849023578646522</v>
      </c>
      <c r="AP76" s="1" t="n">
        <f aca="false">AP$5/(1-$E76)+$D76-AP$5</f>
        <v>0.0859383893028478</v>
      </c>
      <c r="AQ76" s="1" t="n">
        <f aca="false">AQ$5/(1-$E76)+$D76-AQ$5</f>
        <v>0.086974420741043</v>
      </c>
      <c r="AR76" s="1" t="n">
        <f aca="false">AR$5/(1-$E76)+$D76-AR$5</f>
        <v>0.0880104521792386</v>
      </c>
      <c r="AS76" s="1" t="n">
        <f aca="false">AS$5/(1-$E76)+$D76-AS$5</f>
        <v>0.0890464836174338</v>
      </c>
      <c r="AT76" s="1" t="n">
        <f aca="false">AT$5/(1-$E76)+$D76-AT$5</f>
        <v>0.090082515055629</v>
      </c>
      <c r="AU76" s="1" t="n">
        <f aca="false">AU$5/(1-$E76)+$D76-AU$5</f>
        <v>0.0911185464938242</v>
      </c>
      <c r="AV76" s="1" t="n">
        <f aca="false">AV$5/(1-$E76)+$D76-AV$5</f>
        <v>0.0921545779320203</v>
      </c>
      <c r="AW76" s="1" t="n">
        <f aca="false">AW$5/(1-$E76)+$D76-AW$5</f>
        <v>0.0931906093702155</v>
      </c>
      <c r="AX76" s="1" t="n">
        <f aca="false">AX$5/(1-$E76)+$D76-AX$5</f>
        <v>0.0942266408084107</v>
      </c>
      <c r="AY76" s="1" t="n">
        <f aca="false">AY$5/(1-$E76)+$D76-AY$5</f>
        <v>0.0952626722466059</v>
      </c>
      <c r="AZ76" s="1" t="n">
        <f aca="false">AZ$5/(1-$E76)+$D76-AZ$5</f>
        <v>0.0962987036848011</v>
      </c>
      <c r="BA76" s="1" t="n">
        <f aca="false">BA$5/(1-$E76)+$D76-BA$5</f>
        <v>0.0973347351229963</v>
      </c>
      <c r="BB76" s="1" t="n">
        <f aca="false">BB$5/(1-$E76)+$D76-BB$5</f>
        <v>0.0983707665611924</v>
      </c>
      <c r="BC76" s="1" t="n">
        <f aca="false">BC$5/(1-$E76)+$D76-BC$5</f>
        <v>0.0994067979993876</v>
      </c>
      <c r="BD76" s="1" t="n">
        <f aca="false">BD$5/(1-$E76)+$D76-BD$5</f>
        <v>0.100442829437583</v>
      </c>
      <c r="BE76" s="1" t="n">
        <f aca="false">BE$5/(1-$E76)+$D76-BE$5</f>
        <v>0.101478860875778</v>
      </c>
      <c r="BF76" s="1" t="n">
        <f aca="false">BF$5/(1-$E76)+$D76-BF$5</f>
        <v>0.102514892313973</v>
      </c>
      <c r="BG76" s="1" t="n">
        <f aca="false">BG$5/(1-$E76)+$D76-BG$5</f>
        <v>0.103550923752169</v>
      </c>
      <c r="BH76" s="1" t="n">
        <f aca="false">BH$5/(1-$E76)+$D76-BH$5</f>
        <v>0.104586955190364</v>
      </c>
      <c r="BI76" s="1" t="n">
        <f aca="false">BI$5/(1-$E76)+$D76-BI$5</f>
        <v>0.10562298662856</v>
      </c>
      <c r="BJ76" s="1" t="n">
        <f aca="false">BJ$5/(1-$E76)+$D76-BJ$5</f>
        <v>0.106659018066755</v>
      </c>
      <c r="BK76" s="1" t="n">
        <f aca="false">BK$5/(1-$E76)+$D76-BK$5</f>
        <v>0.10769504950495</v>
      </c>
      <c r="BL76" s="1" t="n">
        <f aca="false">BL$5/(1-$E76)+$D76-BL$5</f>
        <v>0.108731080943146</v>
      </c>
      <c r="BM76" s="1" t="n">
        <f aca="false">BM$5/(1-$E76)+$D76-BM$5</f>
        <v>0.109767112381341</v>
      </c>
      <c r="BN76" s="1" t="n">
        <f aca="false">BN$5/(1-$E76)+$D76-BN$5</f>
        <v>0.110803143819536</v>
      </c>
      <c r="BO76" s="1" t="n">
        <f aca="false">BO$5/(1-$E76)+$D76-BO$5</f>
        <v>0.111839175257732</v>
      </c>
      <c r="BP76" s="1" t="n">
        <f aca="false">BP$5/(1-$E76)+$D76-BP$5</f>
        <v>0.112875206695927</v>
      </c>
      <c r="BQ76" s="1" t="n">
        <f aca="false">BQ$5/(1-$E76)+$D76-BQ$5</f>
        <v>0.113911238134122</v>
      </c>
      <c r="BR76" s="1" t="n">
        <f aca="false">BR$5/(1-$E76)+$D76-BR$5</f>
        <v>0.114947269572318</v>
      </c>
      <c r="BS76" s="1" t="n">
        <f aca="false">BS$5/(1-$E76)+$D76-BS$5</f>
        <v>0.115983301010513</v>
      </c>
      <c r="BT76" s="1" t="n">
        <f aca="false">BT$5/(1-$E76)+$D76-BT$5</f>
        <v>0.117019332448709</v>
      </c>
      <c r="BU76" s="1" t="n">
        <f aca="false">BU$5/(1-$E76)+$D76-BU$5</f>
        <v>0.118055363886904</v>
      </c>
      <c r="BV76" s="1" t="n">
        <f aca="false">BV$5/(1-$E76)+$D76-BV$5</f>
        <v>0.119091395325099</v>
      </c>
      <c r="BW76" s="1" t="n">
        <f aca="false">BW$5/(1-$E76)+$D76-BW$5</f>
        <v>0.120127426763295</v>
      </c>
      <c r="BX76" s="1" t="n">
        <f aca="false">BX$5/(1-$E76)+$D76-BX$5</f>
        <v>0.12116345820149</v>
      </c>
      <c r="BY76" s="1" t="n">
        <f aca="false">BY$5/(1-$E76)+$D76-BY$5</f>
        <v>0.122199489639685</v>
      </c>
      <c r="BZ76" s="1" t="n">
        <f aca="false">BZ$5/(1-$E76)+$D76-BZ$5</f>
        <v>0.123235521077881</v>
      </c>
      <c r="CA76" s="1" t="n">
        <f aca="false">CA$5/(1-$E76)+$D76-CA$5</f>
        <v>0.124271552516076</v>
      </c>
      <c r="CB76" s="1" t="n">
        <f aca="false">CB$5/(1-$E76)+$D76-CB$5</f>
        <v>0.125307583954272</v>
      </c>
      <c r="CC76" s="1" t="n">
        <f aca="false">CC$5/(1-$E76)+$D76-CC$5</f>
        <v>0.126343615392467</v>
      </c>
      <c r="CD76" s="1" t="n">
        <f aca="false">CD$5/(1-$E76)+$D76-CD$5</f>
        <v>0.127379646830662</v>
      </c>
      <c r="CE76" s="1" t="n">
        <f aca="false">CE$5/(1-$E76)+$D76-CE$5</f>
        <v>0.128415678268857</v>
      </c>
      <c r="CF76" s="1" t="n">
        <f aca="false">CF$5/(1-$E76)+$D76-CF$5</f>
        <v>0.129451709707053</v>
      </c>
      <c r="CG76" s="1" t="n">
        <f aca="false">CG$5/(1-$E76)+$D76-CG$5</f>
        <v>0.130487741145248</v>
      </c>
      <c r="CH76" s="1" t="n">
        <f aca="false">CH$5/(1-$E76)+$D76-CH$5</f>
        <v>0.131523772583444</v>
      </c>
      <c r="CI76" s="1" t="n">
        <f aca="false">CI$5/(1-$E76)+$D76-CI$5</f>
        <v>0.132559804021639</v>
      </c>
      <c r="CJ76" s="1" t="n">
        <f aca="false">CJ$5/(1-$E76)+$D76-CJ$5</f>
        <v>0.133595835459834</v>
      </c>
      <c r="CK76" s="1" t="n">
        <f aca="false">CK$5/(1-$E76)+$D76-CK$5</f>
        <v>0.13463186689803</v>
      </c>
      <c r="CL76" s="1" t="n">
        <f aca="false">CL$5/(1-$E76)+$D76-CL$5</f>
        <v>0.135667898336225</v>
      </c>
      <c r="CM76" s="1" t="n">
        <f aca="false">CM$5/(1-$E76)+$D76-CM$5</f>
        <v>0.136703929774421</v>
      </c>
      <c r="CN76" s="1" t="n">
        <f aca="false">CN$5/(1-$E76)+$D76-CN$5</f>
        <v>0.137739961212616</v>
      </c>
      <c r="CO76" s="1" t="n">
        <f aca="false">CO$5/(1-$E76)+$D76-CO$5</f>
        <v>0.138775992650811</v>
      </c>
      <c r="CP76" s="1" t="n">
        <f aca="false">CP$5/(1-$E76)+$D76-CP$5</f>
        <v>0.139812024089006</v>
      </c>
      <c r="CQ76" s="1" t="n">
        <f aca="false">CQ$5/(1-$E76)+$D76-CQ$5</f>
        <v>0.140848055527202</v>
      </c>
      <c r="CR76" s="1" t="n">
        <f aca="false">CR$5/(1-$E76)+$D76-CR$5</f>
        <v>0.141884086965398</v>
      </c>
      <c r="CS76" s="1" t="n">
        <f aca="false">CS$5/(1-$E76)+$D76-CS$5</f>
        <v>0.142920118403593</v>
      </c>
      <c r="CT76" s="1" t="n">
        <f aca="false">CT$5/(1-$E76)+$D76-CT$5</f>
        <v>0.143956149841788</v>
      </c>
      <c r="CU76" s="1" t="n">
        <f aca="false">CU$5/(1-$E76)+$D76-CU$5</f>
        <v>0.144992181279983</v>
      </c>
      <c r="CV76" s="1" t="n">
        <f aca="false">CV$5/(1-$E76)+$D76-CV$5</f>
        <v>0.146028212718178</v>
      </c>
      <c r="CW76" s="1" t="n">
        <f aca="false">CW$5/(1-$E76)+$D76-CW$5</f>
        <v>0.147064244156374</v>
      </c>
      <c r="CX76" s="1" t="n">
        <f aca="false">CX$5/(1-$E76)+$D76-CX$5</f>
        <v>0.14810027559457</v>
      </c>
      <c r="CY76" s="1" t="n">
        <f aca="false">CY$5/(1-$E76)+$D76-CY$5</f>
        <v>0.149136307032765</v>
      </c>
      <c r="CZ76" s="1" t="n">
        <f aca="false">CZ$5/(1-$E76)+$D76-CZ$5</f>
        <v>0.15017233847096</v>
      </c>
      <c r="DA76" s="1" t="n">
        <f aca="false">DA$5/(1-$E76)+$D76-DA$5</f>
        <v>0.151208369909155</v>
      </c>
      <c r="DB76" s="1" t="n">
        <f aca="false">DB$5/(1-$E76)+$D76-DB$5</f>
        <v>0.152244401347351</v>
      </c>
      <c r="DC76" s="1" t="n">
        <f aca="false">DC$5/(1-$E76)+$D76-DC$5</f>
        <v>0.153280432785547</v>
      </c>
      <c r="DD76" s="1" t="n">
        <f aca="false">DD$5/(1-$E76)+$D76-DD$5</f>
        <v>0.154316464223742</v>
      </c>
      <c r="DE76" s="1" t="n">
        <f aca="false">DE$5/(1-$E76)+$D76-DE$5</f>
        <v>0.155352495661937</v>
      </c>
      <c r="DF76" s="1" t="n">
        <f aca="false">DF$5/(1-$E76)+$D76-DF$5</f>
        <v>0.156388527100132</v>
      </c>
      <c r="DG76" s="1" t="n">
        <f aca="false">DG$5/(1-$E76)+$D76-DG$5</f>
        <v>0.157424558538327</v>
      </c>
      <c r="DH76" s="1" t="n">
        <f aca="false">DH$5/(1-$E76)+$D76-DH$5</f>
        <v>0.158460589976523</v>
      </c>
      <c r="DI76" s="1" t="n">
        <f aca="false">DI$5/(1-$E76)+$D76-DI$5</f>
        <v>0.159496621414719</v>
      </c>
      <c r="DJ76" s="1" t="n">
        <f aca="false">DJ$5/(1-$E76)+$D76-DJ$5</f>
        <v>0.160532652852914</v>
      </c>
      <c r="DK76" s="1" t="n">
        <f aca="false">DK$5/(1-$E76)+$D76-DK$5</f>
        <v>0.161568684291109</v>
      </c>
      <c r="DL76" s="1" t="n">
        <f aca="false">DL$5/(1-$E76)+$D76-DL$5</f>
        <v>0.162604715729304</v>
      </c>
      <c r="DM76" s="1" t="n">
        <f aca="false">DM$5/(1-$E76)+$D76-DM$5</f>
        <v>0.163640747167499</v>
      </c>
      <c r="DN76" s="1" t="n">
        <f aca="false">DN$5/(1-$E76)+$D76-DN$5</f>
        <v>0.164676778605696</v>
      </c>
      <c r="DO76" s="1" t="n">
        <f aca="false">DO$5/(1-$E76)+$D76-DO$5</f>
        <v>0.165712810043891</v>
      </c>
      <c r="DP76" s="1" t="n">
        <f aca="false">DP$5/(1-$E76)+$D76-DP$5</f>
        <v>0.166748841482086</v>
      </c>
      <c r="DQ76" s="1" t="n">
        <f aca="false">DQ$5/(1-$E76)+$D76-DQ$5</f>
        <v>0.167784872920281</v>
      </c>
      <c r="DR76" s="1" t="n">
        <f aca="false">DR$5/(1-$E76)+$D76-DR$5</f>
        <v>0.168820904358476</v>
      </c>
      <c r="DS76" s="1" t="n">
        <f aca="false">DS$5/(1-$E76)+$D76-DS$5</f>
        <v>0.169856935796671</v>
      </c>
      <c r="DT76" s="1" t="n">
        <f aca="false">DT$5/(1-$E76)+$D76-DT$5</f>
        <v>0.170892967234867</v>
      </c>
      <c r="DU76" s="1" t="n">
        <f aca="false">DU$5/(1-$E76)+$D76-DU$5</f>
        <v>0.171928998673061</v>
      </c>
      <c r="DV76" s="1" t="n">
        <f aca="false">DV$5/(1-$E76)+$D76-DV$5</f>
        <v>0.172965030111257</v>
      </c>
      <c r="DW76" s="1" t="n">
        <f aca="false">DW$5/(1-$E76)+$D76-DW$5</f>
        <v>0.174001061549452</v>
      </c>
      <c r="DX76" s="1" t="n">
        <f aca="false">DX$5/(1-$E76)+$D76-DX$5</f>
        <v>0.175037092987647</v>
      </c>
      <c r="DY76" s="1" t="n">
        <f aca="false">DY$5/(1-$E76)+$D76-DY$5</f>
        <v>0.176073124425843</v>
      </c>
      <c r="DZ76" s="1" t="n">
        <f aca="false">DZ$5/(1-$E76)+$D76-DZ$5</f>
        <v>0.177109155864038</v>
      </c>
      <c r="EA76" s="1" t="n">
        <f aca="false">EA$5/(1-$E76)+$D76-EA$5</f>
        <v>0.178145187302235</v>
      </c>
      <c r="EB76" s="1" t="n">
        <f aca="false">EB$5/(1-$E76)+$D76-EB$5</f>
        <v>0.17918121874043</v>
      </c>
      <c r="EC76" s="1" t="n">
        <f aca="false">EC$5/(1-$E76)+$D76-EC$5</f>
        <v>0.180217250178625</v>
      </c>
      <c r="ED76" s="1" t="n">
        <f aca="false">ED$5/(1-$E76)+$D76-ED$5</f>
        <v>0.18125328161682</v>
      </c>
      <c r="EE76" s="1" t="n">
        <f aca="false">EE$5/(1-$E76)+$D76-EE$5</f>
        <v>0.182289313055016</v>
      </c>
      <c r="EF76" s="1" t="n">
        <f aca="false">EF$5/(1-$E76)+$D76-EF$5</f>
        <v>0.183325344493211</v>
      </c>
      <c r="EG76" s="1" t="n">
        <f aca="false">EG$5/(1-$E76)+$D76-EG$5</f>
        <v>0.184361375931406</v>
      </c>
      <c r="EH76" s="1" t="n">
        <f aca="false">EH$5/(1-$E76)+$D76-EH$5</f>
        <v>0.185397407369601</v>
      </c>
      <c r="EI76" s="1" t="n">
        <f aca="false">EI$5/(1-$E76)+$D76-EI$5</f>
        <v>0.186433438807796</v>
      </c>
      <c r="EJ76" s="1" t="n">
        <f aca="false">EJ$5/(1-$E76)+$D76-EJ$5</f>
        <v>0.187469470245993</v>
      </c>
      <c r="EK76" s="1" t="n">
        <f aca="false">EK$5/(1-$E76)+$D76-EK$5</f>
        <v>0.188505501684189</v>
      </c>
      <c r="EL76" s="1" t="n">
        <f aca="false">EL$5/(1-$E76)+$D76-EL$5</f>
        <v>0.189541533122384</v>
      </c>
      <c r="EM76" s="1" t="n">
        <f aca="false">EM$5/(1-$E76)+$D76-EM$5</f>
        <v>0.190577564560579</v>
      </c>
      <c r="EN76" s="1" t="n">
        <f aca="false">EN$5/(1-$E76)+$D76-EN$5</f>
        <v>0.191613595998774</v>
      </c>
      <c r="EO76" s="1" t="n">
        <f aca="false">EO$5/(1-$E76)+$D76-EO$5</f>
        <v>0.192649627436969</v>
      </c>
      <c r="EP76" s="1" t="n">
        <f aca="false">EP$5/(1-$E76)+$D76-EP$5</f>
        <v>0.193685658875165</v>
      </c>
      <c r="EQ76" s="1" t="n">
        <f aca="false">EQ$5/(1-$E76)+$D76-EQ$5</f>
        <v>0.19472169031336</v>
      </c>
      <c r="ER76" s="1" t="n">
        <f aca="false">ER$5/(1-$E76)+$D76-ER$5</f>
        <v>0.195757721751555</v>
      </c>
      <c r="ES76" s="1" t="n">
        <f aca="false">ES$5/(1-$E76)+$D76-ES$5</f>
        <v>0.19679375318975</v>
      </c>
      <c r="ET76" s="1" t="n">
        <f aca="false">ET$5/(1-$E76)+$D76-ET$5</f>
        <v>0.197829784627947</v>
      </c>
      <c r="EU76" s="1"/>
      <c r="EV76" s="1"/>
      <c r="EW76" s="1"/>
      <c r="EX76" s="1"/>
      <c r="EY76" s="1"/>
      <c r="EZ76" s="1"/>
      <c r="FA76" s="1"/>
      <c r="FB76" s="1"/>
    </row>
    <row r="77" customFormat="false" ht="12.75" hidden="false" customHeight="false" outlineLevel="0" collapsed="false">
      <c r="A77" s="21" t="s">
        <v>68</v>
      </c>
      <c r="B77" s="12"/>
      <c r="C77" s="1" t="n">
        <v>5.997</v>
      </c>
      <c r="D77" s="1" t="n">
        <v>0.0113</v>
      </c>
      <c r="E77" s="2" t="n">
        <v>0.0203</v>
      </c>
      <c r="F77" s="1" t="n">
        <f aca="false">F$5/(1-$E77)+$D77-F$5</f>
        <v>0.0423809431458611</v>
      </c>
      <c r="G77" s="1" t="n">
        <f aca="false">G$5/(1-$E77)+$D77-G$5</f>
        <v>0.0434169745840565</v>
      </c>
      <c r="H77" s="1" t="n">
        <f aca="false">H$5/(1-$E77)+$D77-H$5</f>
        <v>0.0444530060222519</v>
      </c>
      <c r="I77" s="1" t="n">
        <f aca="false">I$5/(1-$E77)+$D77-I$5</f>
        <v>0.0454890374604471</v>
      </c>
      <c r="J77" s="1" t="n">
        <f aca="false">J$5/(1-$E77)+$D77-J$5</f>
        <v>0.0465250688986425</v>
      </c>
      <c r="K77" s="1" t="n">
        <f aca="false">K$5/(1-$E77)+$D77-K$5</f>
        <v>0.0475611003368379</v>
      </c>
      <c r="L77" s="1" t="n">
        <f aca="false">L$5/(1-$E77)+$D77-L$5</f>
        <v>0.0485971317750333</v>
      </c>
      <c r="M77" s="1" t="n">
        <f aca="false">M$5/(1-$E77)+$D77-M$5</f>
        <v>0.0496331632132285</v>
      </c>
      <c r="N77" s="1" t="n">
        <f aca="false">N$5/(1-$E77)+$D77-N$5</f>
        <v>0.0506691946514239</v>
      </c>
      <c r="O77" s="1" t="n">
        <f aca="false">O$5/(1-$E77)+$D77-O$5</f>
        <v>0.0517052260896194</v>
      </c>
      <c r="P77" s="1" t="n">
        <f aca="false">P$5/(1-$E77)+$D77-P$5</f>
        <v>0.0631015719097681</v>
      </c>
      <c r="Q77" s="1" t="n">
        <f aca="false">Q$5/(1-$E77)+$D77-Q$5</f>
        <v>0.0641376033479637</v>
      </c>
      <c r="R77" s="1" t="n">
        <f aca="false">R$5/(1-$E77)+$D77-R$5</f>
        <v>0.0651736347861589</v>
      </c>
      <c r="S77" s="1" t="n">
        <f aca="false">S$5/(1-$E77)+$D77-S$5</f>
        <v>0.0662096662243541</v>
      </c>
      <c r="T77" s="1" t="n">
        <f aca="false">T$5/(1-$E77)+$D77-T$5</f>
        <v>0.0672456976625497</v>
      </c>
      <c r="U77" s="1" t="n">
        <f aca="false">U$5/(1-$E77)+$D77-U$5</f>
        <v>0.0682817291007449</v>
      </c>
      <c r="V77" s="1" t="n">
        <f aca="false">V$5/(1-$E77)+$D77-V$5</f>
        <v>0.0693177605389401</v>
      </c>
      <c r="W77" s="1" t="n">
        <f aca="false">W$5/(1-$E77)+$D77-W$5</f>
        <v>0.0703537919771358</v>
      </c>
      <c r="X77" s="1" t="n">
        <f aca="false">X$5/(1-$E77)+$D77-X$5</f>
        <v>0.071389823415331</v>
      </c>
      <c r="Y77" s="1" t="n">
        <f aca="false">Y$5/(1-$E77)+$D77-Y$5</f>
        <v>0.0724258548535266</v>
      </c>
      <c r="Z77" s="1" t="n">
        <f aca="false">Z$5/(1-$E77)+$D77-Z$5</f>
        <v>0.0734618862917218</v>
      </c>
      <c r="AA77" s="1" t="n">
        <f aca="false">AA$5/(1-$E77)+$D77-AA$5</f>
        <v>0.074497917729917</v>
      </c>
      <c r="AB77" s="1" t="n">
        <f aca="false">AB$5/(1-$E77)+$D77-AB$5</f>
        <v>0.0755339491681126</v>
      </c>
      <c r="AC77" s="1" t="n">
        <f aca="false">AC$5/(1-$E77)+$D77-AC$5</f>
        <v>0.0765699806063078</v>
      </c>
      <c r="AD77" s="1" t="n">
        <f aca="false">AD$5/(1-$E77)+$D77-AD$5</f>
        <v>0.077606012044503</v>
      </c>
      <c r="AE77" s="1" t="n">
        <f aca="false">AE$5/(1-$E77)+$D77-AE$5</f>
        <v>0.0786420434826987</v>
      </c>
      <c r="AF77" s="1" t="n">
        <f aca="false">AF$5/(1-$E77)+$D77-AF$5</f>
        <v>0.0796780749208939</v>
      </c>
      <c r="AG77" s="1" t="n">
        <f aca="false">AG$5/(1-$E77)+$D77-AG$5</f>
        <v>0.0807141063590895</v>
      </c>
      <c r="AH77" s="1" t="n">
        <f aca="false">AH$5/(1-$E77)+$D77-AH$5</f>
        <v>0.0817501377972847</v>
      </c>
      <c r="AI77" s="1" t="n">
        <f aca="false">AI$5/(1-$E77)+$D77-AI$5</f>
        <v>0.0827861692354799</v>
      </c>
      <c r="AJ77" s="1" t="n">
        <f aca="false">AJ$5/(1-$E77)+$D77-AJ$5</f>
        <v>0.0838222006736755</v>
      </c>
      <c r="AK77" s="1" t="n">
        <f aca="false">AK$5/(1-$E77)+$D77-AK$5</f>
        <v>0.0848582321118707</v>
      </c>
      <c r="AL77" s="1" t="n">
        <f aca="false">AL$5/(1-$E77)+$D77-AL$5</f>
        <v>0.0858942635500659</v>
      </c>
      <c r="AM77" s="1" t="n">
        <f aca="false">AM$5/(1-$E77)+$D77-AM$5</f>
        <v>0.0869302949882616</v>
      </c>
      <c r="AN77" s="1" t="n">
        <f aca="false">AN$5/(1-$E77)+$D77-AN$5</f>
        <v>0.0879663264264567</v>
      </c>
      <c r="AO77" s="1" t="n">
        <f aca="false">AO$5/(1-$E77)+$D77-AO$5</f>
        <v>0.0890023578646519</v>
      </c>
      <c r="AP77" s="1" t="n">
        <f aca="false">AP$5/(1-$E77)+$D77-AP$5</f>
        <v>0.0900383893028476</v>
      </c>
      <c r="AQ77" s="1" t="n">
        <f aca="false">AQ$5/(1-$E77)+$D77-AQ$5</f>
        <v>0.0910744207410428</v>
      </c>
      <c r="AR77" s="1" t="n">
        <f aca="false">AR$5/(1-$E77)+$D77-AR$5</f>
        <v>0.0921104521792384</v>
      </c>
      <c r="AS77" s="1" t="n">
        <f aca="false">AS$5/(1-$E77)+$D77-AS$5</f>
        <v>0.0931464836174341</v>
      </c>
      <c r="AT77" s="1" t="n">
        <f aca="false">AT$5/(1-$E77)+$D77-AT$5</f>
        <v>0.0941825150556293</v>
      </c>
      <c r="AU77" s="1" t="n">
        <f aca="false">AU$5/(1-$E77)+$D77-AU$5</f>
        <v>0.0952185464938244</v>
      </c>
      <c r="AV77" s="1" t="n">
        <f aca="false">AV$5/(1-$E77)+$D77-AV$5</f>
        <v>0.0962545779320205</v>
      </c>
      <c r="AW77" s="1" t="n">
        <f aca="false">AW$5/(1-$E77)+$D77-AW$5</f>
        <v>0.0972906093702157</v>
      </c>
      <c r="AX77" s="1" t="n">
        <f aca="false">AX$5/(1-$E77)+$D77-AX$5</f>
        <v>0.0983266408084109</v>
      </c>
      <c r="AY77" s="1" t="n">
        <f aca="false">AY$5/(1-$E77)+$D77-AY$5</f>
        <v>0.0993626722466061</v>
      </c>
      <c r="AZ77" s="1" t="n">
        <f aca="false">AZ$5/(1-$E77)+$D77-AZ$5</f>
        <v>0.100398703684801</v>
      </c>
      <c r="BA77" s="1" t="n">
        <f aca="false">BA$5/(1-$E77)+$D77-BA$5</f>
        <v>0.101434735122997</v>
      </c>
      <c r="BB77" s="1" t="n">
        <f aca="false">BB$5/(1-$E77)+$D77-BB$5</f>
        <v>0.102470766561193</v>
      </c>
      <c r="BC77" s="1" t="n">
        <f aca="false">BC$5/(1-$E77)+$D77-BC$5</f>
        <v>0.103506797999388</v>
      </c>
      <c r="BD77" s="1" t="n">
        <f aca="false">BD$5/(1-$E77)+$D77-BD$5</f>
        <v>0.104542829437583</v>
      </c>
      <c r="BE77" s="1" t="n">
        <f aca="false">BE$5/(1-$E77)+$D77-BE$5</f>
        <v>0.105578860875778</v>
      </c>
      <c r="BF77" s="1" t="n">
        <f aca="false">BF$5/(1-$E77)+$D77-BF$5</f>
        <v>0.106614892313973</v>
      </c>
      <c r="BG77" s="1" t="n">
        <f aca="false">BG$5/(1-$E77)+$D77-BG$5</f>
        <v>0.107650923752169</v>
      </c>
      <c r="BH77" s="1" t="n">
        <f aca="false">BH$5/(1-$E77)+$D77-BH$5</f>
        <v>0.108686955190365</v>
      </c>
      <c r="BI77" s="1" t="n">
        <f aca="false">BI$5/(1-$E77)+$D77-BI$5</f>
        <v>0.10972298662856</v>
      </c>
      <c r="BJ77" s="1" t="n">
        <f aca="false">BJ$5/(1-$E77)+$D77-BJ$5</f>
        <v>0.110759018066755</v>
      </c>
      <c r="BK77" s="1" t="n">
        <f aca="false">BK$5/(1-$E77)+$D77-BK$5</f>
        <v>0.11179504950495</v>
      </c>
      <c r="BL77" s="1" t="n">
        <f aca="false">BL$5/(1-$E77)+$D77-BL$5</f>
        <v>0.112831080943146</v>
      </c>
      <c r="BM77" s="1" t="n">
        <f aca="false">BM$5/(1-$E77)+$D77-BM$5</f>
        <v>0.113867112381342</v>
      </c>
      <c r="BN77" s="1" t="n">
        <f aca="false">BN$5/(1-$E77)+$D77-BN$5</f>
        <v>0.114903143819537</v>
      </c>
      <c r="BO77" s="1" t="n">
        <f aca="false">BO$5/(1-$E77)+$D77-BO$5</f>
        <v>0.115939175257732</v>
      </c>
      <c r="BP77" s="1" t="n">
        <f aca="false">BP$5/(1-$E77)+$D77-BP$5</f>
        <v>0.116975206695927</v>
      </c>
      <c r="BQ77" s="1" t="n">
        <f aca="false">BQ$5/(1-$E77)+$D77-BQ$5</f>
        <v>0.118011238134122</v>
      </c>
      <c r="BR77" s="1" t="n">
        <f aca="false">BR$5/(1-$E77)+$D77-BR$5</f>
        <v>0.119047269572318</v>
      </c>
      <c r="BS77" s="1" t="n">
        <f aca="false">BS$5/(1-$E77)+$D77-BS$5</f>
        <v>0.120083301010514</v>
      </c>
      <c r="BT77" s="1" t="n">
        <f aca="false">BT$5/(1-$E77)+$D77-BT$5</f>
        <v>0.121119332448709</v>
      </c>
      <c r="BU77" s="1" t="n">
        <f aca="false">BU$5/(1-$E77)+$D77-BU$5</f>
        <v>0.122155363886904</v>
      </c>
      <c r="BV77" s="1" t="n">
        <f aca="false">BV$5/(1-$E77)+$D77-BV$5</f>
        <v>0.123191395325099</v>
      </c>
      <c r="BW77" s="1" t="n">
        <f aca="false">BW$5/(1-$E77)+$D77-BW$5</f>
        <v>0.124227426763295</v>
      </c>
      <c r="BX77" s="1" t="n">
        <f aca="false">BX$5/(1-$E77)+$D77-BX$5</f>
        <v>0.12526345820149</v>
      </c>
      <c r="BY77" s="1" t="n">
        <f aca="false">BY$5/(1-$E77)+$D77-BY$5</f>
        <v>0.126299489639686</v>
      </c>
      <c r="BZ77" s="1" t="n">
        <f aca="false">BZ$5/(1-$E77)+$D77-BZ$5</f>
        <v>0.127335521077881</v>
      </c>
      <c r="CA77" s="1" t="n">
        <f aca="false">CA$5/(1-$E77)+$D77-CA$5</f>
        <v>0.128371552516076</v>
      </c>
      <c r="CB77" s="1" t="n">
        <f aca="false">CB$5/(1-$E77)+$D77-CB$5</f>
        <v>0.129407583954272</v>
      </c>
      <c r="CC77" s="1" t="n">
        <f aca="false">CC$5/(1-$E77)+$D77-CC$5</f>
        <v>0.130443615392467</v>
      </c>
      <c r="CD77" s="1" t="n">
        <f aca="false">CD$5/(1-$E77)+$D77-CD$5</f>
        <v>0.131479646830663</v>
      </c>
      <c r="CE77" s="1" t="n">
        <f aca="false">CE$5/(1-$E77)+$D77-CE$5</f>
        <v>0.132515678268858</v>
      </c>
      <c r="CF77" s="1" t="n">
        <f aca="false">CF$5/(1-$E77)+$D77-CF$5</f>
        <v>0.133551709707053</v>
      </c>
      <c r="CG77" s="1" t="n">
        <f aca="false">CG$5/(1-$E77)+$D77-CG$5</f>
        <v>0.134587741145248</v>
      </c>
      <c r="CH77" s="1" t="n">
        <f aca="false">CH$5/(1-$E77)+$D77-CH$5</f>
        <v>0.135623772583444</v>
      </c>
      <c r="CI77" s="1" t="n">
        <f aca="false">CI$5/(1-$E77)+$D77-CI$5</f>
        <v>0.136659804021639</v>
      </c>
      <c r="CJ77" s="1" t="n">
        <f aca="false">CJ$5/(1-$E77)+$D77-CJ$5</f>
        <v>0.137695835459835</v>
      </c>
      <c r="CK77" s="1" t="n">
        <f aca="false">CK$5/(1-$E77)+$D77-CK$5</f>
        <v>0.13873186689803</v>
      </c>
      <c r="CL77" s="1" t="n">
        <f aca="false">CL$5/(1-$E77)+$D77-CL$5</f>
        <v>0.139767898336225</v>
      </c>
      <c r="CM77" s="1" t="n">
        <f aca="false">CM$5/(1-$E77)+$D77-CM$5</f>
        <v>0.140803929774421</v>
      </c>
      <c r="CN77" s="1" t="n">
        <f aca="false">CN$5/(1-$E77)+$D77-CN$5</f>
        <v>0.141839961212616</v>
      </c>
      <c r="CO77" s="1" t="n">
        <f aca="false">CO$5/(1-$E77)+$D77-CO$5</f>
        <v>0.142875992650811</v>
      </c>
      <c r="CP77" s="1" t="n">
        <f aca="false">CP$5/(1-$E77)+$D77-CP$5</f>
        <v>0.143912024089007</v>
      </c>
      <c r="CQ77" s="1" t="n">
        <f aca="false">CQ$5/(1-$E77)+$D77-CQ$5</f>
        <v>0.144948055527202</v>
      </c>
      <c r="CR77" s="1" t="n">
        <f aca="false">CR$5/(1-$E77)+$D77-CR$5</f>
        <v>0.145984086965398</v>
      </c>
      <c r="CS77" s="1" t="n">
        <f aca="false">CS$5/(1-$E77)+$D77-CS$5</f>
        <v>0.147020118403593</v>
      </c>
      <c r="CT77" s="1" t="n">
        <f aca="false">CT$5/(1-$E77)+$D77-CT$5</f>
        <v>0.148056149841788</v>
      </c>
      <c r="CU77" s="1" t="n">
        <f aca="false">CU$5/(1-$E77)+$D77-CU$5</f>
        <v>0.149092181279983</v>
      </c>
      <c r="CV77" s="1" t="n">
        <f aca="false">CV$5/(1-$E77)+$D77-CV$5</f>
        <v>0.150128212718179</v>
      </c>
      <c r="CW77" s="1" t="n">
        <f aca="false">CW$5/(1-$E77)+$D77-CW$5</f>
        <v>0.151164244156374</v>
      </c>
      <c r="CX77" s="1" t="n">
        <f aca="false">CX$5/(1-$E77)+$D77-CX$5</f>
        <v>0.15220027559457</v>
      </c>
      <c r="CY77" s="1" t="n">
        <f aca="false">CY$5/(1-$E77)+$D77-CY$5</f>
        <v>0.153236307032765</v>
      </c>
      <c r="CZ77" s="1" t="n">
        <f aca="false">CZ$5/(1-$E77)+$D77-CZ$5</f>
        <v>0.15427233847096</v>
      </c>
      <c r="DA77" s="1" t="n">
        <f aca="false">DA$5/(1-$E77)+$D77-DA$5</f>
        <v>0.155308369909156</v>
      </c>
      <c r="DB77" s="1" t="n">
        <f aca="false">DB$5/(1-$E77)+$D77-DB$5</f>
        <v>0.156344401347351</v>
      </c>
      <c r="DC77" s="1" t="n">
        <f aca="false">DC$5/(1-$E77)+$D77-DC$5</f>
        <v>0.157380432785547</v>
      </c>
      <c r="DD77" s="1" t="n">
        <f aca="false">DD$5/(1-$E77)+$D77-DD$5</f>
        <v>0.158416464223742</v>
      </c>
      <c r="DE77" s="1" t="n">
        <f aca="false">DE$5/(1-$E77)+$D77-DE$5</f>
        <v>0.159452495661937</v>
      </c>
      <c r="DF77" s="1" t="n">
        <f aca="false">DF$5/(1-$E77)+$D77-DF$5</f>
        <v>0.160488527100132</v>
      </c>
      <c r="DG77" s="1" t="n">
        <f aca="false">DG$5/(1-$E77)+$D77-DG$5</f>
        <v>0.161524558538328</v>
      </c>
      <c r="DH77" s="1" t="n">
        <f aca="false">DH$5/(1-$E77)+$D77-DH$5</f>
        <v>0.162560589976524</v>
      </c>
      <c r="DI77" s="1" t="n">
        <f aca="false">DI$5/(1-$E77)+$D77-DI$5</f>
        <v>0.163596621414719</v>
      </c>
      <c r="DJ77" s="1" t="n">
        <f aca="false">DJ$5/(1-$E77)+$D77-DJ$5</f>
        <v>0.164632652852914</v>
      </c>
      <c r="DK77" s="1" t="n">
        <f aca="false">DK$5/(1-$E77)+$D77-DK$5</f>
        <v>0.165668684291109</v>
      </c>
      <c r="DL77" s="1" t="n">
        <f aca="false">DL$5/(1-$E77)+$D77-DL$5</f>
        <v>0.166704715729304</v>
      </c>
      <c r="DM77" s="1" t="n">
        <f aca="false">DM$5/(1-$E77)+$D77-DM$5</f>
        <v>0.1677407471675</v>
      </c>
      <c r="DN77" s="1" t="n">
        <f aca="false">DN$5/(1-$E77)+$D77-DN$5</f>
        <v>0.168776778605696</v>
      </c>
      <c r="DO77" s="1" t="n">
        <f aca="false">DO$5/(1-$E77)+$D77-DO$5</f>
        <v>0.169812810043891</v>
      </c>
      <c r="DP77" s="1" t="n">
        <f aca="false">DP$5/(1-$E77)+$D77-DP$5</f>
        <v>0.170848841482086</v>
      </c>
      <c r="DQ77" s="1" t="n">
        <f aca="false">DQ$5/(1-$E77)+$D77-DQ$5</f>
        <v>0.171884872920281</v>
      </c>
      <c r="DR77" s="1" t="n">
        <f aca="false">DR$5/(1-$E77)+$D77-DR$5</f>
        <v>0.172920904358477</v>
      </c>
      <c r="DS77" s="1" t="n">
        <f aca="false">DS$5/(1-$E77)+$D77-DS$5</f>
        <v>0.173956935796672</v>
      </c>
      <c r="DT77" s="1" t="n">
        <f aca="false">DT$5/(1-$E77)+$D77-DT$5</f>
        <v>0.174992967234868</v>
      </c>
      <c r="DU77" s="1" t="n">
        <f aca="false">DU$5/(1-$E77)+$D77-DU$5</f>
        <v>0.176028998673062</v>
      </c>
      <c r="DV77" s="1" t="n">
        <f aca="false">DV$5/(1-$E77)+$D77-DV$5</f>
        <v>0.177065030111258</v>
      </c>
      <c r="DW77" s="1" t="n">
        <f aca="false">DW$5/(1-$E77)+$D77-DW$5</f>
        <v>0.178101061549453</v>
      </c>
      <c r="DX77" s="1" t="n">
        <f aca="false">DX$5/(1-$E77)+$D77-DX$5</f>
        <v>0.179137092987649</v>
      </c>
      <c r="DY77" s="1" t="n">
        <f aca="false">DY$5/(1-$E77)+$D77-DY$5</f>
        <v>0.180173124425844</v>
      </c>
      <c r="DZ77" s="1" t="n">
        <f aca="false">DZ$5/(1-$E77)+$D77-DZ$5</f>
        <v>0.181209155864039</v>
      </c>
      <c r="EA77" s="1" t="n">
        <f aca="false">EA$5/(1-$E77)+$D77-EA$5</f>
        <v>0.182245187302236</v>
      </c>
      <c r="EB77" s="1" t="n">
        <f aca="false">EB$5/(1-$E77)+$D77-EB$5</f>
        <v>0.183281218740431</v>
      </c>
      <c r="EC77" s="1" t="n">
        <f aca="false">EC$5/(1-$E77)+$D77-EC$5</f>
        <v>0.184317250178626</v>
      </c>
      <c r="ED77" s="1" t="n">
        <f aca="false">ED$5/(1-$E77)+$D77-ED$5</f>
        <v>0.185353281616822</v>
      </c>
      <c r="EE77" s="1" t="n">
        <f aca="false">EE$5/(1-$E77)+$D77-EE$5</f>
        <v>0.186389313055017</v>
      </c>
      <c r="EF77" s="1" t="n">
        <f aca="false">EF$5/(1-$E77)+$D77-EF$5</f>
        <v>0.187425344493212</v>
      </c>
      <c r="EG77" s="1" t="n">
        <f aca="false">EG$5/(1-$E77)+$D77-EG$5</f>
        <v>0.188461375931407</v>
      </c>
      <c r="EH77" s="1" t="n">
        <f aca="false">EH$5/(1-$E77)+$D77-EH$5</f>
        <v>0.189497407369602</v>
      </c>
      <c r="EI77" s="1" t="n">
        <f aca="false">EI$5/(1-$E77)+$D77-EI$5</f>
        <v>0.190533438807798</v>
      </c>
      <c r="EJ77" s="1" t="n">
        <f aca="false">EJ$5/(1-$E77)+$D77-EJ$5</f>
        <v>0.191569470245994</v>
      </c>
      <c r="EK77" s="1" t="n">
        <f aca="false">EK$5/(1-$E77)+$D77-EK$5</f>
        <v>0.19260550168419</v>
      </c>
      <c r="EL77" s="1" t="n">
        <f aca="false">EL$5/(1-$E77)+$D77-EL$5</f>
        <v>0.193641533122385</v>
      </c>
      <c r="EM77" s="1" t="n">
        <f aca="false">EM$5/(1-$E77)+$D77-EM$5</f>
        <v>0.19467756456058</v>
      </c>
      <c r="EN77" s="1" t="n">
        <f aca="false">EN$5/(1-$E77)+$D77-EN$5</f>
        <v>0.195713595998775</v>
      </c>
      <c r="EO77" s="1" t="n">
        <f aca="false">EO$5/(1-$E77)+$D77-EO$5</f>
        <v>0.19674962743697</v>
      </c>
      <c r="EP77" s="1" t="n">
        <f aca="false">EP$5/(1-$E77)+$D77-EP$5</f>
        <v>0.197785658875166</v>
      </c>
      <c r="EQ77" s="1" t="n">
        <f aca="false">EQ$5/(1-$E77)+$D77-EQ$5</f>
        <v>0.198821690313361</v>
      </c>
      <c r="ER77" s="1" t="n">
        <f aca="false">ER$5/(1-$E77)+$D77-ER$5</f>
        <v>0.199857721751556</v>
      </c>
      <c r="ES77" s="1" t="n">
        <f aca="false">ES$5/(1-$E77)+$D77-ES$5</f>
        <v>0.200893753189751</v>
      </c>
      <c r="ET77" s="1" t="n">
        <f aca="false">ET$5/(1-$E77)+$D77-ET$5</f>
        <v>0.201929784627948</v>
      </c>
      <c r="EU77" s="1"/>
      <c r="EV77" s="1"/>
      <c r="EW77" s="1"/>
      <c r="EX77" s="1"/>
      <c r="EY77" s="1"/>
      <c r="EZ77" s="1"/>
      <c r="FA77" s="1"/>
      <c r="FB77" s="1"/>
    </row>
    <row r="78" customFormat="false" ht="12.75" hidden="false" customHeight="false" outlineLevel="0" collapsed="false">
      <c r="A78" s="21" t="s">
        <v>69</v>
      </c>
      <c r="B78" s="12"/>
      <c r="C78" s="1" t="n">
        <v>5.997</v>
      </c>
      <c r="D78" s="1" t="n">
        <v>0.0177</v>
      </c>
      <c r="E78" s="2" t="n">
        <v>0.0184</v>
      </c>
      <c r="F78" s="1" t="n">
        <f aca="false">F$5/(1-$E78)+$D78-F$5</f>
        <v>0.045817359413203</v>
      </c>
      <c r="G78" s="1" t="n">
        <f aca="false">G$5/(1-$E78)+$D78-G$5</f>
        <v>0.0467546047269765</v>
      </c>
      <c r="H78" s="1" t="n">
        <f aca="false">H$5/(1-$E78)+$D78-H$5</f>
        <v>0.0476918500407497</v>
      </c>
      <c r="I78" s="1" t="n">
        <f aca="false">I$5/(1-$E78)+$D78-I$5</f>
        <v>0.0486290953545232</v>
      </c>
      <c r="J78" s="1" t="n">
        <f aca="false">J$5/(1-$E78)+$D78-J$5</f>
        <v>0.0495663406682967</v>
      </c>
      <c r="K78" s="1" t="n">
        <f aca="false">K$5/(1-$E78)+$D78-K$5</f>
        <v>0.0505035859820702</v>
      </c>
      <c r="L78" s="1" t="n">
        <f aca="false">L$5/(1-$E78)+$D78-L$5</f>
        <v>0.0514408312958434</v>
      </c>
      <c r="M78" s="1" t="n">
        <f aca="false">M$5/(1-$E78)+$D78-M$5</f>
        <v>0.0523780766096169</v>
      </c>
      <c r="N78" s="1" t="n">
        <f aca="false">N$5/(1-$E78)+$D78-N$5</f>
        <v>0.0533153219233904</v>
      </c>
      <c r="O78" s="1" t="n">
        <f aca="false">O$5/(1-$E78)+$D78-O$5</f>
        <v>0.0542525672371637</v>
      </c>
      <c r="P78" s="1" t="n">
        <f aca="false">P$5/(1-$E78)+$D78-P$5</f>
        <v>0.0645622656886715</v>
      </c>
      <c r="Q78" s="1" t="n">
        <f aca="false">Q$5/(1-$E78)+$D78-Q$5</f>
        <v>0.0654995110024448</v>
      </c>
      <c r="R78" s="1" t="n">
        <f aca="false">R$5/(1-$E78)+$D78-R$5</f>
        <v>0.0664367563162185</v>
      </c>
      <c r="S78" s="1" t="n">
        <f aca="false">S$5/(1-$E78)+$D78-S$5</f>
        <v>0.0673740016299917</v>
      </c>
      <c r="T78" s="1" t="n">
        <f aca="false">T$5/(1-$E78)+$D78-T$5</f>
        <v>0.0683112469437655</v>
      </c>
      <c r="U78" s="1" t="n">
        <f aca="false">U$5/(1-$E78)+$D78-U$5</f>
        <v>0.0692484922575387</v>
      </c>
      <c r="V78" s="1" t="n">
        <f aca="false">V$5/(1-$E78)+$D78-V$5</f>
        <v>0.070185737571312</v>
      </c>
      <c r="W78" s="1" t="n">
        <f aca="false">W$5/(1-$E78)+$D78-W$5</f>
        <v>0.0711229828850857</v>
      </c>
      <c r="X78" s="1" t="n">
        <f aca="false">X$5/(1-$E78)+$D78-X$5</f>
        <v>0.0720602281988589</v>
      </c>
      <c r="Y78" s="1" t="n">
        <f aca="false">Y$5/(1-$E78)+$D78-Y$5</f>
        <v>0.0729974735126322</v>
      </c>
      <c r="Z78" s="1" t="n">
        <f aca="false">Z$5/(1-$E78)+$D78-Z$5</f>
        <v>0.0739347188264059</v>
      </c>
      <c r="AA78" s="1" t="n">
        <f aca="false">AA$5/(1-$E78)+$D78-AA$5</f>
        <v>0.0748719641401792</v>
      </c>
      <c r="AB78" s="1" t="n">
        <f aca="false">AB$5/(1-$E78)+$D78-AB$5</f>
        <v>0.0758092094539529</v>
      </c>
      <c r="AC78" s="1" t="n">
        <f aca="false">AC$5/(1-$E78)+$D78-AC$5</f>
        <v>0.0767464547677261</v>
      </c>
      <c r="AD78" s="1" t="n">
        <f aca="false">AD$5/(1-$E78)+$D78-AD$5</f>
        <v>0.0776837000814994</v>
      </c>
      <c r="AE78" s="1" t="n">
        <f aca="false">AE$5/(1-$E78)+$D78-AE$5</f>
        <v>0.0786209453952731</v>
      </c>
      <c r="AF78" s="1" t="n">
        <f aca="false">AF$5/(1-$E78)+$D78-AF$5</f>
        <v>0.0795581907090464</v>
      </c>
      <c r="AG78" s="1" t="n">
        <f aca="false">AG$5/(1-$E78)+$D78-AG$5</f>
        <v>0.0804954360228196</v>
      </c>
      <c r="AH78" s="1" t="n">
        <f aca="false">AH$5/(1-$E78)+$D78-AH$5</f>
        <v>0.0814326813365933</v>
      </c>
      <c r="AI78" s="1" t="n">
        <f aca="false">AI$5/(1-$E78)+$D78-AI$5</f>
        <v>0.0823699266503666</v>
      </c>
      <c r="AJ78" s="1" t="n">
        <f aca="false">AJ$5/(1-$E78)+$D78-AJ$5</f>
        <v>0.0833071719641403</v>
      </c>
      <c r="AK78" s="1" t="n">
        <f aca="false">AK$5/(1-$E78)+$D78-AK$5</f>
        <v>0.0842444172779135</v>
      </c>
      <c r="AL78" s="1" t="n">
        <f aca="false">AL$5/(1-$E78)+$D78-AL$5</f>
        <v>0.0851816625916868</v>
      </c>
      <c r="AM78" s="1" t="n">
        <f aca="false">AM$5/(1-$E78)+$D78-AM$5</f>
        <v>0.0861189079054605</v>
      </c>
      <c r="AN78" s="1" t="n">
        <f aca="false">AN$5/(1-$E78)+$D78-AN$5</f>
        <v>0.0870561532192338</v>
      </c>
      <c r="AO78" s="1" t="n">
        <f aca="false">AO$5/(1-$E78)+$D78-AO$5</f>
        <v>0.087993398533007</v>
      </c>
      <c r="AP78" s="1" t="n">
        <f aca="false">AP$5/(1-$E78)+$D78-AP$5</f>
        <v>0.0889306438467807</v>
      </c>
      <c r="AQ78" s="1" t="n">
        <f aca="false">AQ$5/(1-$E78)+$D78-AQ$5</f>
        <v>0.089867889160554</v>
      </c>
      <c r="AR78" s="1" t="n">
        <f aca="false">AR$5/(1-$E78)+$D78-AR$5</f>
        <v>0.0908051344743273</v>
      </c>
      <c r="AS78" s="1" t="n">
        <f aca="false">AS$5/(1-$E78)+$D78-AS$5</f>
        <v>0.0917423797881005</v>
      </c>
      <c r="AT78" s="1" t="n">
        <f aca="false">AT$5/(1-$E78)+$D78-AT$5</f>
        <v>0.0926796251018738</v>
      </c>
      <c r="AU78" s="1" t="n">
        <f aca="false">AU$5/(1-$E78)+$D78-AU$5</f>
        <v>0.093616870415647</v>
      </c>
      <c r="AV78" s="1" t="n">
        <f aca="false">AV$5/(1-$E78)+$D78-AV$5</f>
        <v>0.0945541157294203</v>
      </c>
      <c r="AW78" s="1" t="n">
        <f aca="false">AW$5/(1-$E78)+$D78-AW$5</f>
        <v>0.0954913610431944</v>
      </c>
      <c r="AX78" s="1" t="n">
        <f aca="false">AX$5/(1-$E78)+$D78-AX$5</f>
        <v>0.0964286063569677</v>
      </c>
      <c r="AY78" s="1" t="n">
        <f aca="false">AY$5/(1-$E78)+$D78-AY$5</f>
        <v>0.097365851670741</v>
      </c>
      <c r="AZ78" s="1" t="n">
        <f aca="false">AZ$5/(1-$E78)+$D78-AZ$5</f>
        <v>0.0983030969845142</v>
      </c>
      <c r="BA78" s="1" t="n">
        <f aca="false">BA$5/(1-$E78)+$D78-BA$5</f>
        <v>0.0992403422982875</v>
      </c>
      <c r="BB78" s="1" t="n">
        <f aca="false">BB$5/(1-$E78)+$D78-BB$5</f>
        <v>0.100177587612062</v>
      </c>
      <c r="BC78" s="1" t="n">
        <f aca="false">BC$5/(1-$E78)+$D78-BC$5</f>
        <v>0.101114832925835</v>
      </c>
      <c r="BD78" s="1" t="n">
        <f aca="false">BD$5/(1-$E78)+$D78-BD$5</f>
        <v>0.102052078239608</v>
      </c>
      <c r="BE78" s="1" t="n">
        <f aca="false">BE$5/(1-$E78)+$D78-BE$5</f>
        <v>0.102989323553381</v>
      </c>
      <c r="BF78" s="1" t="n">
        <f aca="false">BF$5/(1-$E78)+$D78-BF$5</f>
        <v>0.103926568867155</v>
      </c>
      <c r="BG78" s="1" t="n">
        <f aca="false">BG$5/(1-$E78)+$D78-BG$5</f>
        <v>0.104863814180929</v>
      </c>
      <c r="BH78" s="1" t="n">
        <f aca="false">BH$5/(1-$E78)+$D78-BH$5</f>
        <v>0.105801059494702</v>
      </c>
      <c r="BI78" s="1" t="n">
        <f aca="false">BI$5/(1-$E78)+$D78-BI$5</f>
        <v>0.106738304808475</v>
      </c>
      <c r="BJ78" s="1" t="n">
        <f aca="false">BJ$5/(1-$E78)+$D78-BJ$5</f>
        <v>0.107675550122249</v>
      </c>
      <c r="BK78" s="1" t="n">
        <f aca="false">BK$5/(1-$E78)+$D78-BK$5</f>
        <v>0.108612795436022</v>
      </c>
      <c r="BL78" s="1" t="n">
        <f aca="false">BL$5/(1-$E78)+$D78-BL$5</f>
        <v>0.109550040749795</v>
      </c>
      <c r="BM78" s="1" t="n">
        <f aca="false">BM$5/(1-$E78)+$D78-BM$5</f>
        <v>0.110487286063569</v>
      </c>
      <c r="BN78" s="1" t="n">
        <f aca="false">BN$5/(1-$E78)+$D78-BN$5</f>
        <v>0.111424531377343</v>
      </c>
      <c r="BO78" s="1" t="n">
        <f aca="false">BO$5/(1-$E78)+$D78-BO$5</f>
        <v>0.112361776691116</v>
      </c>
      <c r="BP78" s="1" t="n">
        <f aca="false">BP$5/(1-$E78)+$D78-BP$5</f>
        <v>0.113299022004889</v>
      </c>
      <c r="BQ78" s="1" t="n">
        <f aca="false">BQ$5/(1-$E78)+$D78-BQ$5</f>
        <v>0.114236267318662</v>
      </c>
      <c r="BR78" s="1" t="n">
        <f aca="false">BR$5/(1-$E78)+$D78-BR$5</f>
        <v>0.115173512632436</v>
      </c>
      <c r="BS78" s="1" t="n">
        <f aca="false">BS$5/(1-$E78)+$D78-BS$5</f>
        <v>0.11611075794621</v>
      </c>
      <c r="BT78" s="1" t="n">
        <f aca="false">BT$5/(1-$E78)+$D78-BT$5</f>
        <v>0.117048003259983</v>
      </c>
      <c r="BU78" s="1" t="n">
        <f aca="false">BU$5/(1-$E78)+$D78-BU$5</f>
        <v>0.117985248573756</v>
      </c>
      <c r="BV78" s="1" t="n">
        <f aca="false">BV$5/(1-$E78)+$D78-BV$5</f>
        <v>0.11892249388753</v>
      </c>
      <c r="BW78" s="1" t="n">
        <f aca="false">BW$5/(1-$E78)+$D78-BW$5</f>
        <v>0.119859739201304</v>
      </c>
      <c r="BX78" s="1" t="n">
        <f aca="false">BX$5/(1-$E78)+$D78-BX$5</f>
        <v>0.120796984515077</v>
      </c>
      <c r="BY78" s="1" t="n">
        <f aca="false">BY$5/(1-$E78)+$D78-BY$5</f>
        <v>0.12173422982885</v>
      </c>
      <c r="BZ78" s="1" t="n">
        <f aca="false">BZ$5/(1-$E78)+$D78-BZ$5</f>
        <v>0.122671475142623</v>
      </c>
      <c r="CA78" s="1" t="n">
        <f aca="false">CA$5/(1-$E78)+$D78-CA$5</f>
        <v>0.123608720456397</v>
      </c>
      <c r="CB78" s="1" t="n">
        <f aca="false">CB$5/(1-$E78)+$D78-CB$5</f>
        <v>0.12454596577017</v>
      </c>
      <c r="CC78" s="1" t="n">
        <f aca="false">CC$5/(1-$E78)+$D78-CC$5</f>
        <v>0.125483211083944</v>
      </c>
      <c r="CD78" s="1" t="n">
        <f aca="false">CD$5/(1-$E78)+$D78-CD$5</f>
        <v>0.126420456397717</v>
      </c>
      <c r="CE78" s="1" t="n">
        <f aca="false">CE$5/(1-$E78)+$D78-CE$5</f>
        <v>0.127357701711491</v>
      </c>
      <c r="CF78" s="1" t="n">
        <f aca="false">CF$5/(1-$E78)+$D78-CF$5</f>
        <v>0.128294947025264</v>
      </c>
      <c r="CG78" s="1" t="n">
        <f aca="false">CG$5/(1-$E78)+$D78-CG$5</f>
        <v>0.129232192339037</v>
      </c>
      <c r="CH78" s="1" t="n">
        <f aca="false">CH$5/(1-$E78)+$D78-CH$5</f>
        <v>0.130169437652811</v>
      </c>
      <c r="CI78" s="1" t="n">
        <f aca="false">CI$5/(1-$E78)+$D78-CI$5</f>
        <v>0.131106682966585</v>
      </c>
      <c r="CJ78" s="1" t="n">
        <f aca="false">CJ$5/(1-$E78)+$D78-CJ$5</f>
        <v>0.132043928280358</v>
      </c>
      <c r="CK78" s="1" t="n">
        <f aca="false">CK$5/(1-$E78)+$D78-CK$5</f>
        <v>0.132981173594131</v>
      </c>
      <c r="CL78" s="1" t="n">
        <f aca="false">CL$5/(1-$E78)+$D78-CL$5</f>
        <v>0.133918418907904</v>
      </c>
      <c r="CM78" s="1" t="n">
        <f aca="false">CM$5/(1-$E78)+$D78-CM$5</f>
        <v>0.134855664221679</v>
      </c>
      <c r="CN78" s="1" t="n">
        <f aca="false">CN$5/(1-$E78)+$D78-CN$5</f>
        <v>0.135792909535452</v>
      </c>
      <c r="CO78" s="1" t="n">
        <f aca="false">CO$5/(1-$E78)+$D78-CO$5</f>
        <v>0.136730154849225</v>
      </c>
      <c r="CP78" s="1" t="n">
        <f aca="false">CP$5/(1-$E78)+$D78-CP$5</f>
        <v>0.137667400162998</v>
      </c>
      <c r="CQ78" s="1" t="n">
        <f aca="false">CQ$5/(1-$E78)+$D78-CQ$5</f>
        <v>0.138604645476772</v>
      </c>
      <c r="CR78" s="1" t="n">
        <f aca="false">CR$5/(1-$E78)+$D78-CR$5</f>
        <v>0.139541890790545</v>
      </c>
      <c r="CS78" s="1" t="n">
        <f aca="false">CS$5/(1-$E78)+$D78-CS$5</f>
        <v>0.140479136104319</v>
      </c>
      <c r="CT78" s="1" t="n">
        <f aca="false">CT$5/(1-$E78)+$D78-CT$5</f>
        <v>0.141416381418092</v>
      </c>
      <c r="CU78" s="1" t="n">
        <f aca="false">CU$5/(1-$E78)+$D78-CU$5</f>
        <v>0.142353626731865</v>
      </c>
      <c r="CV78" s="1" t="n">
        <f aca="false">CV$5/(1-$E78)+$D78-CV$5</f>
        <v>0.143290872045639</v>
      </c>
      <c r="CW78" s="1" t="n">
        <f aca="false">CW$5/(1-$E78)+$D78-CW$5</f>
        <v>0.144228117359412</v>
      </c>
      <c r="CX78" s="1" t="n">
        <f aca="false">CX$5/(1-$E78)+$D78-CX$5</f>
        <v>0.145165362673186</v>
      </c>
      <c r="CY78" s="1" t="n">
        <f aca="false">CY$5/(1-$E78)+$D78-CY$5</f>
        <v>0.146102607986959</v>
      </c>
      <c r="CZ78" s="1" t="n">
        <f aca="false">CZ$5/(1-$E78)+$D78-CZ$5</f>
        <v>0.147039853300733</v>
      </c>
      <c r="DA78" s="1" t="n">
        <f aca="false">DA$5/(1-$E78)+$D78-DA$5</f>
        <v>0.147977098614506</v>
      </c>
      <c r="DB78" s="1" t="n">
        <f aca="false">DB$5/(1-$E78)+$D78-DB$5</f>
        <v>0.148914343928279</v>
      </c>
      <c r="DC78" s="1" t="n">
        <f aca="false">DC$5/(1-$E78)+$D78-DC$5</f>
        <v>0.149851589242053</v>
      </c>
      <c r="DD78" s="1" t="n">
        <f aca="false">DD$5/(1-$E78)+$D78-DD$5</f>
        <v>0.150788834555827</v>
      </c>
      <c r="DE78" s="1" t="n">
        <f aca="false">DE$5/(1-$E78)+$D78-DE$5</f>
        <v>0.1517260798696</v>
      </c>
      <c r="DF78" s="1" t="n">
        <f aca="false">DF$5/(1-$E78)+$D78-DF$5</f>
        <v>0.152663325183373</v>
      </c>
      <c r="DG78" s="1" t="n">
        <f aca="false">DG$5/(1-$E78)+$D78-DG$5</f>
        <v>0.153600570497146</v>
      </c>
      <c r="DH78" s="1" t="n">
        <f aca="false">DH$5/(1-$E78)+$D78-DH$5</f>
        <v>0.15453781581092</v>
      </c>
      <c r="DI78" s="1" t="n">
        <f aca="false">DI$5/(1-$E78)+$D78-DI$5</f>
        <v>0.155475061124694</v>
      </c>
      <c r="DJ78" s="1" t="n">
        <f aca="false">DJ$5/(1-$E78)+$D78-DJ$5</f>
        <v>0.156412306438467</v>
      </c>
      <c r="DK78" s="1" t="n">
        <f aca="false">DK$5/(1-$E78)+$D78-DK$5</f>
        <v>0.15734955175224</v>
      </c>
      <c r="DL78" s="1" t="n">
        <f aca="false">DL$5/(1-$E78)+$D78-DL$5</f>
        <v>0.158286797066014</v>
      </c>
      <c r="DM78" s="1" t="n">
        <f aca="false">DM$5/(1-$E78)+$D78-DM$5</f>
        <v>0.159224042379787</v>
      </c>
      <c r="DN78" s="1" t="n">
        <f aca="false">DN$5/(1-$E78)+$D78-DN$5</f>
        <v>0.160161287693561</v>
      </c>
      <c r="DO78" s="1" t="n">
        <f aca="false">DO$5/(1-$E78)+$D78-DO$5</f>
        <v>0.161098533007334</v>
      </c>
      <c r="DP78" s="1" t="n">
        <f aca="false">DP$5/(1-$E78)+$D78-DP$5</f>
        <v>0.162035778321108</v>
      </c>
      <c r="DQ78" s="1" t="n">
        <f aca="false">DQ$5/(1-$E78)+$D78-DQ$5</f>
        <v>0.162973023634881</v>
      </c>
      <c r="DR78" s="1" t="n">
        <f aca="false">DR$5/(1-$E78)+$D78-DR$5</f>
        <v>0.163910268948654</v>
      </c>
      <c r="DS78" s="1" t="n">
        <f aca="false">DS$5/(1-$E78)+$D78-DS$5</f>
        <v>0.164847514262427</v>
      </c>
      <c r="DT78" s="1" t="n">
        <f aca="false">DT$5/(1-$E78)+$D78-DT$5</f>
        <v>0.165784759576201</v>
      </c>
      <c r="DU78" s="1" t="n">
        <f aca="false">DU$5/(1-$E78)+$D78-DU$5</f>
        <v>0.166722004889974</v>
      </c>
      <c r="DV78" s="1" t="n">
        <f aca="false">DV$5/(1-$E78)+$D78-DV$5</f>
        <v>0.167659250203748</v>
      </c>
      <c r="DW78" s="1" t="n">
        <f aca="false">DW$5/(1-$E78)+$D78-DW$5</f>
        <v>0.168596495517521</v>
      </c>
      <c r="DX78" s="1" t="n">
        <f aca="false">DX$5/(1-$E78)+$D78-DX$5</f>
        <v>0.169533740831294</v>
      </c>
      <c r="DY78" s="1" t="n">
        <f aca="false">DY$5/(1-$E78)+$D78-DY$5</f>
        <v>0.170470986145068</v>
      </c>
      <c r="DZ78" s="1" t="n">
        <f aca="false">DZ$5/(1-$E78)+$D78-DZ$5</f>
        <v>0.171408231458841</v>
      </c>
      <c r="EA78" s="1" t="n">
        <f aca="false">EA$5/(1-$E78)+$D78-EA$5</f>
        <v>0.172345476772616</v>
      </c>
      <c r="EB78" s="1" t="n">
        <f aca="false">EB$5/(1-$E78)+$D78-EB$5</f>
        <v>0.173282722086389</v>
      </c>
      <c r="EC78" s="1" t="n">
        <f aca="false">EC$5/(1-$E78)+$D78-EC$5</f>
        <v>0.174219967400163</v>
      </c>
      <c r="ED78" s="1" t="n">
        <f aca="false">ED$5/(1-$E78)+$D78-ED$5</f>
        <v>0.175157212713936</v>
      </c>
      <c r="EE78" s="1" t="n">
        <f aca="false">EE$5/(1-$E78)+$D78-EE$5</f>
        <v>0.176094458027709</v>
      </c>
      <c r="EF78" s="1" t="n">
        <f aca="false">EF$5/(1-$E78)+$D78-EF$5</f>
        <v>0.177031703341482</v>
      </c>
      <c r="EG78" s="1" t="n">
        <f aca="false">EG$5/(1-$E78)+$D78-EG$5</f>
        <v>0.177968948655256</v>
      </c>
      <c r="EH78" s="1" t="n">
        <f aca="false">EH$5/(1-$E78)+$D78-EH$5</f>
        <v>0.178906193969029</v>
      </c>
      <c r="EI78" s="1" t="n">
        <f aca="false">EI$5/(1-$E78)+$D78-EI$5</f>
        <v>0.179843439282802</v>
      </c>
      <c r="EJ78" s="1" t="n">
        <f aca="false">EJ$5/(1-$E78)+$D78-EJ$5</f>
        <v>0.180780684596575</v>
      </c>
      <c r="EK78" s="1" t="n">
        <f aca="false">EK$5/(1-$E78)+$D78-EK$5</f>
        <v>0.18171792991035</v>
      </c>
      <c r="EL78" s="1" t="n">
        <f aca="false">EL$5/(1-$E78)+$D78-EL$5</f>
        <v>0.182655175224124</v>
      </c>
      <c r="EM78" s="1" t="n">
        <f aca="false">EM$5/(1-$E78)+$D78-EM$5</f>
        <v>0.183592420537897</v>
      </c>
      <c r="EN78" s="1" t="n">
        <f aca="false">EN$5/(1-$E78)+$D78-EN$5</f>
        <v>0.18452966585167</v>
      </c>
      <c r="EO78" s="1" t="n">
        <f aca="false">EO$5/(1-$E78)+$D78-EO$5</f>
        <v>0.185466911165443</v>
      </c>
      <c r="EP78" s="1" t="n">
        <f aca="false">EP$5/(1-$E78)+$D78-EP$5</f>
        <v>0.186404156479217</v>
      </c>
      <c r="EQ78" s="1" t="n">
        <f aca="false">EQ$5/(1-$E78)+$D78-EQ$5</f>
        <v>0.18734140179299</v>
      </c>
      <c r="ER78" s="1" t="n">
        <f aca="false">ER$5/(1-$E78)+$D78-ER$5</f>
        <v>0.188278647106763</v>
      </c>
      <c r="ES78" s="1" t="n">
        <f aca="false">ES$5/(1-$E78)+$D78-ES$5</f>
        <v>0.189215892420537</v>
      </c>
      <c r="ET78" s="1" t="n">
        <f aca="false">ET$5/(1-$E78)+$D78-ET$5</f>
        <v>0.19015313773431</v>
      </c>
      <c r="EU78" s="1"/>
      <c r="EV78" s="1"/>
      <c r="EW78" s="1"/>
      <c r="EX78" s="1"/>
      <c r="EY78" s="1"/>
      <c r="EZ78" s="1"/>
      <c r="FA78" s="1"/>
      <c r="FB78" s="1"/>
    </row>
    <row r="79" customFormat="false" ht="12.75" hidden="false" customHeight="false" outlineLevel="0" collapsed="false">
      <c r="A79" s="21" t="s">
        <v>70</v>
      </c>
      <c r="B79" s="12"/>
      <c r="C79" s="1" t="n">
        <v>5.997</v>
      </c>
      <c r="D79" s="1" t="n">
        <v>0.0089</v>
      </c>
      <c r="E79" s="2" t="n">
        <v>0.0203</v>
      </c>
      <c r="F79" s="1" t="n">
        <f aca="false">F$5/(1-$E79)+$D79-F$5</f>
        <v>0.0399809431458609</v>
      </c>
      <c r="G79" s="1" t="n">
        <f aca="false">G$5/(1-$E79)+$D79-G$5</f>
        <v>0.0410169745840563</v>
      </c>
      <c r="H79" s="1" t="n">
        <f aca="false">H$5/(1-$E79)+$D79-H$5</f>
        <v>0.0420530060222517</v>
      </c>
      <c r="I79" s="1" t="n">
        <f aca="false">I$5/(1-$E79)+$D79-I$5</f>
        <v>0.0430890374604469</v>
      </c>
      <c r="J79" s="1" t="n">
        <f aca="false">J$5/(1-$E79)+$D79-J$5</f>
        <v>0.0441250688986423</v>
      </c>
      <c r="K79" s="1" t="n">
        <f aca="false">K$5/(1-$E79)+$D79-K$5</f>
        <v>0.0451611003368377</v>
      </c>
      <c r="L79" s="1" t="n">
        <f aca="false">L$5/(1-$E79)+$D79-L$5</f>
        <v>0.0461971317750332</v>
      </c>
      <c r="M79" s="1" t="n">
        <f aca="false">M$5/(1-$E79)+$D79-M$5</f>
        <v>0.0472331632132283</v>
      </c>
      <c r="N79" s="1" t="n">
        <f aca="false">N$5/(1-$E79)+$D79-N$5</f>
        <v>0.0482691946514238</v>
      </c>
      <c r="O79" s="1" t="n">
        <f aca="false">O$5/(1-$E79)+$D79-O$5</f>
        <v>0.0493052260896192</v>
      </c>
      <c r="P79" s="1" t="n">
        <f aca="false">P$5/(1-$E79)+$D79-P$5</f>
        <v>0.0607015719097683</v>
      </c>
      <c r="Q79" s="1" t="n">
        <f aca="false">Q$5/(1-$E79)+$D79-Q$5</f>
        <v>0.061737603347964</v>
      </c>
      <c r="R79" s="1" t="n">
        <f aca="false">R$5/(1-$E79)+$D79-R$5</f>
        <v>0.0627736347861592</v>
      </c>
      <c r="S79" s="1" t="n">
        <f aca="false">S$5/(1-$E79)+$D79-S$5</f>
        <v>0.0638096662243544</v>
      </c>
      <c r="T79" s="1" t="n">
        <f aca="false">T$5/(1-$E79)+$D79-T$5</f>
        <v>0.06484569766255</v>
      </c>
      <c r="U79" s="1" t="n">
        <f aca="false">U$5/(1-$E79)+$D79-U$5</f>
        <v>0.0658817291007452</v>
      </c>
      <c r="V79" s="1" t="n">
        <f aca="false">V$5/(1-$E79)+$D79-V$5</f>
        <v>0.0669177605389404</v>
      </c>
      <c r="W79" s="1" t="n">
        <f aca="false">W$5/(1-$E79)+$D79-W$5</f>
        <v>0.067953791977136</v>
      </c>
      <c r="X79" s="1" t="n">
        <f aca="false">X$5/(1-$E79)+$D79-X$5</f>
        <v>0.0689898234153312</v>
      </c>
      <c r="Y79" s="1" t="n">
        <f aca="false">Y$5/(1-$E79)+$D79-Y$5</f>
        <v>0.0700258548535269</v>
      </c>
      <c r="Z79" s="1" t="n">
        <f aca="false">Z$5/(1-$E79)+$D79-Z$5</f>
        <v>0.0710618862917221</v>
      </c>
      <c r="AA79" s="1" t="n">
        <f aca="false">AA$5/(1-$E79)+$D79-AA$5</f>
        <v>0.0720979177299173</v>
      </c>
      <c r="AB79" s="1" t="n">
        <f aca="false">AB$5/(1-$E79)+$D79-AB$5</f>
        <v>0.0731339491681129</v>
      </c>
      <c r="AC79" s="1" t="n">
        <f aca="false">AC$5/(1-$E79)+$D79-AC$5</f>
        <v>0.0741699806063081</v>
      </c>
      <c r="AD79" s="1" t="n">
        <f aca="false">AD$5/(1-$E79)+$D79-AD$5</f>
        <v>0.0752060120445033</v>
      </c>
      <c r="AE79" s="1" t="n">
        <f aca="false">AE$5/(1-$E79)+$D79-AE$5</f>
        <v>0.0762420434826989</v>
      </c>
      <c r="AF79" s="1" t="n">
        <f aca="false">AF$5/(1-$E79)+$D79-AF$5</f>
        <v>0.0772780749208941</v>
      </c>
      <c r="AG79" s="1" t="n">
        <f aca="false">AG$5/(1-$E79)+$D79-AG$5</f>
        <v>0.0783141063590898</v>
      </c>
      <c r="AH79" s="1" t="n">
        <f aca="false">AH$5/(1-$E79)+$D79-AH$5</f>
        <v>0.079350137797285</v>
      </c>
      <c r="AI79" s="1" t="n">
        <f aca="false">AI$5/(1-$E79)+$D79-AI$5</f>
        <v>0.0803861692354801</v>
      </c>
      <c r="AJ79" s="1" t="n">
        <f aca="false">AJ$5/(1-$E79)+$D79-AJ$5</f>
        <v>0.0814222006736758</v>
      </c>
      <c r="AK79" s="1" t="n">
        <f aca="false">AK$5/(1-$E79)+$D79-AK$5</f>
        <v>0.082458232111871</v>
      </c>
      <c r="AL79" s="1" t="n">
        <f aca="false">AL$5/(1-$E79)+$D79-AL$5</f>
        <v>0.0834942635500662</v>
      </c>
      <c r="AM79" s="1" t="n">
        <f aca="false">AM$5/(1-$E79)+$D79-AM$5</f>
        <v>0.0845302949882618</v>
      </c>
      <c r="AN79" s="1" t="n">
        <f aca="false">AN$5/(1-$E79)+$D79-AN$5</f>
        <v>0.085566326426457</v>
      </c>
      <c r="AO79" s="1" t="n">
        <f aca="false">AO$5/(1-$E79)+$D79-AO$5</f>
        <v>0.0866023578646522</v>
      </c>
      <c r="AP79" s="1" t="n">
        <f aca="false">AP$5/(1-$E79)+$D79-AP$5</f>
        <v>0.0876383893028478</v>
      </c>
      <c r="AQ79" s="1" t="n">
        <f aca="false">AQ$5/(1-$E79)+$D79-AQ$5</f>
        <v>0.088674420741043</v>
      </c>
      <c r="AR79" s="1" t="n">
        <f aca="false">AR$5/(1-$E79)+$D79-AR$5</f>
        <v>0.0897104521792387</v>
      </c>
      <c r="AS79" s="1" t="n">
        <f aca="false">AS$5/(1-$E79)+$D79-AS$5</f>
        <v>0.0907464836174334</v>
      </c>
      <c r="AT79" s="1" t="n">
        <f aca="false">AT$5/(1-$E79)+$D79-AT$5</f>
        <v>0.0917825150556286</v>
      </c>
      <c r="AU79" s="1" t="n">
        <f aca="false">AU$5/(1-$E79)+$D79-AU$5</f>
        <v>0.0928185464938238</v>
      </c>
      <c r="AV79" s="1" t="n">
        <f aca="false">AV$5/(1-$E79)+$D79-AV$5</f>
        <v>0.0938545779320199</v>
      </c>
      <c r="AW79" s="1" t="n">
        <f aca="false">AW$5/(1-$E79)+$D79-AW$5</f>
        <v>0.0948906093702151</v>
      </c>
      <c r="AX79" s="1" t="n">
        <f aca="false">AX$5/(1-$E79)+$D79-AX$5</f>
        <v>0.0959266408084103</v>
      </c>
      <c r="AY79" s="1" t="n">
        <f aca="false">AY$5/(1-$E79)+$D79-AY$5</f>
        <v>0.0969626722466055</v>
      </c>
      <c r="AZ79" s="1" t="n">
        <f aca="false">AZ$5/(1-$E79)+$D79-AZ$5</f>
        <v>0.0979987036848007</v>
      </c>
      <c r="BA79" s="1" t="n">
        <f aca="false">BA$5/(1-$E79)+$D79-BA$5</f>
        <v>0.0990347351229959</v>
      </c>
      <c r="BB79" s="1" t="n">
        <f aca="false">BB$5/(1-$E79)+$D79-BB$5</f>
        <v>0.100070766561192</v>
      </c>
      <c r="BC79" s="1" t="n">
        <f aca="false">BC$5/(1-$E79)+$D79-BC$5</f>
        <v>0.101106797999387</v>
      </c>
      <c r="BD79" s="1" t="n">
        <f aca="false">BD$5/(1-$E79)+$D79-BD$5</f>
        <v>0.102142829437582</v>
      </c>
      <c r="BE79" s="1" t="n">
        <f aca="false">BE$5/(1-$E79)+$D79-BE$5</f>
        <v>0.103178860875778</v>
      </c>
      <c r="BF79" s="1" t="n">
        <f aca="false">BF$5/(1-$E79)+$D79-BF$5</f>
        <v>0.104214892313973</v>
      </c>
      <c r="BG79" s="1" t="n">
        <f aca="false">BG$5/(1-$E79)+$D79-BG$5</f>
        <v>0.105250923752169</v>
      </c>
      <c r="BH79" s="1" t="n">
        <f aca="false">BH$5/(1-$E79)+$D79-BH$5</f>
        <v>0.106286955190364</v>
      </c>
      <c r="BI79" s="1" t="n">
        <f aca="false">BI$5/(1-$E79)+$D79-BI$5</f>
        <v>0.107322986628559</v>
      </c>
      <c r="BJ79" s="1" t="n">
        <f aca="false">BJ$5/(1-$E79)+$D79-BJ$5</f>
        <v>0.108359018066754</v>
      </c>
      <c r="BK79" s="1" t="n">
        <f aca="false">BK$5/(1-$E79)+$D79-BK$5</f>
        <v>0.10939504950495</v>
      </c>
      <c r="BL79" s="1" t="n">
        <f aca="false">BL$5/(1-$E79)+$D79-BL$5</f>
        <v>0.110431080943146</v>
      </c>
      <c r="BM79" s="1" t="n">
        <f aca="false">BM$5/(1-$E79)+$D79-BM$5</f>
        <v>0.111467112381341</v>
      </c>
      <c r="BN79" s="1" t="n">
        <f aca="false">BN$5/(1-$E79)+$D79-BN$5</f>
        <v>0.112503143819536</v>
      </c>
      <c r="BO79" s="1" t="n">
        <f aca="false">BO$5/(1-$E79)+$D79-BO$5</f>
        <v>0.113539175257731</v>
      </c>
      <c r="BP79" s="1" t="n">
        <f aca="false">BP$5/(1-$E79)+$D79-BP$5</f>
        <v>0.114575206695926</v>
      </c>
      <c r="BQ79" s="1" t="n">
        <f aca="false">BQ$5/(1-$E79)+$D79-BQ$5</f>
        <v>0.115611238134122</v>
      </c>
      <c r="BR79" s="1" t="n">
        <f aca="false">BR$5/(1-$E79)+$D79-BR$5</f>
        <v>0.116647269572318</v>
      </c>
      <c r="BS79" s="1" t="n">
        <f aca="false">BS$5/(1-$E79)+$D79-BS$5</f>
        <v>0.117683301010513</v>
      </c>
      <c r="BT79" s="1" t="n">
        <f aca="false">BT$5/(1-$E79)+$D79-BT$5</f>
        <v>0.118719332448708</v>
      </c>
      <c r="BU79" s="1" t="n">
        <f aca="false">BU$5/(1-$E79)+$D79-BU$5</f>
        <v>0.119755363886903</v>
      </c>
      <c r="BV79" s="1" t="n">
        <f aca="false">BV$5/(1-$E79)+$D79-BV$5</f>
        <v>0.120791395325099</v>
      </c>
      <c r="BW79" s="1" t="n">
        <f aca="false">BW$5/(1-$E79)+$D79-BW$5</f>
        <v>0.121827426763295</v>
      </c>
      <c r="BX79" s="1" t="n">
        <f aca="false">BX$5/(1-$E79)+$D79-BX$5</f>
        <v>0.12286345820149</v>
      </c>
      <c r="BY79" s="1" t="n">
        <f aca="false">BY$5/(1-$E79)+$D79-BY$5</f>
        <v>0.123899489639685</v>
      </c>
      <c r="BZ79" s="1" t="n">
        <f aca="false">BZ$5/(1-$E79)+$D79-BZ$5</f>
        <v>0.12493552107788</v>
      </c>
      <c r="CA79" s="1" t="n">
        <f aca="false">CA$5/(1-$E79)+$D79-CA$5</f>
        <v>0.125971552516075</v>
      </c>
      <c r="CB79" s="1" t="n">
        <f aca="false">CB$5/(1-$E79)+$D79-CB$5</f>
        <v>0.127007583954271</v>
      </c>
      <c r="CC79" s="1" t="n">
        <f aca="false">CC$5/(1-$E79)+$D79-CC$5</f>
        <v>0.128043615392467</v>
      </c>
      <c r="CD79" s="1" t="n">
        <f aca="false">CD$5/(1-$E79)+$D79-CD$5</f>
        <v>0.129079646830662</v>
      </c>
      <c r="CE79" s="1" t="n">
        <f aca="false">CE$5/(1-$E79)+$D79-CE$5</f>
        <v>0.130115678268857</v>
      </c>
      <c r="CF79" s="1" t="n">
        <f aca="false">CF$5/(1-$E79)+$D79-CF$5</f>
        <v>0.131151709707052</v>
      </c>
      <c r="CG79" s="1" t="n">
        <f aca="false">CG$5/(1-$E79)+$D79-CG$5</f>
        <v>0.132187741145247</v>
      </c>
      <c r="CH79" s="1" t="n">
        <f aca="false">CH$5/(1-$E79)+$D79-CH$5</f>
        <v>0.133223772583444</v>
      </c>
      <c r="CI79" s="1" t="n">
        <f aca="false">CI$5/(1-$E79)+$D79-CI$5</f>
        <v>0.134259804021639</v>
      </c>
      <c r="CJ79" s="1" t="n">
        <f aca="false">CJ$5/(1-$E79)+$D79-CJ$5</f>
        <v>0.135295835459834</v>
      </c>
      <c r="CK79" s="1" t="n">
        <f aca="false">CK$5/(1-$E79)+$D79-CK$5</f>
        <v>0.136331866898029</v>
      </c>
      <c r="CL79" s="1" t="n">
        <f aca="false">CL$5/(1-$E79)+$D79-CL$5</f>
        <v>0.137367898336224</v>
      </c>
      <c r="CM79" s="1" t="n">
        <f aca="false">CM$5/(1-$E79)+$D79-CM$5</f>
        <v>0.13840392977442</v>
      </c>
      <c r="CN79" s="1" t="n">
        <f aca="false">CN$5/(1-$E79)+$D79-CN$5</f>
        <v>0.139439961212616</v>
      </c>
      <c r="CO79" s="1" t="n">
        <f aca="false">CO$5/(1-$E79)+$D79-CO$5</f>
        <v>0.140475992650811</v>
      </c>
      <c r="CP79" s="1" t="n">
        <f aca="false">CP$5/(1-$E79)+$D79-CP$5</f>
        <v>0.141512024089006</v>
      </c>
      <c r="CQ79" s="1" t="n">
        <f aca="false">CQ$5/(1-$E79)+$D79-CQ$5</f>
        <v>0.142548055527201</v>
      </c>
      <c r="CR79" s="1" t="n">
        <f aca="false">CR$5/(1-$E79)+$D79-CR$5</f>
        <v>0.143584086965397</v>
      </c>
      <c r="CS79" s="1" t="n">
        <f aca="false">CS$5/(1-$E79)+$D79-CS$5</f>
        <v>0.144620118403592</v>
      </c>
      <c r="CT79" s="1" t="n">
        <f aca="false">CT$5/(1-$E79)+$D79-CT$5</f>
        <v>0.145656149841788</v>
      </c>
      <c r="CU79" s="1" t="n">
        <f aca="false">CU$5/(1-$E79)+$D79-CU$5</f>
        <v>0.146692181279983</v>
      </c>
      <c r="CV79" s="1" t="n">
        <f aca="false">CV$5/(1-$E79)+$D79-CV$5</f>
        <v>0.147728212718178</v>
      </c>
      <c r="CW79" s="1" t="n">
        <f aca="false">CW$5/(1-$E79)+$D79-CW$5</f>
        <v>0.148764244156373</v>
      </c>
      <c r="CX79" s="1" t="n">
        <f aca="false">CX$5/(1-$E79)+$D79-CX$5</f>
        <v>0.149800275594569</v>
      </c>
      <c r="CY79" s="1" t="n">
        <f aca="false">CY$5/(1-$E79)+$D79-CY$5</f>
        <v>0.150836307032765</v>
      </c>
      <c r="CZ79" s="1" t="n">
        <f aca="false">CZ$5/(1-$E79)+$D79-CZ$5</f>
        <v>0.15187233847096</v>
      </c>
      <c r="DA79" s="1" t="n">
        <f aca="false">DA$5/(1-$E79)+$D79-DA$5</f>
        <v>0.152908369909155</v>
      </c>
      <c r="DB79" s="1" t="n">
        <f aca="false">DB$5/(1-$E79)+$D79-DB$5</f>
        <v>0.15394440134735</v>
      </c>
      <c r="DC79" s="1" t="n">
        <f aca="false">DC$5/(1-$E79)+$D79-DC$5</f>
        <v>0.154980432785546</v>
      </c>
      <c r="DD79" s="1" t="n">
        <f aca="false">DD$5/(1-$E79)+$D79-DD$5</f>
        <v>0.156016464223741</v>
      </c>
      <c r="DE79" s="1" t="n">
        <f aca="false">DE$5/(1-$E79)+$D79-DE$5</f>
        <v>0.157052495661937</v>
      </c>
      <c r="DF79" s="1" t="n">
        <f aca="false">DF$5/(1-$E79)+$D79-DF$5</f>
        <v>0.158088527100132</v>
      </c>
      <c r="DG79" s="1" t="n">
        <f aca="false">DG$5/(1-$E79)+$D79-DG$5</f>
        <v>0.159124558538327</v>
      </c>
      <c r="DH79" s="1" t="n">
        <f aca="false">DH$5/(1-$E79)+$D79-DH$5</f>
        <v>0.160160589976523</v>
      </c>
      <c r="DI79" s="1" t="n">
        <f aca="false">DI$5/(1-$E79)+$D79-DI$5</f>
        <v>0.161196621414718</v>
      </c>
      <c r="DJ79" s="1" t="n">
        <f aca="false">DJ$5/(1-$E79)+$D79-DJ$5</f>
        <v>0.162232652852913</v>
      </c>
      <c r="DK79" s="1" t="n">
        <f aca="false">DK$5/(1-$E79)+$D79-DK$5</f>
        <v>0.163268684291109</v>
      </c>
      <c r="DL79" s="1" t="n">
        <f aca="false">DL$5/(1-$E79)+$D79-DL$5</f>
        <v>0.164304715729304</v>
      </c>
      <c r="DM79" s="1" t="n">
        <f aca="false">DM$5/(1-$E79)+$D79-DM$5</f>
        <v>0.165340747167499</v>
      </c>
      <c r="DN79" s="1" t="n">
        <f aca="false">DN$5/(1-$E79)+$D79-DN$5</f>
        <v>0.166376778605695</v>
      </c>
      <c r="DO79" s="1" t="n">
        <f aca="false">DO$5/(1-$E79)+$D79-DO$5</f>
        <v>0.16741281004389</v>
      </c>
      <c r="DP79" s="1" t="n">
        <f aca="false">DP$5/(1-$E79)+$D79-DP$5</f>
        <v>0.168448841482086</v>
      </c>
      <c r="DQ79" s="1" t="n">
        <f aca="false">DQ$5/(1-$E79)+$D79-DQ$5</f>
        <v>0.169484872920281</v>
      </c>
      <c r="DR79" s="1" t="n">
        <f aca="false">DR$5/(1-$E79)+$D79-DR$5</f>
        <v>0.170520904358476</v>
      </c>
      <c r="DS79" s="1" t="n">
        <f aca="false">DS$5/(1-$E79)+$D79-DS$5</f>
        <v>0.171556935796672</v>
      </c>
      <c r="DT79" s="1" t="n">
        <f aca="false">DT$5/(1-$E79)+$D79-DT$5</f>
        <v>0.172592967234868</v>
      </c>
      <c r="DU79" s="1" t="n">
        <f aca="false">DU$5/(1-$E79)+$D79-DU$5</f>
        <v>0.173628998673062</v>
      </c>
      <c r="DV79" s="1" t="n">
        <f aca="false">DV$5/(1-$E79)+$D79-DV$5</f>
        <v>0.174665030111258</v>
      </c>
      <c r="DW79" s="1" t="n">
        <f aca="false">DW$5/(1-$E79)+$D79-DW$5</f>
        <v>0.175701061549454</v>
      </c>
      <c r="DX79" s="1" t="n">
        <f aca="false">DX$5/(1-$E79)+$D79-DX$5</f>
        <v>0.176737092987649</v>
      </c>
      <c r="DY79" s="1" t="n">
        <f aca="false">DY$5/(1-$E79)+$D79-DY$5</f>
        <v>0.177773124425844</v>
      </c>
      <c r="DZ79" s="1" t="n">
        <f aca="false">DZ$5/(1-$E79)+$D79-DZ$5</f>
        <v>0.178809155864039</v>
      </c>
      <c r="EA79" s="1" t="n">
        <f aca="false">EA$5/(1-$E79)+$D79-EA$5</f>
        <v>0.179845187302236</v>
      </c>
      <c r="EB79" s="1" t="n">
        <f aca="false">EB$5/(1-$E79)+$D79-EB$5</f>
        <v>0.180881218740431</v>
      </c>
      <c r="EC79" s="1" t="n">
        <f aca="false">EC$5/(1-$E79)+$D79-EC$5</f>
        <v>0.181917250178627</v>
      </c>
      <c r="ED79" s="1" t="n">
        <f aca="false">ED$5/(1-$E79)+$D79-ED$5</f>
        <v>0.182953281616822</v>
      </c>
      <c r="EE79" s="1" t="n">
        <f aca="false">EE$5/(1-$E79)+$D79-EE$5</f>
        <v>0.183989313055017</v>
      </c>
      <c r="EF79" s="1" t="n">
        <f aca="false">EF$5/(1-$E79)+$D79-EF$5</f>
        <v>0.185025344493212</v>
      </c>
      <c r="EG79" s="1" t="n">
        <f aca="false">EG$5/(1-$E79)+$D79-EG$5</f>
        <v>0.186061375931407</v>
      </c>
      <c r="EH79" s="1" t="n">
        <f aca="false">EH$5/(1-$E79)+$D79-EH$5</f>
        <v>0.187097407369603</v>
      </c>
      <c r="EI79" s="1" t="n">
        <f aca="false">EI$5/(1-$E79)+$D79-EI$5</f>
        <v>0.188133438807798</v>
      </c>
      <c r="EJ79" s="1" t="n">
        <f aca="false">EJ$5/(1-$E79)+$D79-EJ$5</f>
        <v>0.189169470245995</v>
      </c>
      <c r="EK79" s="1" t="n">
        <f aca="false">EK$5/(1-$E79)+$D79-EK$5</f>
        <v>0.19020550168419</v>
      </c>
      <c r="EL79" s="1" t="n">
        <f aca="false">EL$5/(1-$E79)+$D79-EL$5</f>
        <v>0.191241533122385</v>
      </c>
      <c r="EM79" s="1" t="n">
        <f aca="false">EM$5/(1-$E79)+$D79-EM$5</f>
        <v>0.19227756456058</v>
      </c>
      <c r="EN79" s="1" t="n">
        <f aca="false">EN$5/(1-$E79)+$D79-EN$5</f>
        <v>0.193313595998776</v>
      </c>
      <c r="EO79" s="1" t="n">
        <f aca="false">EO$5/(1-$E79)+$D79-EO$5</f>
        <v>0.194349627436971</v>
      </c>
      <c r="EP79" s="1" t="n">
        <f aca="false">EP$5/(1-$E79)+$D79-EP$5</f>
        <v>0.195385658875166</v>
      </c>
      <c r="EQ79" s="1" t="n">
        <f aca="false">EQ$5/(1-$E79)+$D79-EQ$5</f>
        <v>0.196421690313361</v>
      </c>
      <c r="ER79" s="1" t="n">
        <f aca="false">ER$5/(1-$E79)+$D79-ER$5</f>
        <v>0.197457721751556</v>
      </c>
      <c r="ES79" s="1" t="n">
        <f aca="false">ES$5/(1-$E79)+$D79-ES$5</f>
        <v>0.198493753189752</v>
      </c>
      <c r="ET79" s="1" t="n">
        <f aca="false">ET$5/(1-$E79)+$D79-ET$5</f>
        <v>0.199529784627948</v>
      </c>
      <c r="EU79" s="1"/>
      <c r="EV79" s="1"/>
      <c r="EW79" s="1"/>
      <c r="EX79" s="1"/>
      <c r="EY79" s="1"/>
      <c r="EZ79" s="1"/>
      <c r="FA79" s="1"/>
      <c r="FB79" s="1"/>
    </row>
    <row r="80" customFormat="false" ht="12.75" hidden="false" customHeight="false" outlineLevel="0" collapsed="false">
      <c r="A80" s="21" t="s">
        <v>71</v>
      </c>
      <c r="B80" s="12"/>
      <c r="C80" s="1" t="n">
        <v>5.997</v>
      </c>
      <c r="D80" s="1" t="n">
        <v>0.0195</v>
      </c>
      <c r="E80" s="2" t="n">
        <v>0.0203</v>
      </c>
      <c r="F80" s="1" t="n">
        <f aca="false">F$5/(1-$E80)+$D80-F$5</f>
        <v>0.050580943145861</v>
      </c>
      <c r="G80" s="1" t="n">
        <f aca="false">G$5/(1-$E80)+$D80-G$5</f>
        <v>0.0516169745840565</v>
      </c>
      <c r="H80" s="1" t="n">
        <f aca="false">H$5/(1-$E80)+$D80-H$5</f>
        <v>0.0526530060222519</v>
      </c>
      <c r="I80" s="1" t="n">
        <f aca="false">I$5/(1-$E80)+$D80-I$5</f>
        <v>0.0536890374604471</v>
      </c>
      <c r="J80" s="1" t="n">
        <f aca="false">J$5/(1-$E80)+$D80-J$5</f>
        <v>0.0547250688986425</v>
      </c>
      <c r="K80" s="1" t="n">
        <f aca="false">K$5/(1-$E80)+$D80-K$5</f>
        <v>0.0557611003368379</v>
      </c>
      <c r="L80" s="1" t="n">
        <f aca="false">L$5/(1-$E80)+$D80-L$5</f>
        <v>0.0567971317750333</v>
      </c>
      <c r="M80" s="1" t="n">
        <f aca="false">M$5/(1-$E80)+$D80-M$5</f>
        <v>0.0578331632132285</v>
      </c>
      <c r="N80" s="1" t="n">
        <f aca="false">N$5/(1-$E80)+$D80-N$5</f>
        <v>0.0588691946514239</v>
      </c>
      <c r="O80" s="1" t="n">
        <f aca="false">O$5/(1-$E80)+$D80-O$5</f>
        <v>0.0599052260896193</v>
      </c>
      <c r="P80" s="1" t="n">
        <f aca="false">P$5/(1-$E80)+$D80-P$5</f>
        <v>0.0713015719097681</v>
      </c>
      <c r="Q80" s="1" t="n">
        <f aca="false">Q$5/(1-$E80)+$D80-Q$5</f>
        <v>0.0723376033479637</v>
      </c>
      <c r="R80" s="1" t="n">
        <f aca="false">R$5/(1-$E80)+$D80-R$5</f>
        <v>0.0733736347861589</v>
      </c>
      <c r="S80" s="1" t="n">
        <f aca="false">S$5/(1-$E80)+$D80-S$5</f>
        <v>0.0744096662243541</v>
      </c>
      <c r="T80" s="1" t="n">
        <f aca="false">T$5/(1-$E80)+$D80-T$5</f>
        <v>0.0754456976625497</v>
      </c>
      <c r="U80" s="1" t="n">
        <f aca="false">U$5/(1-$E80)+$D80-U$5</f>
        <v>0.0764817291007449</v>
      </c>
      <c r="V80" s="1" t="n">
        <f aca="false">V$5/(1-$E80)+$D80-V$5</f>
        <v>0.0775177605389401</v>
      </c>
      <c r="W80" s="1" t="n">
        <f aca="false">W$5/(1-$E80)+$D80-W$5</f>
        <v>0.0785537919771358</v>
      </c>
      <c r="X80" s="1" t="n">
        <f aca="false">X$5/(1-$E80)+$D80-X$5</f>
        <v>0.0795898234153309</v>
      </c>
      <c r="Y80" s="1" t="n">
        <f aca="false">Y$5/(1-$E80)+$D80-Y$5</f>
        <v>0.0806258548535266</v>
      </c>
      <c r="Z80" s="1" t="n">
        <f aca="false">Z$5/(1-$E80)+$D80-Z$5</f>
        <v>0.0816618862917218</v>
      </c>
      <c r="AA80" s="1" t="n">
        <f aca="false">AA$5/(1-$E80)+$D80-AA$5</f>
        <v>0.082697917729917</v>
      </c>
      <c r="AB80" s="1" t="n">
        <f aca="false">AB$5/(1-$E80)+$D80-AB$5</f>
        <v>0.0837339491681126</v>
      </c>
      <c r="AC80" s="1" t="n">
        <f aca="false">AC$5/(1-$E80)+$D80-AC$5</f>
        <v>0.0847699806063078</v>
      </c>
      <c r="AD80" s="1" t="n">
        <f aca="false">AD$5/(1-$E80)+$D80-AD$5</f>
        <v>0.085806012044503</v>
      </c>
      <c r="AE80" s="1" t="n">
        <f aca="false">AE$5/(1-$E80)+$D80-AE$5</f>
        <v>0.0868420434826986</v>
      </c>
      <c r="AF80" s="1" t="n">
        <f aca="false">AF$5/(1-$E80)+$D80-AF$5</f>
        <v>0.0878780749208938</v>
      </c>
      <c r="AG80" s="1" t="n">
        <f aca="false">AG$5/(1-$E80)+$D80-AG$5</f>
        <v>0.0889141063590895</v>
      </c>
      <c r="AH80" s="1" t="n">
        <f aca="false">AH$5/(1-$E80)+$D80-AH$5</f>
        <v>0.0899501377972847</v>
      </c>
      <c r="AI80" s="1" t="n">
        <f aca="false">AI$5/(1-$E80)+$D80-AI$5</f>
        <v>0.0909861692354799</v>
      </c>
      <c r="AJ80" s="1" t="n">
        <f aca="false">AJ$5/(1-$E80)+$D80-AJ$5</f>
        <v>0.0920222006736755</v>
      </c>
      <c r="AK80" s="1" t="n">
        <f aca="false">AK$5/(1-$E80)+$D80-AK$5</f>
        <v>0.0930582321118707</v>
      </c>
      <c r="AL80" s="1" t="n">
        <f aca="false">AL$5/(1-$E80)+$D80-AL$5</f>
        <v>0.0940942635500659</v>
      </c>
      <c r="AM80" s="1" t="n">
        <f aca="false">AM$5/(1-$E80)+$D80-AM$5</f>
        <v>0.0951302949882615</v>
      </c>
      <c r="AN80" s="1" t="n">
        <f aca="false">AN$5/(1-$E80)+$D80-AN$5</f>
        <v>0.0961663264264567</v>
      </c>
      <c r="AO80" s="1" t="n">
        <f aca="false">AO$5/(1-$E80)+$D80-AO$5</f>
        <v>0.0972023578646519</v>
      </c>
      <c r="AP80" s="1" t="n">
        <f aca="false">AP$5/(1-$E80)+$D80-AP$5</f>
        <v>0.0982383893028476</v>
      </c>
      <c r="AQ80" s="1" t="n">
        <f aca="false">AQ$5/(1-$E80)+$D80-AQ$5</f>
        <v>0.0992744207410428</v>
      </c>
      <c r="AR80" s="1" t="n">
        <f aca="false">AR$5/(1-$E80)+$D80-AR$5</f>
        <v>0.100310452179238</v>
      </c>
      <c r="AS80" s="1" t="n">
        <f aca="false">AS$5/(1-$E80)+$D80-AS$5</f>
        <v>0.101346483617434</v>
      </c>
      <c r="AT80" s="1" t="n">
        <f aca="false">AT$5/(1-$E80)+$D80-AT$5</f>
        <v>0.102382515055629</v>
      </c>
      <c r="AU80" s="1" t="n">
        <f aca="false">AU$5/(1-$E80)+$D80-AU$5</f>
        <v>0.103418546493824</v>
      </c>
      <c r="AV80" s="1" t="n">
        <f aca="false">AV$5/(1-$E80)+$D80-AV$5</f>
        <v>0.10445457793202</v>
      </c>
      <c r="AW80" s="1" t="n">
        <f aca="false">AW$5/(1-$E80)+$D80-AW$5</f>
        <v>0.105490609370215</v>
      </c>
      <c r="AX80" s="1" t="n">
        <f aca="false">AX$5/(1-$E80)+$D80-AX$5</f>
        <v>0.10652664080841</v>
      </c>
      <c r="AY80" s="1" t="n">
        <f aca="false">AY$5/(1-$E80)+$D80-AY$5</f>
        <v>0.107562672246606</v>
      </c>
      <c r="AZ80" s="1" t="n">
        <f aca="false">AZ$5/(1-$E80)+$D80-AZ$5</f>
        <v>0.108598703684801</v>
      </c>
      <c r="BA80" s="1" t="n">
        <f aca="false">BA$5/(1-$E80)+$D80-BA$5</f>
        <v>0.109634735122996</v>
      </c>
      <c r="BB80" s="1" t="n">
        <f aca="false">BB$5/(1-$E80)+$D80-BB$5</f>
        <v>0.110670766561192</v>
      </c>
      <c r="BC80" s="1" t="n">
        <f aca="false">BC$5/(1-$E80)+$D80-BC$5</f>
        <v>0.111706797999387</v>
      </c>
      <c r="BD80" s="1" t="n">
        <f aca="false">BD$5/(1-$E80)+$D80-BD$5</f>
        <v>0.112742829437583</v>
      </c>
      <c r="BE80" s="1" t="n">
        <f aca="false">BE$5/(1-$E80)+$D80-BE$5</f>
        <v>0.113778860875778</v>
      </c>
      <c r="BF80" s="1" t="n">
        <f aca="false">BF$5/(1-$E80)+$D80-BF$5</f>
        <v>0.114814892313973</v>
      </c>
      <c r="BG80" s="1" t="n">
        <f aca="false">BG$5/(1-$E80)+$D80-BG$5</f>
        <v>0.115850923752169</v>
      </c>
      <c r="BH80" s="1" t="n">
        <f aca="false">BH$5/(1-$E80)+$D80-BH$5</f>
        <v>0.116886955190364</v>
      </c>
      <c r="BI80" s="1" t="n">
        <f aca="false">BI$5/(1-$E80)+$D80-BI$5</f>
        <v>0.117922986628559</v>
      </c>
      <c r="BJ80" s="1" t="n">
        <f aca="false">BJ$5/(1-$E80)+$D80-BJ$5</f>
        <v>0.118959018066755</v>
      </c>
      <c r="BK80" s="1" t="n">
        <f aca="false">BK$5/(1-$E80)+$D80-BK$5</f>
        <v>0.11999504950495</v>
      </c>
      <c r="BL80" s="1" t="n">
        <f aca="false">BL$5/(1-$E80)+$D80-BL$5</f>
        <v>0.121031080943146</v>
      </c>
      <c r="BM80" s="1" t="n">
        <f aca="false">BM$5/(1-$E80)+$D80-BM$5</f>
        <v>0.122067112381341</v>
      </c>
      <c r="BN80" s="1" t="n">
        <f aca="false">BN$5/(1-$E80)+$D80-BN$5</f>
        <v>0.123103143819536</v>
      </c>
      <c r="BO80" s="1" t="n">
        <f aca="false">BO$5/(1-$E80)+$D80-BO$5</f>
        <v>0.124139175257731</v>
      </c>
      <c r="BP80" s="1" t="n">
        <f aca="false">BP$5/(1-$E80)+$D80-BP$5</f>
        <v>0.125175206695927</v>
      </c>
      <c r="BQ80" s="1" t="n">
        <f aca="false">BQ$5/(1-$E80)+$D80-BQ$5</f>
        <v>0.126211238134122</v>
      </c>
      <c r="BR80" s="1" t="n">
        <f aca="false">BR$5/(1-$E80)+$D80-BR$5</f>
        <v>0.127247269572318</v>
      </c>
      <c r="BS80" s="1" t="n">
        <f aca="false">BS$5/(1-$E80)+$D80-BS$5</f>
        <v>0.128283301010513</v>
      </c>
      <c r="BT80" s="1" t="n">
        <f aca="false">BT$5/(1-$E80)+$D80-BT$5</f>
        <v>0.129319332448708</v>
      </c>
      <c r="BU80" s="1" t="n">
        <f aca="false">BU$5/(1-$E80)+$D80-BU$5</f>
        <v>0.130355363886904</v>
      </c>
      <c r="BV80" s="1" t="n">
        <f aca="false">BV$5/(1-$E80)+$D80-BV$5</f>
        <v>0.131391395325099</v>
      </c>
      <c r="BW80" s="1" t="n">
        <f aca="false">BW$5/(1-$E80)+$D80-BW$5</f>
        <v>0.132427426763295</v>
      </c>
      <c r="BX80" s="1" t="n">
        <f aca="false">BX$5/(1-$E80)+$D80-BX$5</f>
        <v>0.13346345820149</v>
      </c>
      <c r="BY80" s="1" t="n">
        <f aca="false">BY$5/(1-$E80)+$D80-BY$5</f>
        <v>0.134499489639685</v>
      </c>
      <c r="BZ80" s="1" t="n">
        <f aca="false">BZ$5/(1-$E80)+$D80-BZ$5</f>
        <v>0.13553552107788</v>
      </c>
      <c r="CA80" s="1" t="n">
        <f aca="false">CA$5/(1-$E80)+$D80-CA$5</f>
        <v>0.136571552516076</v>
      </c>
      <c r="CB80" s="1" t="n">
        <f aca="false">CB$5/(1-$E80)+$D80-CB$5</f>
        <v>0.137607583954272</v>
      </c>
      <c r="CC80" s="1" t="n">
        <f aca="false">CC$5/(1-$E80)+$D80-CC$5</f>
        <v>0.138643615392467</v>
      </c>
      <c r="CD80" s="1" t="n">
        <f aca="false">CD$5/(1-$E80)+$D80-CD$5</f>
        <v>0.139679646830662</v>
      </c>
      <c r="CE80" s="1" t="n">
        <f aca="false">CE$5/(1-$E80)+$D80-CE$5</f>
        <v>0.140715678268857</v>
      </c>
      <c r="CF80" s="1" t="n">
        <f aca="false">CF$5/(1-$E80)+$D80-CF$5</f>
        <v>0.141751709707052</v>
      </c>
      <c r="CG80" s="1" t="n">
        <f aca="false">CG$5/(1-$E80)+$D80-CG$5</f>
        <v>0.142787741145248</v>
      </c>
      <c r="CH80" s="1" t="n">
        <f aca="false">CH$5/(1-$E80)+$D80-CH$5</f>
        <v>0.143823772583444</v>
      </c>
      <c r="CI80" s="1" t="n">
        <f aca="false">CI$5/(1-$E80)+$D80-CI$5</f>
        <v>0.144859804021639</v>
      </c>
      <c r="CJ80" s="1" t="n">
        <f aca="false">CJ$5/(1-$E80)+$D80-CJ$5</f>
        <v>0.145895835459834</v>
      </c>
      <c r="CK80" s="1" t="n">
        <f aca="false">CK$5/(1-$E80)+$D80-CK$5</f>
        <v>0.146931866898029</v>
      </c>
      <c r="CL80" s="1" t="n">
        <f aca="false">CL$5/(1-$E80)+$D80-CL$5</f>
        <v>0.147967898336224</v>
      </c>
      <c r="CM80" s="1" t="n">
        <f aca="false">CM$5/(1-$E80)+$D80-CM$5</f>
        <v>0.149003929774421</v>
      </c>
      <c r="CN80" s="1" t="n">
        <f aca="false">CN$5/(1-$E80)+$D80-CN$5</f>
        <v>0.150039961212616</v>
      </c>
      <c r="CO80" s="1" t="n">
        <f aca="false">CO$5/(1-$E80)+$D80-CO$5</f>
        <v>0.151075992650811</v>
      </c>
      <c r="CP80" s="1" t="n">
        <f aca="false">CP$5/(1-$E80)+$D80-CP$5</f>
        <v>0.152112024089006</v>
      </c>
      <c r="CQ80" s="1" t="n">
        <f aca="false">CQ$5/(1-$E80)+$D80-CQ$5</f>
        <v>0.153148055527201</v>
      </c>
      <c r="CR80" s="1" t="n">
        <f aca="false">CR$5/(1-$E80)+$D80-CR$5</f>
        <v>0.154184086965397</v>
      </c>
      <c r="CS80" s="1" t="n">
        <f aca="false">CS$5/(1-$E80)+$D80-CS$5</f>
        <v>0.155220118403593</v>
      </c>
      <c r="CT80" s="1" t="n">
        <f aca="false">CT$5/(1-$E80)+$D80-CT$5</f>
        <v>0.156256149841788</v>
      </c>
      <c r="CU80" s="1" t="n">
        <f aca="false">CU$5/(1-$E80)+$D80-CU$5</f>
        <v>0.157292181279983</v>
      </c>
      <c r="CV80" s="1" t="n">
        <f aca="false">CV$5/(1-$E80)+$D80-CV$5</f>
        <v>0.158328212718178</v>
      </c>
      <c r="CW80" s="1" t="n">
        <f aca="false">CW$5/(1-$E80)+$D80-CW$5</f>
        <v>0.159364244156373</v>
      </c>
      <c r="CX80" s="1" t="n">
        <f aca="false">CX$5/(1-$E80)+$D80-CX$5</f>
        <v>0.160400275594569</v>
      </c>
      <c r="CY80" s="1" t="n">
        <f aca="false">CY$5/(1-$E80)+$D80-CY$5</f>
        <v>0.161436307032765</v>
      </c>
      <c r="CZ80" s="1" t="n">
        <f aca="false">CZ$5/(1-$E80)+$D80-CZ$5</f>
        <v>0.16247233847096</v>
      </c>
      <c r="DA80" s="1" t="n">
        <f aca="false">DA$5/(1-$E80)+$D80-DA$5</f>
        <v>0.163508369909155</v>
      </c>
      <c r="DB80" s="1" t="n">
        <f aca="false">DB$5/(1-$E80)+$D80-DB$5</f>
        <v>0.16454440134735</v>
      </c>
      <c r="DC80" s="1" t="n">
        <f aca="false">DC$5/(1-$E80)+$D80-DC$5</f>
        <v>0.165580432785546</v>
      </c>
      <c r="DD80" s="1" t="n">
        <f aca="false">DD$5/(1-$E80)+$D80-DD$5</f>
        <v>0.166616464223742</v>
      </c>
      <c r="DE80" s="1" t="n">
        <f aca="false">DE$5/(1-$E80)+$D80-DE$5</f>
        <v>0.167652495661937</v>
      </c>
      <c r="DF80" s="1" t="n">
        <f aca="false">DF$5/(1-$E80)+$D80-DF$5</f>
        <v>0.168688527100132</v>
      </c>
      <c r="DG80" s="1" t="n">
        <f aca="false">DG$5/(1-$E80)+$D80-DG$5</f>
        <v>0.169724558538327</v>
      </c>
      <c r="DH80" s="1" t="n">
        <f aca="false">DH$5/(1-$E80)+$D80-DH$5</f>
        <v>0.170760589976523</v>
      </c>
      <c r="DI80" s="1" t="n">
        <f aca="false">DI$5/(1-$E80)+$D80-DI$5</f>
        <v>0.171796621414718</v>
      </c>
      <c r="DJ80" s="1" t="n">
        <f aca="false">DJ$5/(1-$E80)+$D80-DJ$5</f>
        <v>0.172832652852914</v>
      </c>
      <c r="DK80" s="1" t="n">
        <f aca="false">DK$5/(1-$E80)+$D80-DK$5</f>
        <v>0.173868684291109</v>
      </c>
      <c r="DL80" s="1" t="n">
        <f aca="false">DL$5/(1-$E80)+$D80-DL$5</f>
        <v>0.174904715729304</v>
      </c>
      <c r="DM80" s="1" t="n">
        <f aca="false">DM$5/(1-$E80)+$D80-DM$5</f>
        <v>0.175940747167499</v>
      </c>
      <c r="DN80" s="1" t="n">
        <f aca="false">DN$5/(1-$E80)+$D80-DN$5</f>
        <v>0.176976778605695</v>
      </c>
      <c r="DO80" s="1" t="n">
        <f aca="false">DO$5/(1-$E80)+$D80-DO$5</f>
        <v>0.17801281004389</v>
      </c>
      <c r="DP80" s="1" t="n">
        <f aca="false">DP$5/(1-$E80)+$D80-DP$5</f>
        <v>0.179048841482086</v>
      </c>
      <c r="DQ80" s="1" t="n">
        <f aca="false">DQ$5/(1-$E80)+$D80-DQ$5</f>
        <v>0.180084872920281</v>
      </c>
      <c r="DR80" s="1" t="n">
        <f aca="false">DR$5/(1-$E80)+$D80-DR$5</f>
        <v>0.181120904358476</v>
      </c>
      <c r="DS80" s="1" t="n">
        <f aca="false">DS$5/(1-$E80)+$D80-DS$5</f>
        <v>0.182156935796672</v>
      </c>
      <c r="DT80" s="1" t="n">
        <f aca="false">DT$5/(1-$E80)+$D80-DT$5</f>
        <v>0.183192967234868</v>
      </c>
      <c r="DU80" s="1" t="n">
        <f aca="false">DU$5/(1-$E80)+$D80-DU$5</f>
        <v>0.184228998673063</v>
      </c>
      <c r="DV80" s="1" t="n">
        <f aca="false">DV$5/(1-$E80)+$D80-DV$5</f>
        <v>0.185265030111259</v>
      </c>
      <c r="DW80" s="1" t="n">
        <f aca="false">DW$5/(1-$E80)+$D80-DW$5</f>
        <v>0.186301061549454</v>
      </c>
      <c r="DX80" s="1" t="n">
        <f aca="false">DX$5/(1-$E80)+$D80-DX$5</f>
        <v>0.187337092987649</v>
      </c>
      <c r="DY80" s="1" t="n">
        <f aca="false">DY$5/(1-$E80)+$D80-DY$5</f>
        <v>0.188373124425844</v>
      </c>
      <c r="DZ80" s="1" t="n">
        <f aca="false">DZ$5/(1-$E80)+$D80-DZ$5</f>
        <v>0.189409155864039</v>
      </c>
      <c r="EA80" s="1" t="n">
        <f aca="false">EA$5/(1-$E80)+$D80-EA$5</f>
        <v>0.190445187302236</v>
      </c>
      <c r="EB80" s="1" t="n">
        <f aca="false">EB$5/(1-$E80)+$D80-EB$5</f>
        <v>0.191481218740432</v>
      </c>
      <c r="EC80" s="1" t="n">
        <f aca="false">EC$5/(1-$E80)+$D80-EC$5</f>
        <v>0.192517250178627</v>
      </c>
      <c r="ED80" s="1" t="n">
        <f aca="false">ED$5/(1-$E80)+$D80-ED$5</f>
        <v>0.193553281616822</v>
      </c>
      <c r="EE80" s="1" t="n">
        <f aca="false">EE$5/(1-$E80)+$D80-EE$5</f>
        <v>0.194589313055017</v>
      </c>
      <c r="EF80" s="1" t="n">
        <f aca="false">EF$5/(1-$E80)+$D80-EF$5</f>
        <v>0.195625344493212</v>
      </c>
      <c r="EG80" s="1" t="n">
        <f aca="false">EG$5/(1-$E80)+$D80-EG$5</f>
        <v>0.196661375931408</v>
      </c>
      <c r="EH80" s="1" t="n">
        <f aca="false">EH$5/(1-$E80)+$D80-EH$5</f>
        <v>0.197697407369603</v>
      </c>
      <c r="EI80" s="1" t="n">
        <f aca="false">EI$5/(1-$E80)+$D80-EI$5</f>
        <v>0.198733438807798</v>
      </c>
      <c r="EJ80" s="1" t="n">
        <f aca="false">EJ$5/(1-$E80)+$D80-EJ$5</f>
        <v>0.199769470245995</v>
      </c>
      <c r="EK80" s="1" t="n">
        <f aca="false">EK$5/(1-$E80)+$D80-EK$5</f>
        <v>0.20080550168419</v>
      </c>
      <c r="EL80" s="1" t="n">
        <f aca="false">EL$5/(1-$E80)+$D80-EL$5</f>
        <v>0.201841533122385</v>
      </c>
      <c r="EM80" s="1" t="n">
        <f aca="false">EM$5/(1-$E80)+$D80-EM$5</f>
        <v>0.20287756456058</v>
      </c>
      <c r="EN80" s="1" t="n">
        <f aca="false">EN$5/(1-$E80)+$D80-EN$5</f>
        <v>0.203913595998776</v>
      </c>
      <c r="EO80" s="1" t="n">
        <f aca="false">EO$5/(1-$E80)+$D80-EO$5</f>
        <v>0.204949627436971</v>
      </c>
      <c r="EP80" s="1" t="n">
        <f aca="false">EP$5/(1-$E80)+$D80-EP$5</f>
        <v>0.205985658875166</v>
      </c>
      <c r="EQ80" s="1" t="n">
        <f aca="false">EQ$5/(1-$E80)+$D80-EQ$5</f>
        <v>0.207021690313361</v>
      </c>
      <c r="ER80" s="1" t="n">
        <f aca="false">ER$5/(1-$E80)+$D80-ER$5</f>
        <v>0.208057721751556</v>
      </c>
      <c r="ES80" s="1" t="n">
        <f aca="false">ES$5/(1-$E80)+$D80-ES$5</f>
        <v>0.209093753189752</v>
      </c>
      <c r="ET80" s="1" t="n">
        <f aca="false">ET$5/(1-$E80)+$D80-ET$5</f>
        <v>0.210129784627949</v>
      </c>
      <c r="EU80" s="1"/>
      <c r="EV80" s="1"/>
      <c r="EW80" s="1"/>
      <c r="EX80" s="1"/>
      <c r="EY80" s="1"/>
      <c r="EZ80" s="1"/>
      <c r="FA80" s="1"/>
      <c r="FB80" s="1"/>
    </row>
    <row r="81" customFormat="false" ht="12.75" hidden="false" customHeight="false" outlineLevel="0" collapsed="false">
      <c r="A81" s="21" t="s">
        <v>72</v>
      </c>
      <c r="B81" s="12"/>
      <c r="C81" s="1" t="n">
        <v>5.997</v>
      </c>
      <c r="D81" s="1" t="n">
        <v>0.0264</v>
      </c>
      <c r="E81" s="2" t="n">
        <v>0.0184</v>
      </c>
      <c r="F81" s="1" t="n">
        <f aca="false">F$5/(1-$E81)+$D81-F$5</f>
        <v>0.0545173594132029</v>
      </c>
      <c r="G81" s="1" t="n">
        <f aca="false">G$5/(1-$E81)+$D81-G$5</f>
        <v>0.0554546047269764</v>
      </c>
      <c r="H81" s="1" t="n">
        <f aca="false">H$5/(1-$E81)+$D81-H$5</f>
        <v>0.0563918500407497</v>
      </c>
      <c r="I81" s="1" t="n">
        <f aca="false">I$5/(1-$E81)+$D81-I$5</f>
        <v>0.0573290953545231</v>
      </c>
      <c r="J81" s="1" t="n">
        <f aca="false">J$5/(1-$E81)+$D81-J$5</f>
        <v>0.0582663406682966</v>
      </c>
      <c r="K81" s="1" t="n">
        <f aca="false">K$5/(1-$E81)+$D81-K$5</f>
        <v>0.0592035859820701</v>
      </c>
      <c r="L81" s="1" t="n">
        <f aca="false">L$5/(1-$E81)+$D81-L$5</f>
        <v>0.0601408312958434</v>
      </c>
      <c r="M81" s="1" t="n">
        <f aca="false">M$5/(1-$E81)+$D81-M$5</f>
        <v>0.0610780766096168</v>
      </c>
      <c r="N81" s="1" t="n">
        <f aca="false">N$5/(1-$E81)+$D81-N$5</f>
        <v>0.0620153219233903</v>
      </c>
      <c r="O81" s="1" t="n">
        <f aca="false">O$5/(1-$E81)+$D81-O$5</f>
        <v>0.0629525672371638</v>
      </c>
      <c r="P81" s="1" t="n">
        <f aca="false">P$5/(1-$E81)+$D81-P$5</f>
        <v>0.0732622656886717</v>
      </c>
      <c r="Q81" s="1" t="n">
        <f aca="false">Q$5/(1-$E81)+$D81-Q$5</f>
        <v>0.0741995110024449</v>
      </c>
      <c r="R81" s="1" t="n">
        <f aca="false">R$5/(1-$E81)+$D81-R$5</f>
        <v>0.0751367563162186</v>
      </c>
      <c r="S81" s="1" t="n">
        <f aca="false">S$5/(1-$E81)+$D81-S$5</f>
        <v>0.0760740016299919</v>
      </c>
      <c r="T81" s="1" t="n">
        <f aca="false">T$5/(1-$E81)+$D81-T$5</f>
        <v>0.0770112469437656</v>
      </c>
      <c r="U81" s="1" t="n">
        <f aca="false">U$5/(1-$E81)+$D81-U$5</f>
        <v>0.0779484922575389</v>
      </c>
      <c r="V81" s="1" t="n">
        <f aca="false">V$5/(1-$E81)+$D81-V$5</f>
        <v>0.0788857375713121</v>
      </c>
      <c r="W81" s="1" t="n">
        <f aca="false">W$5/(1-$E81)+$D81-W$5</f>
        <v>0.0798229828850858</v>
      </c>
      <c r="X81" s="1" t="n">
        <f aca="false">X$5/(1-$E81)+$D81-X$5</f>
        <v>0.0807602281988591</v>
      </c>
      <c r="Y81" s="1" t="n">
        <f aca="false">Y$5/(1-$E81)+$D81-Y$5</f>
        <v>0.0816974735126324</v>
      </c>
      <c r="Z81" s="1" t="n">
        <f aca="false">Z$5/(1-$E81)+$D81-Z$5</f>
        <v>0.0826347188264061</v>
      </c>
      <c r="AA81" s="1" t="n">
        <f aca="false">AA$5/(1-$E81)+$D81-AA$5</f>
        <v>0.0835719641401793</v>
      </c>
      <c r="AB81" s="1" t="n">
        <f aca="false">AB$5/(1-$E81)+$D81-AB$5</f>
        <v>0.084509209453953</v>
      </c>
      <c r="AC81" s="1" t="n">
        <f aca="false">AC$5/(1-$E81)+$D81-AC$5</f>
        <v>0.0854464547677263</v>
      </c>
      <c r="AD81" s="1" t="n">
        <f aca="false">AD$5/(1-$E81)+$D81-AD$5</f>
        <v>0.0863837000814995</v>
      </c>
      <c r="AE81" s="1" t="n">
        <f aca="false">AE$5/(1-$E81)+$D81-AE$5</f>
        <v>0.0873209453952732</v>
      </c>
      <c r="AF81" s="1" t="n">
        <f aca="false">AF$5/(1-$E81)+$D81-AF$5</f>
        <v>0.0882581907090465</v>
      </c>
      <c r="AG81" s="1" t="n">
        <f aca="false">AG$5/(1-$E81)+$D81-AG$5</f>
        <v>0.0891954360228198</v>
      </c>
      <c r="AH81" s="1" t="n">
        <f aca="false">AH$5/(1-$E81)+$D81-AH$5</f>
        <v>0.0901326813365935</v>
      </c>
      <c r="AI81" s="1" t="n">
        <f aca="false">AI$5/(1-$E81)+$D81-AI$5</f>
        <v>0.0910699266503667</v>
      </c>
      <c r="AJ81" s="1" t="n">
        <f aca="false">AJ$5/(1-$E81)+$D81-AJ$5</f>
        <v>0.0920071719641404</v>
      </c>
      <c r="AK81" s="1" t="n">
        <f aca="false">AK$5/(1-$E81)+$D81-AK$5</f>
        <v>0.0929444172779137</v>
      </c>
      <c r="AL81" s="1" t="n">
        <f aca="false">AL$5/(1-$E81)+$D81-AL$5</f>
        <v>0.093881662591687</v>
      </c>
      <c r="AM81" s="1" t="n">
        <f aca="false">AM$5/(1-$E81)+$D81-AM$5</f>
        <v>0.0948189079054607</v>
      </c>
      <c r="AN81" s="1" t="n">
        <f aca="false">AN$5/(1-$E81)+$D81-AN$5</f>
        <v>0.0957561532192339</v>
      </c>
      <c r="AO81" s="1" t="n">
        <f aca="false">AO$5/(1-$E81)+$D81-AO$5</f>
        <v>0.0966933985330072</v>
      </c>
      <c r="AP81" s="1" t="n">
        <f aca="false">AP$5/(1-$E81)+$D81-AP$5</f>
        <v>0.0976306438467809</v>
      </c>
      <c r="AQ81" s="1" t="n">
        <f aca="false">AQ$5/(1-$E81)+$D81-AQ$5</f>
        <v>0.0985678891605542</v>
      </c>
      <c r="AR81" s="1" t="n">
        <f aca="false">AR$5/(1-$E81)+$D81-AR$5</f>
        <v>0.0995051344743274</v>
      </c>
      <c r="AS81" s="1" t="n">
        <f aca="false">AS$5/(1-$E81)+$D81-AS$5</f>
        <v>0.100442379788101</v>
      </c>
      <c r="AT81" s="1" t="n">
        <f aca="false">AT$5/(1-$E81)+$D81-AT$5</f>
        <v>0.101379625101874</v>
      </c>
      <c r="AU81" s="1" t="n">
        <f aca="false">AU$5/(1-$E81)+$D81-AU$5</f>
        <v>0.102316870415647</v>
      </c>
      <c r="AV81" s="1" t="n">
        <f aca="false">AV$5/(1-$E81)+$D81-AV$5</f>
        <v>0.10325411572942</v>
      </c>
      <c r="AW81" s="1" t="n">
        <f aca="false">AW$5/(1-$E81)+$D81-AW$5</f>
        <v>0.104191361043195</v>
      </c>
      <c r="AX81" s="1" t="n">
        <f aca="false">AX$5/(1-$E81)+$D81-AX$5</f>
        <v>0.105128606356968</v>
      </c>
      <c r="AY81" s="1" t="n">
        <f aca="false">AY$5/(1-$E81)+$D81-AY$5</f>
        <v>0.106065851670741</v>
      </c>
      <c r="AZ81" s="1" t="n">
        <f aca="false">AZ$5/(1-$E81)+$D81-AZ$5</f>
        <v>0.107003096984514</v>
      </c>
      <c r="BA81" s="1" t="n">
        <f aca="false">BA$5/(1-$E81)+$D81-BA$5</f>
        <v>0.107940342298288</v>
      </c>
      <c r="BB81" s="1" t="n">
        <f aca="false">BB$5/(1-$E81)+$D81-BB$5</f>
        <v>0.108877587612062</v>
      </c>
      <c r="BC81" s="1" t="n">
        <f aca="false">BC$5/(1-$E81)+$D81-BC$5</f>
        <v>0.109814832925835</v>
      </c>
      <c r="BD81" s="1" t="n">
        <f aca="false">BD$5/(1-$E81)+$D81-BD$5</f>
        <v>0.110752078239608</v>
      </c>
      <c r="BE81" s="1" t="n">
        <f aca="false">BE$5/(1-$E81)+$D81-BE$5</f>
        <v>0.111689323553382</v>
      </c>
      <c r="BF81" s="1" t="n">
        <f aca="false">BF$5/(1-$E81)+$D81-BF$5</f>
        <v>0.112626568867155</v>
      </c>
      <c r="BG81" s="1" t="n">
        <f aca="false">BG$5/(1-$E81)+$D81-BG$5</f>
        <v>0.113563814180929</v>
      </c>
      <c r="BH81" s="1" t="n">
        <f aca="false">BH$5/(1-$E81)+$D81-BH$5</f>
        <v>0.114501059494702</v>
      </c>
      <c r="BI81" s="1" t="n">
        <f aca="false">BI$5/(1-$E81)+$D81-BI$5</f>
        <v>0.115438304808476</v>
      </c>
      <c r="BJ81" s="1" t="n">
        <f aca="false">BJ$5/(1-$E81)+$D81-BJ$5</f>
        <v>0.116375550122249</v>
      </c>
      <c r="BK81" s="1" t="n">
        <f aca="false">BK$5/(1-$E81)+$D81-BK$5</f>
        <v>0.117312795436022</v>
      </c>
      <c r="BL81" s="1" t="n">
        <f aca="false">BL$5/(1-$E81)+$D81-BL$5</f>
        <v>0.118250040749795</v>
      </c>
      <c r="BM81" s="1" t="n">
        <f aca="false">BM$5/(1-$E81)+$D81-BM$5</f>
        <v>0.119187286063569</v>
      </c>
      <c r="BN81" s="1" t="n">
        <f aca="false">BN$5/(1-$E81)+$D81-BN$5</f>
        <v>0.120124531377343</v>
      </c>
      <c r="BO81" s="1" t="n">
        <f aca="false">BO$5/(1-$E81)+$D81-BO$5</f>
        <v>0.121061776691116</v>
      </c>
      <c r="BP81" s="1" t="n">
        <f aca="false">BP$5/(1-$E81)+$D81-BP$5</f>
        <v>0.121999022004889</v>
      </c>
      <c r="BQ81" s="1" t="n">
        <f aca="false">BQ$5/(1-$E81)+$D81-BQ$5</f>
        <v>0.122936267318662</v>
      </c>
      <c r="BR81" s="1" t="n">
        <f aca="false">BR$5/(1-$E81)+$D81-BR$5</f>
        <v>0.123873512632437</v>
      </c>
      <c r="BS81" s="1" t="n">
        <f aca="false">BS$5/(1-$E81)+$D81-BS$5</f>
        <v>0.12481075794621</v>
      </c>
      <c r="BT81" s="1" t="n">
        <f aca="false">BT$5/(1-$E81)+$D81-BT$5</f>
        <v>0.125748003259983</v>
      </c>
      <c r="BU81" s="1" t="n">
        <f aca="false">BU$5/(1-$E81)+$D81-BU$5</f>
        <v>0.126685248573756</v>
      </c>
      <c r="BV81" s="1" t="n">
        <f aca="false">BV$5/(1-$E81)+$D81-BV$5</f>
        <v>0.12762249388753</v>
      </c>
      <c r="BW81" s="1" t="n">
        <f aca="false">BW$5/(1-$E81)+$D81-BW$5</f>
        <v>0.128559739201304</v>
      </c>
      <c r="BX81" s="1" t="n">
        <f aca="false">BX$5/(1-$E81)+$D81-BX$5</f>
        <v>0.129496984515077</v>
      </c>
      <c r="BY81" s="1" t="n">
        <f aca="false">BY$5/(1-$E81)+$D81-BY$5</f>
        <v>0.13043422982885</v>
      </c>
      <c r="BZ81" s="1" t="n">
        <f aca="false">BZ$5/(1-$E81)+$D81-BZ$5</f>
        <v>0.131371475142624</v>
      </c>
      <c r="CA81" s="1" t="n">
        <f aca="false">CA$5/(1-$E81)+$D81-CA$5</f>
        <v>0.132308720456397</v>
      </c>
      <c r="CB81" s="1" t="n">
        <f aca="false">CB$5/(1-$E81)+$D81-CB$5</f>
        <v>0.13324596577017</v>
      </c>
      <c r="CC81" s="1" t="n">
        <f aca="false">CC$5/(1-$E81)+$D81-CC$5</f>
        <v>0.134183211083944</v>
      </c>
      <c r="CD81" s="1" t="n">
        <f aca="false">CD$5/(1-$E81)+$D81-CD$5</f>
        <v>0.135120456397718</v>
      </c>
      <c r="CE81" s="1" t="n">
        <f aca="false">CE$5/(1-$E81)+$D81-CE$5</f>
        <v>0.136057701711491</v>
      </c>
      <c r="CF81" s="1" t="n">
        <f aca="false">CF$5/(1-$E81)+$D81-CF$5</f>
        <v>0.136994947025264</v>
      </c>
      <c r="CG81" s="1" t="n">
        <f aca="false">CG$5/(1-$E81)+$D81-CG$5</f>
        <v>0.137932192339037</v>
      </c>
      <c r="CH81" s="1" t="n">
        <f aca="false">CH$5/(1-$E81)+$D81-CH$5</f>
        <v>0.138869437652811</v>
      </c>
      <c r="CI81" s="1" t="n">
        <f aca="false">CI$5/(1-$E81)+$D81-CI$5</f>
        <v>0.139806682966585</v>
      </c>
      <c r="CJ81" s="1" t="n">
        <f aca="false">CJ$5/(1-$E81)+$D81-CJ$5</f>
        <v>0.140743928280358</v>
      </c>
      <c r="CK81" s="1" t="n">
        <f aca="false">CK$5/(1-$E81)+$D81-CK$5</f>
        <v>0.141681173594131</v>
      </c>
      <c r="CL81" s="1" t="n">
        <f aca="false">CL$5/(1-$E81)+$D81-CL$5</f>
        <v>0.142618418907905</v>
      </c>
      <c r="CM81" s="1" t="n">
        <f aca="false">CM$5/(1-$E81)+$D81-CM$5</f>
        <v>0.143555664221679</v>
      </c>
      <c r="CN81" s="1" t="n">
        <f aca="false">CN$5/(1-$E81)+$D81-CN$5</f>
        <v>0.144492909535452</v>
      </c>
      <c r="CO81" s="1" t="n">
        <f aca="false">CO$5/(1-$E81)+$D81-CO$5</f>
        <v>0.145430154849225</v>
      </c>
      <c r="CP81" s="1" t="n">
        <f aca="false">CP$5/(1-$E81)+$D81-CP$5</f>
        <v>0.146367400162998</v>
      </c>
      <c r="CQ81" s="1" t="n">
        <f aca="false">CQ$5/(1-$E81)+$D81-CQ$5</f>
        <v>0.147304645476772</v>
      </c>
      <c r="CR81" s="1" t="n">
        <f aca="false">CR$5/(1-$E81)+$D81-CR$5</f>
        <v>0.148241890790545</v>
      </c>
      <c r="CS81" s="1" t="n">
        <f aca="false">CS$5/(1-$E81)+$D81-CS$5</f>
        <v>0.149179136104319</v>
      </c>
      <c r="CT81" s="1" t="n">
        <f aca="false">CT$5/(1-$E81)+$D81-CT$5</f>
        <v>0.150116381418092</v>
      </c>
      <c r="CU81" s="1" t="n">
        <f aca="false">CU$5/(1-$E81)+$D81-CU$5</f>
        <v>0.151053626731866</v>
      </c>
      <c r="CV81" s="1" t="n">
        <f aca="false">CV$5/(1-$E81)+$D81-CV$5</f>
        <v>0.151990872045639</v>
      </c>
      <c r="CW81" s="1" t="n">
        <f aca="false">CW$5/(1-$E81)+$D81-CW$5</f>
        <v>0.152928117359412</v>
      </c>
      <c r="CX81" s="1" t="n">
        <f aca="false">CX$5/(1-$E81)+$D81-CX$5</f>
        <v>0.153865362673186</v>
      </c>
      <c r="CY81" s="1" t="n">
        <f aca="false">CY$5/(1-$E81)+$D81-CY$5</f>
        <v>0.15480260798696</v>
      </c>
      <c r="CZ81" s="1" t="n">
        <f aca="false">CZ$5/(1-$E81)+$D81-CZ$5</f>
        <v>0.155739853300733</v>
      </c>
      <c r="DA81" s="1" t="n">
        <f aca="false">DA$5/(1-$E81)+$D81-DA$5</f>
        <v>0.156677098614506</v>
      </c>
      <c r="DB81" s="1" t="n">
        <f aca="false">DB$5/(1-$E81)+$D81-DB$5</f>
        <v>0.157614343928279</v>
      </c>
      <c r="DC81" s="1" t="n">
        <f aca="false">DC$5/(1-$E81)+$D81-DC$5</f>
        <v>0.158551589242053</v>
      </c>
      <c r="DD81" s="1" t="n">
        <f aca="false">DD$5/(1-$E81)+$D81-DD$5</f>
        <v>0.159488834555827</v>
      </c>
      <c r="DE81" s="1" t="n">
        <f aca="false">DE$5/(1-$E81)+$D81-DE$5</f>
        <v>0.1604260798696</v>
      </c>
      <c r="DF81" s="1" t="n">
        <f aca="false">DF$5/(1-$E81)+$D81-DF$5</f>
        <v>0.161363325183373</v>
      </c>
      <c r="DG81" s="1" t="n">
        <f aca="false">DG$5/(1-$E81)+$D81-DG$5</f>
        <v>0.162300570497147</v>
      </c>
      <c r="DH81" s="1" t="n">
        <f aca="false">DH$5/(1-$E81)+$D81-DH$5</f>
        <v>0.16323781581092</v>
      </c>
      <c r="DI81" s="1" t="n">
        <f aca="false">DI$5/(1-$E81)+$D81-DI$5</f>
        <v>0.164175061124694</v>
      </c>
      <c r="DJ81" s="1" t="n">
        <f aca="false">DJ$5/(1-$E81)+$D81-DJ$5</f>
        <v>0.165112306438467</v>
      </c>
      <c r="DK81" s="1" t="n">
        <f aca="false">DK$5/(1-$E81)+$D81-DK$5</f>
        <v>0.16604955175224</v>
      </c>
      <c r="DL81" s="1" t="n">
        <f aca="false">DL$5/(1-$E81)+$D81-DL$5</f>
        <v>0.166986797066014</v>
      </c>
      <c r="DM81" s="1" t="n">
        <f aca="false">DM$5/(1-$E81)+$D81-DM$5</f>
        <v>0.167924042379787</v>
      </c>
      <c r="DN81" s="1" t="n">
        <f aca="false">DN$5/(1-$E81)+$D81-DN$5</f>
        <v>0.168861287693561</v>
      </c>
      <c r="DO81" s="1" t="n">
        <f aca="false">DO$5/(1-$E81)+$D81-DO$5</f>
        <v>0.169798533007334</v>
      </c>
      <c r="DP81" s="1" t="n">
        <f aca="false">DP$5/(1-$E81)+$D81-DP$5</f>
        <v>0.170735778321108</v>
      </c>
      <c r="DQ81" s="1" t="n">
        <f aca="false">DQ$5/(1-$E81)+$D81-DQ$5</f>
        <v>0.171673023634881</v>
      </c>
      <c r="DR81" s="1" t="n">
        <f aca="false">DR$5/(1-$E81)+$D81-DR$5</f>
        <v>0.172610268948654</v>
      </c>
      <c r="DS81" s="1" t="n">
        <f aca="false">DS$5/(1-$E81)+$D81-DS$5</f>
        <v>0.173547514262428</v>
      </c>
      <c r="DT81" s="1" t="n">
        <f aca="false">DT$5/(1-$E81)+$D81-DT$5</f>
        <v>0.174484759576202</v>
      </c>
      <c r="DU81" s="1" t="n">
        <f aca="false">DU$5/(1-$E81)+$D81-DU$5</f>
        <v>0.175422004889975</v>
      </c>
      <c r="DV81" s="1" t="n">
        <f aca="false">DV$5/(1-$E81)+$D81-DV$5</f>
        <v>0.176359250203749</v>
      </c>
      <c r="DW81" s="1" t="n">
        <f aca="false">DW$5/(1-$E81)+$D81-DW$5</f>
        <v>0.177296495517522</v>
      </c>
      <c r="DX81" s="1" t="n">
        <f aca="false">DX$5/(1-$E81)+$D81-DX$5</f>
        <v>0.178233740831296</v>
      </c>
      <c r="DY81" s="1" t="n">
        <f aca="false">DY$5/(1-$E81)+$D81-DY$5</f>
        <v>0.179170986145069</v>
      </c>
      <c r="DZ81" s="1" t="n">
        <f aca="false">DZ$5/(1-$E81)+$D81-DZ$5</f>
        <v>0.180108231458842</v>
      </c>
      <c r="EA81" s="1" t="n">
        <f aca="false">EA$5/(1-$E81)+$D81-EA$5</f>
        <v>0.181045476772617</v>
      </c>
      <c r="EB81" s="1" t="n">
        <f aca="false">EB$5/(1-$E81)+$D81-EB$5</f>
        <v>0.18198272208639</v>
      </c>
      <c r="EC81" s="1" t="n">
        <f aca="false">EC$5/(1-$E81)+$D81-EC$5</f>
        <v>0.182919967400164</v>
      </c>
      <c r="ED81" s="1" t="n">
        <f aca="false">ED$5/(1-$E81)+$D81-ED$5</f>
        <v>0.183857212713937</v>
      </c>
      <c r="EE81" s="1" t="n">
        <f aca="false">EE$5/(1-$E81)+$D81-EE$5</f>
        <v>0.18479445802771</v>
      </c>
      <c r="EF81" s="1" t="n">
        <f aca="false">EF$5/(1-$E81)+$D81-EF$5</f>
        <v>0.185731703341483</v>
      </c>
      <c r="EG81" s="1" t="n">
        <f aca="false">EG$5/(1-$E81)+$D81-EG$5</f>
        <v>0.186668948655257</v>
      </c>
      <c r="EH81" s="1" t="n">
        <f aca="false">EH$5/(1-$E81)+$D81-EH$5</f>
        <v>0.18760619396903</v>
      </c>
      <c r="EI81" s="1" t="n">
        <f aca="false">EI$5/(1-$E81)+$D81-EI$5</f>
        <v>0.188543439282803</v>
      </c>
      <c r="EJ81" s="1" t="n">
        <f aca="false">EJ$5/(1-$E81)+$D81-EJ$5</f>
        <v>0.189480684596576</v>
      </c>
      <c r="EK81" s="1" t="n">
        <f aca="false">EK$5/(1-$E81)+$D81-EK$5</f>
        <v>0.190417929910351</v>
      </c>
      <c r="EL81" s="1" t="n">
        <f aca="false">EL$5/(1-$E81)+$D81-EL$5</f>
        <v>0.191355175224125</v>
      </c>
      <c r="EM81" s="1" t="n">
        <f aca="false">EM$5/(1-$E81)+$D81-EM$5</f>
        <v>0.192292420537898</v>
      </c>
      <c r="EN81" s="1" t="n">
        <f aca="false">EN$5/(1-$E81)+$D81-EN$5</f>
        <v>0.193229665851671</v>
      </c>
      <c r="EO81" s="1" t="n">
        <f aca="false">EO$5/(1-$E81)+$D81-EO$5</f>
        <v>0.194166911165445</v>
      </c>
      <c r="EP81" s="1" t="n">
        <f aca="false">EP$5/(1-$E81)+$D81-EP$5</f>
        <v>0.195104156479218</v>
      </c>
      <c r="EQ81" s="1" t="n">
        <f aca="false">EQ$5/(1-$E81)+$D81-EQ$5</f>
        <v>0.196041401792991</v>
      </c>
      <c r="ER81" s="1" t="n">
        <f aca="false">ER$5/(1-$E81)+$D81-ER$5</f>
        <v>0.196978647106764</v>
      </c>
      <c r="ES81" s="1" t="n">
        <f aca="false">ES$5/(1-$E81)+$D81-ES$5</f>
        <v>0.197915892420538</v>
      </c>
      <c r="ET81" s="1" t="n">
        <f aca="false">ET$5/(1-$E81)+$D81-ET$5</f>
        <v>0.198853137734311</v>
      </c>
      <c r="EU81" s="1"/>
      <c r="EV81" s="1"/>
      <c r="EW81" s="1"/>
      <c r="EX81" s="1"/>
      <c r="EY81" s="1"/>
      <c r="EZ81" s="1"/>
      <c r="FA81" s="1"/>
      <c r="FB81" s="1"/>
    </row>
    <row r="82" customFormat="false" ht="12.75" hidden="false" customHeight="false" outlineLevel="0" collapsed="false">
      <c r="A82" s="21" t="s">
        <v>73</v>
      </c>
      <c r="B82" s="12"/>
      <c r="C82" s="1" t="n">
        <v>5.997</v>
      </c>
      <c r="D82" s="1" t="n">
        <v>0.0255</v>
      </c>
      <c r="E82" s="2" t="n">
        <v>0.0203</v>
      </c>
      <c r="F82" s="1" t="n">
        <f aca="false">F$5/(1-$E82)+$D82-F$5</f>
        <v>0.056580943145861</v>
      </c>
      <c r="G82" s="1" t="n">
        <f aca="false">G$5/(1-$E82)+$D82-G$5</f>
        <v>0.0576169745840565</v>
      </c>
      <c r="H82" s="1" t="n">
        <f aca="false">H$5/(1-$E82)+$D82-H$5</f>
        <v>0.0586530060222519</v>
      </c>
      <c r="I82" s="1" t="n">
        <f aca="false">I$5/(1-$E82)+$D82-I$5</f>
        <v>0.0596890374604471</v>
      </c>
      <c r="J82" s="1" t="n">
        <f aca="false">J$5/(1-$E82)+$D82-J$5</f>
        <v>0.0607250688986425</v>
      </c>
      <c r="K82" s="1" t="n">
        <f aca="false">K$5/(1-$E82)+$D82-K$5</f>
        <v>0.0617611003368379</v>
      </c>
      <c r="L82" s="1" t="n">
        <f aca="false">L$5/(1-$E82)+$D82-L$5</f>
        <v>0.0627971317750333</v>
      </c>
      <c r="M82" s="1" t="n">
        <f aca="false">M$5/(1-$E82)+$D82-M$5</f>
        <v>0.0638331632132285</v>
      </c>
      <c r="N82" s="1" t="n">
        <f aca="false">N$5/(1-$E82)+$D82-N$5</f>
        <v>0.0648691946514239</v>
      </c>
      <c r="O82" s="1" t="n">
        <f aca="false">O$5/(1-$E82)+$D82-O$5</f>
        <v>0.0659052260896191</v>
      </c>
      <c r="P82" s="1" t="n">
        <f aca="false">P$5/(1-$E82)+$D82-P$5</f>
        <v>0.0773015719097683</v>
      </c>
      <c r="Q82" s="1" t="n">
        <f aca="false">Q$5/(1-$E82)+$D82-Q$5</f>
        <v>0.0783376033479639</v>
      </c>
      <c r="R82" s="1" t="n">
        <f aca="false">R$5/(1-$E82)+$D82-R$5</f>
        <v>0.0793736347861591</v>
      </c>
      <c r="S82" s="1" t="n">
        <f aca="false">S$5/(1-$E82)+$D82-S$5</f>
        <v>0.0804096662243543</v>
      </c>
      <c r="T82" s="1" t="n">
        <f aca="false">T$5/(1-$E82)+$D82-T$5</f>
        <v>0.0814456976625499</v>
      </c>
      <c r="U82" s="1" t="n">
        <f aca="false">U$5/(1-$E82)+$D82-U$5</f>
        <v>0.0824817291007451</v>
      </c>
      <c r="V82" s="1" t="n">
        <f aca="false">V$5/(1-$E82)+$D82-V$5</f>
        <v>0.0835177605389403</v>
      </c>
      <c r="W82" s="1" t="n">
        <f aca="false">W$5/(1-$E82)+$D82-W$5</f>
        <v>0.084553791977136</v>
      </c>
      <c r="X82" s="1" t="n">
        <f aca="false">X$5/(1-$E82)+$D82-X$5</f>
        <v>0.0855898234153312</v>
      </c>
      <c r="Y82" s="1" t="n">
        <f aca="false">Y$5/(1-$E82)+$D82-Y$5</f>
        <v>0.0866258548535268</v>
      </c>
      <c r="Z82" s="1" t="n">
        <f aca="false">Z$5/(1-$E82)+$D82-Z$5</f>
        <v>0.087661886291722</v>
      </c>
      <c r="AA82" s="1" t="n">
        <f aca="false">AA$5/(1-$E82)+$D82-AA$5</f>
        <v>0.0886979177299172</v>
      </c>
      <c r="AB82" s="1" t="n">
        <f aca="false">AB$5/(1-$E82)+$D82-AB$5</f>
        <v>0.0897339491681128</v>
      </c>
      <c r="AC82" s="1" t="n">
        <f aca="false">AC$5/(1-$E82)+$D82-AC$5</f>
        <v>0.090769980606308</v>
      </c>
      <c r="AD82" s="1" t="n">
        <f aca="false">AD$5/(1-$E82)+$D82-AD$5</f>
        <v>0.0918060120445032</v>
      </c>
      <c r="AE82" s="1" t="n">
        <f aca="false">AE$5/(1-$E82)+$D82-AE$5</f>
        <v>0.0928420434826989</v>
      </c>
      <c r="AF82" s="1" t="n">
        <f aca="false">AF$5/(1-$E82)+$D82-AF$5</f>
        <v>0.0938780749208941</v>
      </c>
      <c r="AG82" s="1" t="n">
        <f aca="false">AG$5/(1-$E82)+$D82-AG$5</f>
        <v>0.0949141063590897</v>
      </c>
      <c r="AH82" s="1" t="n">
        <f aca="false">AH$5/(1-$E82)+$D82-AH$5</f>
        <v>0.0959501377972849</v>
      </c>
      <c r="AI82" s="1" t="n">
        <f aca="false">AI$5/(1-$E82)+$D82-AI$5</f>
        <v>0.0969861692354801</v>
      </c>
      <c r="AJ82" s="1" t="n">
        <f aca="false">AJ$5/(1-$E82)+$D82-AJ$5</f>
        <v>0.0980222006736757</v>
      </c>
      <c r="AK82" s="1" t="n">
        <f aca="false">AK$5/(1-$E82)+$D82-AK$5</f>
        <v>0.0990582321118709</v>
      </c>
      <c r="AL82" s="1" t="n">
        <f aca="false">AL$5/(1-$E82)+$D82-AL$5</f>
        <v>0.100094263550066</v>
      </c>
      <c r="AM82" s="1" t="n">
        <f aca="false">AM$5/(1-$E82)+$D82-AM$5</f>
        <v>0.101130294988262</v>
      </c>
      <c r="AN82" s="1" t="n">
        <f aca="false">AN$5/(1-$E82)+$D82-AN$5</f>
        <v>0.102166326426457</v>
      </c>
      <c r="AO82" s="1" t="n">
        <f aca="false">AO$5/(1-$E82)+$D82-AO$5</f>
        <v>0.103202357864652</v>
      </c>
      <c r="AP82" s="1" t="n">
        <f aca="false">AP$5/(1-$E82)+$D82-AP$5</f>
        <v>0.104238389302848</v>
      </c>
      <c r="AQ82" s="1" t="n">
        <f aca="false">AQ$5/(1-$E82)+$D82-AQ$5</f>
        <v>0.105274420741043</v>
      </c>
      <c r="AR82" s="1" t="n">
        <f aca="false">AR$5/(1-$E82)+$D82-AR$5</f>
        <v>0.106310452179239</v>
      </c>
      <c r="AS82" s="1" t="n">
        <f aca="false">AS$5/(1-$E82)+$D82-AS$5</f>
        <v>0.107346483617434</v>
      </c>
      <c r="AT82" s="1" t="n">
        <f aca="false">AT$5/(1-$E82)+$D82-AT$5</f>
        <v>0.108382515055629</v>
      </c>
      <c r="AU82" s="1" t="n">
        <f aca="false">AU$5/(1-$E82)+$D82-AU$5</f>
        <v>0.109418546493824</v>
      </c>
      <c r="AV82" s="1" t="n">
        <f aca="false">AV$5/(1-$E82)+$D82-AV$5</f>
        <v>0.11045457793202</v>
      </c>
      <c r="AW82" s="1" t="n">
        <f aca="false">AW$5/(1-$E82)+$D82-AW$5</f>
        <v>0.111490609370215</v>
      </c>
      <c r="AX82" s="1" t="n">
        <f aca="false">AX$5/(1-$E82)+$D82-AX$5</f>
        <v>0.112526640808411</v>
      </c>
      <c r="AY82" s="1" t="n">
        <f aca="false">AY$5/(1-$E82)+$D82-AY$5</f>
        <v>0.113562672246606</v>
      </c>
      <c r="AZ82" s="1" t="n">
        <f aca="false">AZ$5/(1-$E82)+$D82-AZ$5</f>
        <v>0.114598703684801</v>
      </c>
      <c r="BA82" s="1" t="n">
        <f aca="false">BA$5/(1-$E82)+$D82-BA$5</f>
        <v>0.115634735122996</v>
      </c>
      <c r="BB82" s="1" t="n">
        <f aca="false">BB$5/(1-$E82)+$D82-BB$5</f>
        <v>0.116670766561192</v>
      </c>
      <c r="BC82" s="1" t="n">
        <f aca="false">BC$5/(1-$E82)+$D82-BC$5</f>
        <v>0.117706797999388</v>
      </c>
      <c r="BD82" s="1" t="n">
        <f aca="false">BD$5/(1-$E82)+$D82-BD$5</f>
        <v>0.118742829437583</v>
      </c>
      <c r="BE82" s="1" t="n">
        <f aca="false">BE$5/(1-$E82)+$D82-BE$5</f>
        <v>0.119778860875778</v>
      </c>
      <c r="BF82" s="1" t="n">
        <f aca="false">BF$5/(1-$E82)+$D82-BF$5</f>
        <v>0.120814892313973</v>
      </c>
      <c r="BG82" s="1" t="n">
        <f aca="false">BG$5/(1-$E82)+$D82-BG$5</f>
        <v>0.121850923752169</v>
      </c>
      <c r="BH82" s="1" t="n">
        <f aca="false">BH$5/(1-$E82)+$D82-BH$5</f>
        <v>0.122886955190364</v>
      </c>
      <c r="BI82" s="1" t="n">
        <f aca="false">BI$5/(1-$E82)+$D82-BI$5</f>
        <v>0.12392298662856</v>
      </c>
      <c r="BJ82" s="1" t="n">
        <f aca="false">BJ$5/(1-$E82)+$D82-BJ$5</f>
        <v>0.124959018066755</v>
      </c>
      <c r="BK82" s="1" t="n">
        <f aca="false">BK$5/(1-$E82)+$D82-BK$5</f>
        <v>0.12599504950495</v>
      </c>
      <c r="BL82" s="1" t="n">
        <f aca="false">BL$5/(1-$E82)+$D82-BL$5</f>
        <v>0.127031080943146</v>
      </c>
      <c r="BM82" s="1" t="n">
        <f aca="false">BM$5/(1-$E82)+$D82-BM$5</f>
        <v>0.128067112381341</v>
      </c>
      <c r="BN82" s="1" t="n">
        <f aca="false">BN$5/(1-$E82)+$D82-BN$5</f>
        <v>0.129103143819536</v>
      </c>
      <c r="BO82" s="1" t="n">
        <f aca="false">BO$5/(1-$E82)+$D82-BO$5</f>
        <v>0.130139175257732</v>
      </c>
      <c r="BP82" s="1" t="n">
        <f aca="false">BP$5/(1-$E82)+$D82-BP$5</f>
        <v>0.131175206695927</v>
      </c>
      <c r="BQ82" s="1" t="n">
        <f aca="false">BQ$5/(1-$E82)+$D82-BQ$5</f>
        <v>0.132211238134122</v>
      </c>
      <c r="BR82" s="1" t="n">
        <f aca="false">BR$5/(1-$E82)+$D82-BR$5</f>
        <v>0.133247269572318</v>
      </c>
      <c r="BS82" s="1" t="n">
        <f aca="false">BS$5/(1-$E82)+$D82-BS$5</f>
        <v>0.134283301010513</v>
      </c>
      <c r="BT82" s="1" t="n">
        <f aca="false">BT$5/(1-$E82)+$D82-BT$5</f>
        <v>0.135319332448709</v>
      </c>
      <c r="BU82" s="1" t="n">
        <f aca="false">BU$5/(1-$E82)+$D82-BU$5</f>
        <v>0.136355363886904</v>
      </c>
      <c r="BV82" s="1" t="n">
        <f aca="false">BV$5/(1-$E82)+$D82-BV$5</f>
        <v>0.137391395325099</v>
      </c>
      <c r="BW82" s="1" t="n">
        <f aca="false">BW$5/(1-$E82)+$D82-BW$5</f>
        <v>0.138427426763295</v>
      </c>
      <c r="BX82" s="1" t="n">
        <f aca="false">BX$5/(1-$E82)+$D82-BX$5</f>
        <v>0.13946345820149</v>
      </c>
      <c r="BY82" s="1" t="n">
        <f aca="false">BY$5/(1-$E82)+$D82-BY$5</f>
        <v>0.140499489639685</v>
      </c>
      <c r="BZ82" s="1" t="n">
        <f aca="false">BZ$5/(1-$E82)+$D82-BZ$5</f>
        <v>0.141535521077881</v>
      </c>
      <c r="CA82" s="1" t="n">
        <f aca="false">CA$5/(1-$E82)+$D82-CA$5</f>
        <v>0.142571552516076</v>
      </c>
      <c r="CB82" s="1" t="n">
        <f aca="false">CB$5/(1-$E82)+$D82-CB$5</f>
        <v>0.143607583954272</v>
      </c>
      <c r="CC82" s="1" t="n">
        <f aca="false">CC$5/(1-$E82)+$D82-CC$5</f>
        <v>0.144643615392467</v>
      </c>
      <c r="CD82" s="1" t="n">
        <f aca="false">CD$5/(1-$E82)+$D82-CD$5</f>
        <v>0.145679646830662</v>
      </c>
      <c r="CE82" s="1" t="n">
        <f aca="false">CE$5/(1-$E82)+$D82-CE$5</f>
        <v>0.146715678268857</v>
      </c>
      <c r="CF82" s="1" t="n">
        <f aca="false">CF$5/(1-$E82)+$D82-CF$5</f>
        <v>0.147751709707053</v>
      </c>
      <c r="CG82" s="1" t="n">
        <f aca="false">CG$5/(1-$E82)+$D82-CG$5</f>
        <v>0.148787741145248</v>
      </c>
      <c r="CH82" s="1" t="n">
        <f aca="false">CH$5/(1-$E82)+$D82-CH$5</f>
        <v>0.149823772583444</v>
      </c>
      <c r="CI82" s="1" t="n">
        <f aca="false">CI$5/(1-$E82)+$D82-CI$5</f>
        <v>0.150859804021639</v>
      </c>
      <c r="CJ82" s="1" t="n">
        <f aca="false">CJ$5/(1-$E82)+$D82-CJ$5</f>
        <v>0.151895835459834</v>
      </c>
      <c r="CK82" s="1" t="n">
        <f aca="false">CK$5/(1-$E82)+$D82-CK$5</f>
        <v>0.15293186689803</v>
      </c>
      <c r="CL82" s="1" t="n">
        <f aca="false">CL$5/(1-$E82)+$D82-CL$5</f>
        <v>0.153967898336225</v>
      </c>
      <c r="CM82" s="1" t="n">
        <f aca="false">CM$5/(1-$E82)+$D82-CM$5</f>
        <v>0.155003929774421</v>
      </c>
      <c r="CN82" s="1" t="n">
        <f aca="false">CN$5/(1-$E82)+$D82-CN$5</f>
        <v>0.156039961212616</v>
      </c>
      <c r="CO82" s="1" t="n">
        <f aca="false">CO$5/(1-$E82)+$D82-CO$5</f>
        <v>0.157075992650811</v>
      </c>
      <c r="CP82" s="1" t="n">
        <f aca="false">CP$5/(1-$E82)+$D82-CP$5</f>
        <v>0.158112024089006</v>
      </c>
      <c r="CQ82" s="1" t="n">
        <f aca="false">CQ$5/(1-$E82)+$D82-CQ$5</f>
        <v>0.159148055527202</v>
      </c>
      <c r="CR82" s="1" t="n">
        <f aca="false">CR$5/(1-$E82)+$D82-CR$5</f>
        <v>0.160184086965398</v>
      </c>
      <c r="CS82" s="1" t="n">
        <f aca="false">CS$5/(1-$E82)+$D82-CS$5</f>
        <v>0.161220118403593</v>
      </c>
      <c r="CT82" s="1" t="n">
        <f aca="false">CT$5/(1-$E82)+$D82-CT$5</f>
        <v>0.162256149841788</v>
      </c>
      <c r="CU82" s="1" t="n">
        <f aca="false">CU$5/(1-$E82)+$D82-CU$5</f>
        <v>0.163292181279983</v>
      </c>
      <c r="CV82" s="1" t="n">
        <f aca="false">CV$5/(1-$E82)+$D82-CV$5</f>
        <v>0.164328212718178</v>
      </c>
      <c r="CW82" s="1" t="n">
        <f aca="false">CW$5/(1-$E82)+$D82-CW$5</f>
        <v>0.165364244156374</v>
      </c>
      <c r="CX82" s="1" t="n">
        <f aca="false">CX$5/(1-$E82)+$D82-CX$5</f>
        <v>0.16640027559457</v>
      </c>
      <c r="CY82" s="1" t="n">
        <f aca="false">CY$5/(1-$E82)+$D82-CY$5</f>
        <v>0.167436307032765</v>
      </c>
      <c r="CZ82" s="1" t="n">
        <f aca="false">CZ$5/(1-$E82)+$D82-CZ$5</f>
        <v>0.16847233847096</v>
      </c>
      <c r="DA82" s="1" t="n">
        <f aca="false">DA$5/(1-$E82)+$D82-DA$5</f>
        <v>0.169508369909155</v>
      </c>
      <c r="DB82" s="1" t="n">
        <f aca="false">DB$5/(1-$E82)+$D82-DB$5</f>
        <v>0.170544401347351</v>
      </c>
      <c r="DC82" s="1" t="n">
        <f aca="false">DC$5/(1-$E82)+$D82-DC$5</f>
        <v>0.171580432785547</v>
      </c>
      <c r="DD82" s="1" t="n">
        <f aca="false">DD$5/(1-$E82)+$D82-DD$5</f>
        <v>0.172616464223742</v>
      </c>
      <c r="DE82" s="1" t="n">
        <f aca="false">DE$5/(1-$E82)+$D82-DE$5</f>
        <v>0.173652495661937</v>
      </c>
      <c r="DF82" s="1" t="n">
        <f aca="false">DF$5/(1-$E82)+$D82-DF$5</f>
        <v>0.174688527100132</v>
      </c>
      <c r="DG82" s="1" t="n">
        <f aca="false">DG$5/(1-$E82)+$D82-DG$5</f>
        <v>0.175724558538327</v>
      </c>
      <c r="DH82" s="1" t="n">
        <f aca="false">DH$5/(1-$E82)+$D82-DH$5</f>
        <v>0.176760589976523</v>
      </c>
      <c r="DI82" s="1" t="n">
        <f aca="false">DI$5/(1-$E82)+$D82-DI$5</f>
        <v>0.177796621414719</v>
      </c>
      <c r="DJ82" s="1" t="n">
        <f aca="false">DJ$5/(1-$E82)+$D82-DJ$5</f>
        <v>0.178832652852914</v>
      </c>
      <c r="DK82" s="1" t="n">
        <f aca="false">DK$5/(1-$E82)+$D82-DK$5</f>
        <v>0.179868684291109</v>
      </c>
      <c r="DL82" s="1" t="n">
        <f aca="false">DL$5/(1-$E82)+$D82-DL$5</f>
        <v>0.180904715729304</v>
      </c>
      <c r="DM82" s="1" t="n">
        <f aca="false">DM$5/(1-$E82)+$D82-DM$5</f>
        <v>0.181940747167499</v>
      </c>
      <c r="DN82" s="1" t="n">
        <f aca="false">DN$5/(1-$E82)+$D82-DN$5</f>
        <v>0.182976778605696</v>
      </c>
      <c r="DO82" s="1" t="n">
        <f aca="false">DO$5/(1-$E82)+$D82-DO$5</f>
        <v>0.184012810043891</v>
      </c>
      <c r="DP82" s="1" t="n">
        <f aca="false">DP$5/(1-$E82)+$D82-DP$5</f>
        <v>0.185048841482086</v>
      </c>
      <c r="DQ82" s="1" t="n">
        <f aca="false">DQ$5/(1-$E82)+$D82-DQ$5</f>
        <v>0.186084872920281</v>
      </c>
      <c r="DR82" s="1" t="n">
        <f aca="false">DR$5/(1-$E82)+$D82-DR$5</f>
        <v>0.187120904358476</v>
      </c>
      <c r="DS82" s="1" t="n">
        <f aca="false">DS$5/(1-$E82)+$D82-DS$5</f>
        <v>0.188156935796671</v>
      </c>
      <c r="DT82" s="1" t="n">
        <f aca="false">DT$5/(1-$E82)+$D82-DT$5</f>
        <v>0.189192967234867</v>
      </c>
      <c r="DU82" s="1" t="n">
        <f aca="false">DU$5/(1-$E82)+$D82-DU$5</f>
        <v>0.190228998673061</v>
      </c>
      <c r="DV82" s="1" t="n">
        <f aca="false">DV$5/(1-$E82)+$D82-DV$5</f>
        <v>0.191265030111257</v>
      </c>
      <c r="DW82" s="1" t="n">
        <f aca="false">DW$5/(1-$E82)+$D82-DW$5</f>
        <v>0.192301061549452</v>
      </c>
      <c r="DX82" s="1" t="n">
        <f aca="false">DX$5/(1-$E82)+$D82-DX$5</f>
        <v>0.193337092987647</v>
      </c>
      <c r="DY82" s="1" t="n">
        <f aca="false">DY$5/(1-$E82)+$D82-DY$5</f>
        <v>0.194373124425843</v>
      </c>
      <c r="DZ82" s="1" t="n">
        <f aca="false">DZ$5/(1-$E82)+$D82-DZ$5</f>
        <v>0.195409155864038</v>
      </c>
      <c r="EA82" s="1" t="n">
        <f aca="false">EA$5/(1-$E82)+$D82-EA$5</f>
        <v>0.196445187302235</v>
      </c>
      <c r="EB82" s="1" t="n">
        <f aca="false">EB$5/(1-$E82)+$D82-EB$5</f>
        <v>0.19748121874043</v>
      </c>
      <c r="EC82" s="1" t="n">
        <f aca="false">EC$5/(1-$E82)+$D82-EC$5</f>
        <v>0.198517250178625</v>
      </c>
      <c r="ED82" s="1" t="n">
        <f aca="false">ED$5/(1-$E82)+$D82-ED$5</f>
        <v>0.19955328161682</v>
      </c>
      <c r="EE82" s="1" t="n">
        <f aca="false">EE$5/(1-$E82)+$D82-EE$5</f>
        <v>0.200589313055016</v>
      </c>
      <c r="EF82" s="1" t="n">
        <f aca="false">EF$5/(1-$E82)+$D82-EF$5</f>
        <v>0.201625344493211</v>
      </c>
      <c r="EG82" s="1" t="n">
        <f aca="false">EG$5/(1-$E82)+$D82-EG$5</f>
        <v>0.202661375931406</v>
      </c>
      <c r="EH82" s="1" t="n">
        <f aca="false">EH$5/(1-$E82)+$D82-EH$5</f>
        <v>0.203697407369601</v>
      </c>
      <c r="EI82" s="1" t="n">
        <f aca="false">EI$5/(1-$E82)+$D82-EI$5</f>
        <v>0.204733438807796</v>
      </c>
      <c r="EJ82" s="1" t="n">
        <f aca="false">EJ$5/(1-$E82)+$D82-EJ$5</f>
        <v>0.205769470245993</v>
      </c>
      <c r="EK82" s="1" t="n">
        <f aca="false">EK$5/(1-$E82)+$D82-EK$5</f>
        <v>0.206805501684189</v>
      </c>
      <c r="EL82" s="1" t="n">
        <f aca="false">EL$5/(1-$E82)+$D82-EL$5</f>
        <v>0.207841533122384</v>
      </c>
      <c r="EM82" s="1" t="n">
        <f aca="false">EM$5/(1-$E82)+$D82-EM$5</f>
        <v>0.208877564560579</v>
      </c>
      <c r="EN82" s="1" t="n">
        <f aca="false">EN$5/(1-$E82)+$D82-EN$5</f>
        <v>0.209913595998774</v>
      </c>
      <c r="EO82" s="1" t="n">
        <f aca="false">EO$5/(1-$E82)+$D82-EO$5</f>
        <v>0.210949627436969</v>
      </c>
      <c r="EP82" s="1" t="n">
        <f aca="false">EP$5/(1-$E82)+$D82-EP$5</f>
        <v>0.211985658875165</v>
      </c>
      <c r="EQ82" s="1" t="n">
        <f aca="false">EQ$5/(1-$E82)+$D82-EQ$5</f>
        <v>0.21302169031336</v>
      </c>
      <c r="ER82" s="1" t="n">
        <f aca="false">ER$5/(1-$E82)+$D82-ER$5</f>
        <v>0.214057721751555</v>
      </c>
      <c r="ES82" s="1" t="n">
        <f aca="false">ES$5/(1-$E82)+$D82-ES$5</f>
        <v>0.21509375318975</v>
      </c>
      <c r="ET82" s="1" t="n">
        <f aca="false">ET$5/(1-$E82)+$D82-ET$5</f>
        <v>0.216129784627947</v>
      </c>
      <c r="EU82" s="1"/>
      <c r="EV82" s="1"/>
      <c r="EW82" s="1"/>
      <c r="EX82" s="1"/>
      <c r="EY82" s="1"/>
      <c r="EZ82" s="1"/>
      <c r="FA82" s="1"/>
      <c r="FB82" s="1"/>
    </row>
    <row r="83" customFormat="false" ht="12.75" hidden="false" customHeight="false" outlineLevel="0" collapsed="false">
      <c r="A83" s="21" t="s">
        <v>74</v>
      </c>
      <c r="B83" s="12"/>
      <c r="C83" s="1" t="n">
        <v>5.997</v>
      </c>
      <c r="D83" s="1" t="n">
        <v>0.0176</v>
      </c>
      <c r="E83" s="2" t="n">
        <v>0.0203</v>
      </c>
      <c r="F83" s="1" t="n">
        <f aca="false">F$5/(1-$E83)+$D83-F$5</f>
        <v>0.048680943145861</v>
      </c>
      <c r="G83" s="1" t="n">
        <f aca="false">G$5/(1-$E83)+$D83-G$5</f>
        <v>0.0497169745840564</v>
      </c>
      <c r="H83" s="1" t="n">
        <f aca="false">H$5/(1-$E83)+$D83-H$5</f>
        <v>0.0507530060222519</v>
      </c>
      <c r="I83" s="1" t="n">
        <f aca="false">I$5/(1-$E83)+$D83-I$5</f>
        <v>0.0517890374604471</v>
      </c>
      <c r="J83" s="1" t="n">
        <f aca="false">J$5/(1-$E83)+$D83-J$5</f>
        <v>0.0528250688986425</v>
      </c>
      <c r="K83" s="1" t="n">
        <f aca="false">K$5/(1-$E83)+$D83-K$5</f>
        <v>0.0538611003368379</v>
      </c>
      <c r="L83" s="1" t="n">
        <f aca="false">L$5/(1-$E83)+$D83-L$5</f>
        <v>0.0548971317750333</v>
      </c>
      <c r="M83" s="1" t="n">
        <f aca="false">M$5/(1-$E83)+$D83-M$5</f>
        <v>0.0559331632132285</v>
      </c>
      <c r="N83" s="1" t="n">
        <f aca="false">N$5/(1-$E83)+$D83-N$5</f>
        <v>0.0569691946514239</v>
      </c>
      <c r="O83" s="1" t="n">
        <f aca="false">O$5/(1-$E83)+$D83-O$5</f>
        <v>0.0580052260896193</v>
      </c>
      <c r="P83" s="1" t="n">
        <f aca="false">P$5/(1-$E83)+$D83-P$5</f>
        <v>0.069401571909768</v>
      </c>
      <c r="Q83" s="1" t="n">
        <f aca="false">Q$5/(1-$E83)+$D83-Q$5</f>
        <v>0.0704376033479637</v>
      </c>
      <c r="R83" s="1" t="n">
        <f aca="false">R$5/(1-$E83)+$D83-R$5</f>
        <v>0.0714736347861589</v>
      </c>
      <c r="S83" s="1" t="n">
        <f aca="false">S$5/(1-$E83)+$D83-S$5</f>
        <v>0.0725096662243541</v>
      </c>
      <c r="T83" s="1" t="n">
        <f aca="false">T$5/(1-$E83)+$D83-T$5</f>
        <v>0.0735456976625497</v>
      </c>
      <c r="U83" s="1" t="n">
        <f aca="false">U$5/(1-$E83)+$D83-U$5</f>
        <v>0.0745817291007449</v>
      </c>
      <c r="V83" s="1" t="n">
        <f aca="false">V$5/(1-$E83)+$D83-V$5</f>
        <v>0.0756177605389401</v>
      </c>
      <c r="W83" s="1" t="n">
        <f aca="false">W$5/(1-$E83)+$D83-W$5</f>
        <v>0.0766537919771357</v>
      </c>
      <c r="X83" s="1" t="n">
        <f aca="false">X$5/(1-$E83)+$D83-X$5</f>
        <v>0.0776898234153309</v>
      </c>
      <c r="Y83" s="1" t="n">
        <f aca="false">Y$5/(1-$E83)+$D83-Y$5</f>
        <v>0.0787258548535266</v>
      </c>
      <c r="Z83" s="1" t="n">
        <f aca="false">Z$5/(1-$E83)+$D83-Z$5</f>
        <v>0.0797618862917218</v>
      </c>
      <c r="AA83" s="1" t="n">
        <f aca="false">AA$5/(1-$E83)+$D83-AA$5</f>
        <v>0.080797917729917</v>
      </c>
      <c r="AB83" s="1" t="n">
        <f aca="false">AB$5/(1-$E83)+$D83-AB$5</f>
        <v>0.0818339491681126</v>
      </c>
      <c r="AC83" s="1" t="n">
        <f aca="false">AC$5/(1-$E83)+$D83-AC$5</f>
        <v>0.0828699806063078</v>
      </c>
      <c r="AD83" s="1" t="n">
        <f aca="false">AD$5/(1-$E83)+$D83-AD$5</f>
        <v>0.083906012044503</v>
      </c>
      <c r="AE83" s="1" t="n">
        <f aca="false">AE$5/(1-$E83)+$D83-AE$5</f>
        <v>0.0849420434826986</v>
      </c>
      <c r="AF83" s="1" t="n">
        <f aca="false">AF$5/(1-$E83)+$D83-AF$5</f>
        <v>0.0859780749208938</v>
      </c>
      <c r="AG83" s="1" t="n">
        <f aca="false">AG$5/(1-$E83)+$D83-AG$5</f>
        <v>0.0870141063590895</v>
      </c>
      <c r="AH83" s="1" t="n">
        <f aca="false">AH$5/(1-$E83)+$D83-AH$5</f>
        <v>0.0880501377972847</v>
      </c>
      <c r="AI83" s="1" t="n">
        <f aca="false">AI$5/(1-$E83)+$D83-AI$5</f>
        <v>0.0890861692354799</v>
      </c>
      <c r="AJ83" s="1" t="n">
        <f aca="false">AJ$5/(1-$E83)+$D83-AJ$5</f>
        <v>0.0901222006736755</v>
      </c>
      <c r="AK83" s="1" t="n">
        <f aca="false">AK$5/(1-$E83)+$D83-AK$5</f>
        <v>0.0911582321118707</v>
      </c>
      <c r="AL83" s="1" t="n">
        <f aca="false">AL$5/(1-$E83)+$D83-AL$5</f>
        <v>0.0921942635500659</v>
      </c>
      <c r="AM83" s="1" t="n">
        <f aca="false">AM$5/(1-$E83)+$D83-AM$5</f>
        <v>0.0932302949882615</v>
      </c>
      <c r="AN83" s="1" t="n">
        <f aca="false">AN$5/(1-$E83)+$D83-AN$5</f>
        <v>0.0942663264264567</v>
      </c>
      <c r="AO83" s="1" t="n">
        <f aca="false">AO$5/(1-$E83)+$D83-AO$5</f>
        <v>0.0953023578646519</v>
      </c>
      <c r="AP83" s="1" t="n">
        <f aca="false">AP$5/(1-$E83)+$D83-AP$5</f>
        <v>0.0963383893028476</v>
      </c>
      <c r="AQ83" s="1" t="n">
        <f aca="false">AQ$5/(1-$E83)+$D83-AQ$5</f>
        <v>0.0973744207410427</v>
      </c>
      <c r="AR83" s="1" t="n">
        <f aca="false">AR$5/(1-$E83)+$D83-AR$5</f>
        <v>0.0984104521792384</v>
      </c>
      <c r="AS83" s="1" t="n">
        <f aca="false">AS$5/(1-$E83)+$D83-AS$5</f>
        <v>0.0994464836174336</v>
      </c>
      <c r="AT83" s="1" t="n">
        <f aca="false">AT$5/(1-$E83)+$D83-AT$5</f>
        <v>0.100482515055629</v>
      </c>
      <c r="AU83" s="1" t="n">
        <f aca="false">AU$5/(1-$E83)+$D83-AU$5</f>
        <v>0.101518546493824</v>
      </c>
      <c r="AV83" s="1" t="n">
        <f aca="false">AV$5/(1-$E83)+$D83-AV$5</f>
        <v>0.10255457793202</v>
      </c>
      <c r="AW83" s="1" t="n">
        <f aca="false">AW$5/(1-$E83)+$D83-AW$5</f>
        <v>0.103590609370215</v>
      </c>
      <c r="AX83" s="1" t="n">
        <f aca="false">AX$5/(1-$E83)+$D83-AX$5</f>
        <v>0.10462664080841</v>
      </c>
      <c r="AY83" s="1" t="n">
        <f aca="false">AY$5/(1-$E83)+$D83-AY$5</f>
        <v>0.105662672246606</v>
      </c>
      <c r="AZ83" s="1" t="n">
        <f aca="false">AZ$5/(1-$E83)+$D83-AZ$5</f>
        <v>0.106698703684801</v>
      </c>
      <c r="BA83" s="1" t="n">
        <f aca="false">BA$5/(1-$E83)+$D83-BA$5</f>
        <v>0.107734735122996</v>
      </c>
      <c r="BB83" s="1" t="n">
        <f aca="false">BB$5/(1-$E83)+$D83-BB$5</f>
        <v>0.108770766561192</v>
      </c>
      <c r="BC83" s="1" t="n">
        <f aca="false">BC$5/(1-$E83)+$D83-BC$5</f>
        <v>0.109806797999387</v>
      </c>
      <c r="BD83" s="1" t="n">
        <f aca="false">BD$5/(1-$E83)+$D83-BD$5</f>
        <v>0.110842829437583</v>
      </c>
      <c r="BE83" s="1" t="n">
        <f aca="false">BE$5/(1-$E83)+$D83-BE$5</f>
        <v>0.111878860875778</v>
      </c>
      <c r="BF83" s="1" t="n">
        <f aca="false">BF$5/(1-$E83)+$D83-BF$5</f>
        <v>0.112914892313973</v>
      </c>
      <c r="BG83" s="1" t="n">
        <f aca="false">BG$5/(1-$E83)+$D83-BG$5</f>
        <v>0.113950923752169</v>
      </c>
      <c r="BH83" s="1" t="n">
        <f aca="false">BH$5/(1-$E83)+$D83-BH$5</f>
        <v>0.114986955190364</v>
      </c>
      <c r="BI83" s="1" t="n">
        <f aca="false">BI$5/(1-$E83)+$D83-BI$5</f>
        <v>0.116022986628559</v>
      </c>
      <c r="BJ83" s="1" t="n">
        <f aca="false">BJ$5/(1-$E83)+$D83-BJ$5</f>
        <v>0.117059018066755</v>
      </c>
      <c r="BK83" s="1" t="n">
        <f aca="false">BK$5/(1-$E83)+$D83-BK$5</f>
        <v>0.11809504950495</v>
      </c>
      <c r="BL83" s="1" t="n">
        <f aca="false">BL$5/(1-$E83)+$D83-BL$5</f>
        <v>0.119131080943146</v>
      </c>
      <c r="BM83" s="1" t="n">
        <f aca="false">BM$5/(1-$E83)+$D83-BM$5</f>
        <v>0.120167112381341</v>
      </c>
      <c r="BN83" s="1" t="n">
        <f aca="false">BN$5/(1-$E83)+$D83-BN$5</f>
        <v>0.121203143819536</v>
      </c>
      <c r="BO83" s="1" t="n">
        <f aca="false">BO$5/(1-$E83)+$D83-BO$5</f>
        <v>0.122239175257731</v>
      </c>
      <c r="BP83" s="1" t="n">
        <f aca="false">BP$5/(1-$E83)+$D83-BP$5</f>
        <v>0.123275206695927</v>
      </c>
      <c r="BQ83" s="1" t="n">
        <f aca="false">BQ$5/(1-$E83)+$D83-BQ$5</f>
        <v>0.124311238134122</v>
      </c>
      <c r="BR83" s="1" t="n">
        <f aca="false">BR$5/(1-$E83)+$D83-BR$5</f>
        <v>0.125347269572318</v>
      </c>
      <c r="BS83" s="1" t="n">
        <f aca="false">BS$5/(1-$E83)+$D83-BS$5</f>
        <v>0.126383301010513</v>
      </c>
      <c r="BT83" s="1" t="n">
        <f aca="false">BT$5/(1-$E83)+$D83-BT$5</f>
        <v>0.127419332448708</v>
      </c>
      <c r="BU83" s="1" t="n">
        <f aca="false">BU$5/(1-$E83)+$D83-BU$5</f>
        <v>0.128455363886903</v>
      </c>
      <c r="BV83" s="1" t="n">
        <f aca="false">BV$5/(1-$E83)+$D83-BV$5</f>
        <v>0.129491395325099</v>
      </c>
      <c r="BW83" s="1" t="n">
        <f aca="false">BW$5/(1-$E83)+$D83-BW$5</f>
        <v>0.130527426763295</v>
      </c>
      <c r="BX83" s="1" t="n">
        <f aca="false">BX$5/(1-$E83)+$D83-BX$5</f>
        <v>0.13156345820149</v>
      </c>
      <c r="BY83" s="1" t="n">
        <f aca="false">BY$5/(1-$E83)+$D83-BY$5</f>
        <v>0.132599489639685</v>
      </c>
      <c r="BZ83" s="1" t="n">
        <f aca="false">BZ$5/(1-$E83)+$D83-BZ$5</f>
        <v>0.13363552107788</v>
      </c>
      <c r="CA83" s="1" t="n">
        <f aca="false">CA$5/(1-$E83)+$D83-CA$5</f>
        <v>0.134671552516076</v>
      </c>
      <c r="CB83" s="1" t="n">
        <f aca="false">CB$5/(1-$E83)+$D83-CB$5</f>
        <v>0.135707583954272</v>
      </c>
      <c r="CC83" s="1" t="n">
        <f aca="false">CC$5/(1-$E83)+$D83-CC$5</f>
        <v>0.136743615392467</v>
      </c>
      <c r="CD83" s="1" t="n">
        <f aca="false">CD$5/(1-$E83)+$D83-CD$5</f>
        <v>0.137779646830662</v>
      </c>
      <c r="CE83" s="1" t="n">
        <f aca="false">CE$5/(1-$E83)+$D83-CE$5</f>
        <v>0.138815678268857</v>
      </c>
      <c r="CF83" s="1" t="n">
        <f aca="false">CF$5/(1-$E83)+$D83-CF$5</f>
        <v>0.139851709707052</v>
      </c>
      <c r="CG83" s="1" t="n">
        <f aca="false">CG$5/(1-$E83)+$D83-CG$5</f>
        <v>0.140887741145248</v>
      </c>
      <c r="CH83" s="1" t="n">
        <f aca="false">CH$5/(1-$E83)+$D83-CH$5</f>
        <v>0.141923772583444</v>
      </c>
      <c r="CI83" s="1" t="n">
        <f aca="false">CI$5/(1-$E83)+$D83-CI$5</f>
        <v>0.142959804021639</v>
      </c>
      <c r="CJ83" s="1" t="n">
        <f aca="false">CJ$5/(1-$E83)+$D83-CJ$5</f>
        <v>0.143995835459834</v>
      </c>
      <c r="CK83" s="1" t="n">
        <f aca="false">CK$5/(1-$E83)+$D83-CK$5</f>
        <v>0.145031866898029</v>
      </c>
      <c r="CL83" s="1" t="n">
        <f aca="false">CL$5/(1-$E83)+$D83-CL$5</f>
        <v>0.146067898336224</v>
      </c>
      <c r="CM83" s="1" t="n">
        <f aca="false">CM$5/(1-$E83)+$D83-CM$5</f>
        <v>0.147103929774421</v>
      </c>
      <c r="CN83" s="1" t="n">
        <f aca="false">CN$5/(1-$E83)+$D83-CN$5</f>
        <v>0.148139961212616</v>
      </c>
      <c r="CO83" s="1" t="n">
        <f aca="false">CO$5/(1-$E83)+$D83-CO$5</f>
        <v>0.149175992650811</v>
      </c>
      <c r="CP83" s="1" t="n">
        <f aca="false">CP$5/(1-$E83)+$D83-CP$5</f>
        <v>0.150212024089006</v>
      </c>
      <c r="CQ83" s="1" t="n">
        <f aca="false">CQ$5/(1-$E83)+$D83-CQ$5</f>
        <v>0.151248055527201</v>
      </c>
      <c r="CR83" s="1" t="n">
        <f aca="false">CR$5/(1-$E83)+$D83-CR$5</f>
        <v>0.152284086965397</v>
      </c>
      <c r="CS83" s="1" t="n">
        <f aca="false">CS$5/(1-$E83)+$D83-CS$5</f>
        <v>0.153320118403593</v>
      </c>
      <c r="CT83" s="1" t="n">
        <f aca="false">CT$5/(1-$E83)+$D83-CT$5</f>
        <v>0.154356149841788</v>
      </c>
      <c r="CU83" s="1" t="n">
        <f aca="false">CU$5/(1-$E83)+$D83-CU$5</f>
        <v>0.155392181279983</v>
      </c>
      <c r="CV83" s="1" t="n">
        <f aca="false">CV$5/(1-$E83)+$D83-CV$5</f>
        <v>0.156428212718178</v>
      </c>
      <c r="CW83" s="1" t="n">
        <f aca="false">CW$5/(1-$E83)+$D83-CW$5</f>
        <v>0.157464244156373</v>
      </c>
      <c r="CX83" s="1" t="n">
        <f aca="false">CX$5/(1-$E83)+$D83-CX$5</f>
        <v>0.158500275594569</v>
      </c>
      <c r="CY83" s="1" t="n">
        <f aca="false">CY$5/(1-$E83)+$D83-CY$5</f>
        <v>0.159536307032765</v>
      </c>
      <c r="CZ83" s="1" t="n">
        <f aca="false">CZ$5/(1-$E83)+$D83-CZ$5</f>
        <v>0.16057233847096</v>
      </c>
      <c r="DA83" s="1" t="n">
        <f aca="false">DA$5/(1-$E83)+$D83-DA$5</f>
        <v>0.161608369909155</v>
      </c>
      <c r="DB83" s="1" t="n">
        <f aca="false">DB$5/(1-$E83)+$D83-DB$5</f>
        <v>0.16264440134735</v>
      </c>
      <c r="DC83" s="1" t="n">
        <f aca="false">DC$5/(1-$E83)+$D83-DC$5</f>
        <v>0.163680432785546</v>
      </c>
      <c r="DD83" s="1" t="n">
        <f aca="false">DD$5/(1-$E83)+$D83-DD$5</f>
        <v>0.164716464223742</v>
      </c>
      <c r="DE83" s="1" t="n">
        <f aca="false">DE$5/(1-$E83)+$D83-DE$5</f>
        <v>0.165752495661937</v>
      </c>
      <c r="DF83" s="1" t="n">
        <f aca="false">DF$5/(1-$E83)+$D83-DF$5</f>
        <v>0.166788527100132</v>
      </c>
      <c r="DG83" s="1" t="n">
        <f aca="false">DG$5/(1-$E83)+$D83-DG$5</f>
        <v>0.167824558538327</v>
      </c>
      <c r="DH83" s="1" t="n">
        <f aca="false">DH$5/(1-$E83)+$D83-DH$5</f>
        <v>0.168860589976523</v>
      </c>
      <c r="DI83" s="1" t="n">
        <f aca="false">DI$5/(1-$E83)+$D83-DI$5</f>
        <v>0.169896621414718</v>
      </c>
      <c r="DJ83" s="1" t="n">
        <f aca="false">DJ$5/(1-$E83)+$D83-DJ$5</f>
        <v>0.170932652852914</v>
      </c>
      <c r="DK83" s="1" t="n">
        <f aca="false">DK$5/(1-$E83)+$D83-DK$5</f>
        <v>0.171968684291109</v>
      </c>
      <c r="DL83" s="1" t="n">
        <f aca="false">DL$5/(1-$E83)+$D83-DL$5</f>
        <v>0.173004715729304</v>
      </c>
      <c r="DM83" s="1" t="n">
        <f aca="false">DM$5/(1-$E83)+$D83-DM$5</f>
        <v>0.174040747167499</v>
      </c>
      <c r="DN83" s="1" t="n">
        <f aca="false">DN$5/(1-$E83)+$D83-DN$5</f>
        <v>0.175076778605695</v>
      </c>
      <c r="DO83" s="1" t="n">
        <f aca="false">DO$5/(1-$E83)+$D83-DO$5</f>
        <v>0.17611281004389</v>
      </c>
      <c r="DP83" s="1" t="n">
        <f aca="false">DP$5/(1-$E83)+$D83-DP$5</f>
        <v>0.177148841482086</v>
      </c>
      <c r="DQ83" s="1" t="n">
        <f aca="false">DQ$5/(1-$E83)+$D83-DQ$5</f>
        <v>0.178184872920281</v>
      </c>
      <c r="DR83" s="1" t="n">
        <f aca="false">DR$5/(1-$E83)+$D83-DR$5</f>
        <v>0.179220904358476</v>
      </c>
      <c r="DS83" s="1" t="n">
        <f aca="false">DS$5/(1-$E83)+$D83-DS$5</f>
        <v>0.180256935796671</v>
      </c>
      <c r="DT83" s="1" t="n">
        <f aca="false">DT$5/(1-$E83)+$D83-DT$5</f>
        <v>0.181292967234867</v>
      </c>
      <c r="DU83" s="1" t="n">
        <f aca="false">DU$5/(1-$E83)+$D83-DU$5</f>
        <v>0.182328998673062</v>
      </c>
      <c r="DV83" s="1" t="n">
        <f aca="false">DV$5/(1-$E83)+$D83-DV$5</f>
        <v>0.183365030111258</v>
      </c>
      <c r="DW83" s="1" t="n">
        <f aca="false">DW$5/(1-$E83)+$D83-DW$5</f>
        <v>0.184401061549453</v>
      </c>
      <c r="DX83" s="1" t="n">
        <f aca="false">DX$5/(1-$E83)+$D83-DX$5</f>
        <v>0.185437092987648</v>
      </c>
      <c r="DY83" s="1" t="n">
        <f aca="false">DY$5/(1-$E83)+$D83-DY$5</f>
        <v>0.186473124425843</v>
      </c>
      <c r="DZ83" s="1" t="n">
        <f aca="false">DZ$5/(1-$E83)+$D83-DZ$5</f>
        <v>0.187509155864039</v>
      </c>
      <c r="EA83" s="1" t="n">
        <f aca="false">EA$5/(1-$E83)+$D83-EA$5</f>
        <v>0.188545187302235</v>
      </c>
      <c r="EB83" s="1" t="n">
        <f aca="false">EB$5/(1-$E83)+$D83-EB$5</f>
        <v>0.189581218740431</v>
      </c>
      <c r="EC83" s="1" t="n">
        <f aca="false">EC$5/(1-$E83)+$D83-EC$5</f>
        <v>0.190617250178626</v>
      </c>
      <c r="ED83" s="1" t="n">
        <f aca="false">ED$5/(1-$E83)+$D83-ED$5</f>
        <v>0.191653281616821</v>
      </c>
      <c r="EE83" s="1" t="n">
        <f aca="false">EE$5/(1-$E83)+$D83-EE$5</f>
        <v>0.192689313055016</v>
      </c>
      <c r="EF83" s="1" t="n">
        <f aca="false">EF$5/(1-$E83)+$D83-EF$5</f>
        <v>0.193725344493211</v>
      </c>
      <c r="EG83" s="1" t="n">
        <f aca="false">EG$5/(1-$E83)+$D83-EG$5</f>
        <v>0.194761375931407</v>
      </c>
      <c r="EH83" s="1" t="n">
        <f aca="false">EH$5/(1-$E83)+$D83-EH$5</f>
        <v>0.195797407369602</v>
      </c>
      <c r="EI83" s="1" t="n">
        <f aca="false">EI$5/(1-$E83)+$D83-EI$5</f>
        <v>0.196833438807797</v>
      </c>
      <c r="EJ83" s="1" t="n">
        <f aca="false">EJ$5/(1-$E83)+$D83-EJ$5</f>
        <v>0.197869470245994</v>
      </c>
      <c r="EK83" s="1" t="n">
        <f aca="false">EK$5/(1-$E83)+$D83-EK$5</f>
        <v>0.198905501684189</v>
      </c>
      <c r="EL83" s="1" t="n">
        <f aca="false">EL$5/(1-$E83)+$D83-EL$5</f>
        <v>0.199941533122384</v>
      </c>
      <c r="EM83" s="1" t="n">
        <f aca="false">EM$5/(1-$E83)+$D83-EM$5</f>
        <v>0.20097756456058</v>
      </c>
      <c r="EN83" s="1" t="n">
        <f aca="false">EN$5/(1-$E83)+$D83-EN$5</f>
        <v>0.202013595998775</v>
      </c>
      <c r="EO83" s="1" t="n">
        <f aca="false">EO$5/(1-$E83)+$D83-EO$5</f>
        <v>0.20304962743697</v>
      </c>
      <c r="EP83" s="1" t="n">
        <f aca="false">EP$5/(1-$E83)+$D83-EP$5</f>
        <v>0.204085658875165</v>
      </c>
      <c r="EQ83" s="1" t="n">
        <f aca="false">EQ$5/(1-$E83)+$D83-EQ$5</f>
        <v>0.20512169031336</v>
      </c>
      <c r="ER83" s="1" t="n">
        <f aca="false">ER$5/(1-$E83)+$D83-ER$5</f>
        <v>0.206157721751556</v>
      </c>
      <c r="ES83" s="1" t="n">
        <f aca="false">ES$5/(1-$E83)+$D83-ES$5</f>
        <v>0.207193753189751</v>
      </c>
      <c r="ET83" s="1" t="n">
        <f aca="false">ET$5/(1-$E83)+$D83-ET$5</f>
        <v>0.208229784627948</v>
      </c>
      <c r="EU83" s="1"/>
      <c r="EV83" s="1"/>
      <c r="EW83" s="1"/>
      <c r="EX83" s="1"/>
      <c r="EY83" s="1"/>
      <c r="EZ83" s="1"/>
      <c r="FA83" s="1"/>
      <c r="FB83" s="1"/>
    </row>
    <row r="84" customFormat="false" ht="12.75" hidden="false" customHeight="false" outlineLevel="0" collapsed="false">
      <c r="A84" s="21" t="s">
        <v>75</v>
      </c>
      <c r="B84" s="12"/>
      <c r="C84" s="1" t="n">
        <v>5.997</v>
      </c>
      <c r="D84" s="1" t="n">
        <v>0.0236</v>
      </c>
      <c r="E84" s="2" t="n">
        <v>0.0184</v>
      </c>
      <c r="F84" s="1" t="n">
        <f aca="false">F$5/(1-$E84)+$D84-F$5</f>
        <v>0.051717359413203</v>
      </c>
      <c r="G84" s="1" t="n">
        <f aca="false">G$5/(1-$E84)+$D84-G$5</f>
        <v>0.0526546047269765</v>
      </c>
      <c r="H84" s="1" t="n">
        <f aca="false">H$5/(1-$E84)+$D84-H$5</f>
        <v>0.0535918500407497</v>
      </c>
      <c r="I84" s="1" t="n">
        <f aca="false">I$5/(1-$E84)+$D84-I$5</f>
        <v>0.0545290953545232</v>
      </c>
      <c r="J84" s="1" t="n">
        <f aca="false">J$5/(1-$E84)+$D84-J$5</f>
        <v>0.0554663406682967</v>
      </c>
      <c r="K84" s="1" t="n">
        <f aca="false">K$5/(1-$E84)+$D84-K$5</f>
        <v>0.0564035859820702</v>
      </c>
      <c r="L84" s="1" t="n">
        <f aca="false">L$5/(1-$E84)+$D84-L$5</f>
        <v>0.0573408312958434</v>
      </c>
      <c r="M84" s="1" t="n">
        <f aca="false">M$5/(1-$E84)+$D84-M$5</f>
        <v>0.0582780766096169</v>
      </c>
      <c r="N84" s="1" t="n">
        <f aca="false">N$5/(1-$E84)+$D84-N$5</f>
        <v>0.0592153219233904</v>
      </c>
      <c r="O84" s="1" t="n">
        <f aca="false">O$5/(1-$E84)+$D84-O$5</f>
        <v>0.0601525672371637</v>
      </c>
      <c r="P84" s="1" t="n">
        <f aca="false">P$5/(1-$E84)+$D84-P$5</f>
        <v>0.0704622656886715</v>
      </c>
      <c r="Q84" s="1" t="n">
        <f aca="false">Q$5/(1-$E84)+$D84-Q$5</f>
        <v>0.0713995110024448</v>
      </c>
      <c r="R84" s="1" t="n">
        <f aca="false">R$5/(1-$E84)+$D84-R$5</f>
        <v>0.0723367563162185</v>
      </c>
      <c r="S84" s="1" t="n">
        <f aca="false">S$5/(1-$E84)+$D84-S$5</f>
        <v>0.0732740016299918</v>
      </c>
      <c r="T84" s="1" t="n">
        <f aca="false">T$5/(1-$E84)+$D84-T$5</f>
        <v>0.0742112469437655</v>
      </c>
      <c r="U84" s="1" t="n">
        <f aca="false">U$5/(1-$E84)+$D84-U$5</f>
        <v>0.0751484922575387</v>
      </c>
      <c r="V84" s="1" t="n">
        <f aca="false">V$5/(1-$E84)+$D84-V$5</f>
        <v>0.076085737571312</v>
      </c>
      <c r="W84" s="1" t="n">
        <f aca="false">W$5/(1-$E84)+$D84-W$5</f>
        <v>0.0770229828850857</v>
      </c>
      <c r="X84" s="1" t="n">
        <f aca="false">X$5/(1-$E84)+$D84-X$5</f>
        <v>0.077960228198859</v>
      </c>
      <c r="Y84" s="1" t="n">
        <f aca="false">Y$5/(1-$E84)+$D84-Y$5</f>
        <v>0.0788974735126322</v>
      </c>
      <c r="Z84" s="1" t="n">
        <f aca="false">Z$5/(1-$E84)+$D84-Z$5</f>
        <v>0.0798347188264059</v>
      </c>
      <c r="AA84" s="1" t="n">
        <f aca="false">AA$5/(1-$E84)+$D84-AA$5</f>
        <v>0.0807719641401792</v>
      </c>
      <c r="AB84" s="1" t="n">
        <f aca="false">AB$5/(1-$E84)+$D84-AB$5</f>
        <v>0.0817092094539529</v>
      </c>
      <c r="AC84" s="1" t="n">
        <f aca="false">AC$5/(1-$E84)+$D84-AC$5</f>
        <v>0.0826464547677261</v>
      </c>
      <c r="AD84" s="1" t="n">
        <f aca="false">AD$5/(1-$E84)+$D84-AD$5</f>
        <v>0.0835837000814994</v>
      </c>
      <c r="AE84" s="1" t="n">
        <f aca="false">AE$5/(1-$E84)+$D84-AE$5</f>
        <v>0.0845209453952731</v>
      </c>
      <c r="AF84" s="1" t="n">
        <f aca="false">AF$5/(1-$E84)+$D84-AF$5</f>
        <v>0.0854581907090464</v>
      </c>
      <c r="AG84" s="1" t="n">
        <f aca="false">AG$5/(1-$E84)+$D84-AG$5</f>
        <v>0.0863954360228196</v>
      </c>
      <c r="AH84" s="1" t="n">
        <f aca="false">AH$5/(1-$E84)+$D84-AH$5</f>
        <v>0.0873326813365933</v>
      </c>
      <c r="AI84" s="1" t="n">
        <f aca="false">AI$5/(1-$E84)+$D84-AI$5</f>
        <v>0.0882699266503666</v>
      </c>
      <c r="AJ84" s="1" t="n">
        <f aca="false">AJ$5/(1-$E84)+$D84-AJ$5</f>
        <v>0.0892071719641403</v>
      </c>
      <c r="AK84" s="1" t="n">
        <f aca="false">AK$5/(1-$E84)+$D84-AK$5</f>
        <v>0.0901444172779136</v>
      </c>
      <c r="AL84" s="1" t="n">
        <f aca="false">AL$5/(1-$E84)+$D84-AL$5</f>
        <v>0.0910816625916868</v>
      </c>
      <c r="AM84" s="1" t="n">
        <f aca="false">AM$5/(1-$E84)+$D84-AM$5</f>
        <v>0.0920189079054605</v>
      </c>
      <c r="AN84" s="1" t="n">
        <f aca="false">AN$5/(1-$E84)+$D84-AN$5</f>
        <v>0.0929561532192338</v>
      </c>
      <c r="AO84" s="1" t="n">
        <f aca="false">AO$5/(1-$E84)+$D84-AO$5</f>
        <v>0.093893398533007</v>
      </c>
      <c r="AP84" s="1" t="n">
        <f aca="false">AP$5/(1-$E84)+$D84-AP$5</f>
        <v>0.0948306438467808</v>
      </c>
      <c r="AQ84" s="1" t="n">
        <f aca="false">AQ$5/(1-$E84)+$D84-AQ$5</f>
        <v>0.095767889160554</v>
      </c>
      <c r="AR84" s="1" t="n">
        <f aca="false">AR$5/(1-$E84)+$D84-AR$5</f>
        <v>0.0967051344743273</v>
      </c>
      <c r="AS84" s="1" t="n">
        <f aca="false">AS$5/(1-$E84)+$D84-AS$5</f>
        <v>0.097642379788101</v>
      </c>
      <c r="AT84" s="1" t="n">
        <f aca="false">AT$5/(1-$E84)+$D84-AT$5</f>
        <v>0.0985796251018742</v>
      </c>
      <c r="AU84" s="1" t="n">
        <f aca="false">AU$5/(1-$E84)+$D84-AU$5</f>
        <v>0.0995168704156475</v>
      </c>
      <c r="AV84" s="1" t="n">
        <f aca="false">AV$5/(1-$E84)+$D84-AV$5</f>
        <v>0.100454115729421</v>
      </c>
      <c r="AW84" s="1" t="n">
        <f aca="false">AW$5/(1-$E84)+$D84-AW$5</f>
        <v>0.101391361043195</v>
      </c>
      <c r="AX84" s="1" t="n">
        <f aca="false">AX$5/(1-$E84)+$D84-AX$5</f>
        <v>0.102328606356968</v>
      </c>
      <c r="AY84" s="1" t="n">
        <f aca="false">AY$5/(1-$E84)+$D84-AY$5</f>
        <v>0.103265851670741</v>
      </c>
      <c r="AZ84" s="1" t="n">
        <f aca="false">AZ$5/(1-$E84)+$D84-AZ$5</f>
        <v>0.104203096984515</v>
      </c>
      <c r="BA84" s="1" t="n">
        <f aca="false">BA$5/(1-$E84)+$D84-BA$5</f>
        <v>0.105140342298288</v>
      </c>
      <c r="BB84" s="1" t="n">
        <f aca="false">BB$5/(1-$E84)+$D84-BB$5</f>
        <v>0.106077587612062</v>
      </c>
      <c r="BC84" s="1" t="n">
        <f aca="false">BC$5/(1-$E84)+$D84-BC$5</f>
        <v>0.107014832925835</v>
      </c>
      <c r="BD84" s="1" t="n">
        <f aca="false">BD$5/(1-$E84)+$D84-BD$5</f>
        <v>0.107952078239609</v>
      </c>
      <c r="BE84" s="1" t="n">
        <f aca="false">BE$5/(1-$E84)+$D84-BE$5</f>
        <v>0.108889323553382</v>
      </c>
      <c r="BF84" s="1" t="n">
        <f aca="false">BF$5/(1-$E84)+$D84-BF$5</f>
        <v>0.109826568867155</v>
      </c>
      <c r="BG84" s="1" t="n">
        <f aca="false">BG$5/(1-$E84)+$D84-BG$5</f>
        <v>0.110763814180929</v>
      </c>
      <c r="BH84" s="1" t="n">
        <f aca="false">BH$5/(1-$E84)+$D84-BH$5</f>
        <v>0.111701059494703</v>
      </c>
      <c r="BI84" s="1" t="n">
        <f aca="false">BI$5/(1-$E84)+$D84-BI$5</f>
        <v>0.112638304808476</v>
      </c>
      <c r="BJ84" s="1" t="n">
        <f aca="false">BJ$5/(1-$E84)+$D84-BJ$5</f>
        <v>0.113575550122249</v>
      </c>
      <c r="BK84" s="1" t="n">
        <f aca="false">BK$5/(1-$E84)+$D84-BK$5</f>
        <v>0.114512795436022</v>
      </c>
      <c r="BL84" s="1" t="n">
        <f aca="false">BL$5/(1-$E84)+$D84-BL$5</f>
        <v>0.115450040749796</v>
      </c>
      <c r="BM84" s="1" t="n">
        <f aca="false">BM$5/(1-$E84)+$D84-BM$5</f>
        <v>0.11638728606357</v>
      </c>
      <c r="BN84" s="1" t="n">
        <f aca="false">BN$5/(1-$E84)+$D84-BN$5</f>
        <v>0.117324531377343</v>
      </c>
      <c r="BO84" s="1" t="n">
        <f aca="false">BO$5/(1-$E84)+$D84-BO$5</f>
        <v>0.118261776691116</v>
      </c>
      <c r="BP84" s="1" t="n">
        <f aca="false">BP$5/(1-$E84)+$D84-BP$5</f>
        <v>0.11919902200489</v>
      </c>
      <c r="BQ84" s="1" t="n">
        <f aca="false">BQ$5/(1-$E84)+$D84-BQ$5</f>
        <v>0.120136267318663</v>
      </c>
      <c r="BR84" s="1" t="n">
        <f aca="false">BR$5/(1-$E84)+$D84-BR$5</f>
        <v>0.121073512632437</v>
      </c>
      <c r="BS84" s="1" t="n">
        <f aca="false">BS$5/(1-$E84)+$D84-BS$5</f>
        <v>0.12201075794621</v>
      </c>
      <c r="BT84" s="1" t="n">
        <f aca="false">BT$5/(1-$E84)+$D84-BT$5</f>
        <v>0.122948003259983</v>
      </c>
      <c r="BU84" s="1" t="n">
        <f aca="false">BU$5/(1-$E84)+$D84-BU$5</f>
        <v>0.123885248573757</v>
      </c>
      <c r="BV84" s="1" t="n">
        <f aca="false">BV$5/(1-$E84)+$D84-BV$5</f>
        <v>0.12482249388753</v>
      </c>
      <c r="BW84" s="1" t="n">
        <f aca="false">BW$5/(1-$E84)+$D84-BW$5</f>
        <v>0.125759739201304</v>
      </c>
      <c r="BX84" s="1" t="n">
        <f aca="false">BX$5/(1-$E84)+$D84-BX$5</f>
        <v>0.126696984515077</v>
      </c>
      <c r="BY84" s="1" t="n">
        <f aca="false">BY$5/(1-$E84)+$D84-BY$5</f>
        <v>0.127634229828851</v>
      </c>
      <c r="BZ84" s="1" t="n">
        <f aca="false">BZ$5/(1-$E84)+$D84-BZ$5</f>
        <v>0.128571475142624</v>
      </c>
      <c r="CA84" s="1" t="n">
        <f aca="false">CA$5/(1-$E84)+$D84-CA$5</f>
        <v>0.129508720456397</v>
      </c>
      <c r="CB84" s="1" t="n">
        <f aca="false">CB$5/(1-$E84)+$D84-CB$5</f>
        <v>0.13044596577017</v>
      </c>
      <c r="CC84" s="1" t="n">
        <f aca="false">CC$5/(1-$E84)+$D84-CC$5</f>
        <v>0.131383211083945</v>
      </c>
      <c r="CD84" s="1" t="n">
        <f aca="false">CD$5/(1-$E84)+$D84-CD$5</f>
        <v>0.132320456397718</v>
      </c>
      <c r="CE84" s="1" t="n">
        <f aca="false">CE$5/(1-$E84)+$D84-CE$5</f>
        <v>0.133257701711491</v>
      </c>
      <c r="CF84" s="1" t="n">
        <f aca="false">CF$5/(1-$E84)+$D84-CF$5</f>
        <v>0.134194947025264</v>
      </c>
      <c r="CG84" s="1" t="n">
        <f aca="false">CG$5/(1-$E84)+$D84-CG$5</f>
        <v>0.135132192339038</v>
      </c>
      <c r="CH84" s="1" t="n">
        <f aca="false">CH$5/(1-$E84)+$D84-CH$5</f>
        <v>0.136069437652812</v>
      </c>
      <c r="CI84" s="1" t="n">
        <f aca="false">CI$5/(1-$E84)+$D84-CI$5</f>
        <v>0.137006682966585</v>
      </c>
      <c r="CJ84" s="1" t="n">
        <f aca="false">CJ$5/(1-$E84)+$D84-CJ$5</f>
        <v>0.137943928280358</v>
      </c>
      <c r="CK84" s="1" t="n">
        <f aca="false">CK$5/(1-$E84)+$D84-CK$5</f>
        <v>0.138881173594132</v>
      </c>
      <c r="CL84" s="1" t="n">
        <f aca="false">CL$5/(1-$E84)+$D84-CL$5</f>
        <v>0.139818418907905</v>
      </c>
      <c r="CM84" s="1" t="n">
        <f aca="false">CM$5/(1-$E84)+$D84-CM$5</f>
        <v>0.140755664221679</v>
      </c>
      <c r="CN84" s="1" t="n">
        <f aca="false">CN$5/(1-$E84)+$D84-CN$5</f>
        <v>0.141692909535452</v>
      </c>
      <c r="CO84" s="1" t="n">
        <f aca="false">CO$5/(1-$E84)+$D84-CO$5</f>
        <v>0.142630154849225</v>
      </c>
      <c r="CP84" s="1" t="n">
        <f aca="false">CP$5/(1-$E84)+$D84-CP$5</f>
        <v>0.143567400162999</v>
      </c>
      <c r="CQ84" s="1" t="n">
        <f aca="false">CQ$5/(1-$E84)+$D84-CQ$5</f>
        <v>0.144504645476772</v>
      </c>
      <c r="CR84" s="1" t="n">
        <f aca="false">CR$5/(1-$E84)+$D84-CR$5</f>
        <v>0.145441890790545</v>
      </c>
      <c r="CS84" s="1" t="n">
        <f aca="false">CS$5/(1-$E84)+$D84-CS$5</f>
        <v>0.146379136104319</v>
      </c>
      <c r="CT84" s="1" t="n">
        <f aca="false">CT$5/(1-$E84)+$D84-CT$5</f>
        <v>0.147316381418093</v>
      </c>
      <c r="CU84" s="1" t="n">
        <f aca="false">CU$5/(1-$E84)+$D84-CU$5</f>
        <v>0.148253626731866</v>
      </c>
      <c r="CV84" s="1" t="n">
        <f aca="false">CV$5/(1-$E84)+$D84-CV$5</f>
        <v>0.149190872045639</v>
      </c>
      <c r="CW84" s="1" t="n">
        <f aca="false">CW$5/(1-$E84)+$D84-CW$5</f>
        <v>0.150128117359412</v>
      </c>
      <c r="CX84" s="1" t="n">
        <f aca="false">CX$5/(1-$E84)+$D84-CX$5</f>
        <v>0.151065362673187</v>
      </c>
      <c r="CY84" s="1" t="n">
        <f aca="false">CY$5/(1-$E84)+$D84-CY$5</f>
        <v>0.15200260798696</v>
      </c>
      <c r="CZ84" s="1" t="n">
        <f aca="false">CZ$5/(1-$E84)+$D84-CZ$5</f>
        <v>0.152939853300733</v>
      </c>
      <c r="DA84" s="1" t="n">
        <f aca="false">DA$5/(1-$E84)+$D84-DA$5</f>
        <v>0.153877098614506</v>
      </c>
      <c r="DB84" s="1" t="n">
        <f aca="false">DB$5/(1-$E84)+$D84-DB$5</f>
        <v>0.15481434392828</v>
      </c>
      <c r="DC84" s="1" t="n">
        <f aca="false">DC$5/(1-$E84)+$D84-DC$5</f>
        <v>0.155751589242054</v>
      </c>
      <c r="DD84" s="1" t="n">
        <f aca="false">DD$5/(1-$E84)+$D84-DD$5</f>
        <v>0.156688834555827</v>
      </c>
      <c r="DE84" s="1" t="n">
        <f aca="false">DE$5/(1-$E84)+$D84-DE$5</f>
        <v>0.1576260798696</v>
      </c>
      <c r="DF84" s="1" t="n">
        <f aca="false">DF$5/(1-$E84)+$D84-DF$5</f>
        <v>0.158563325183374</v>
      </c>
      <c r="DG84" s="1" t="n">
        <f aca="false">DG$5/(1-$E84)+$D84-DG$5</f>
        <v>0.159500570497147</v>
      </c>
      <c r="DH84" s="1" t="n">
        <f aca="false">DH$5/(1-$E84)+$D84-DH$5</f>
        <v>0.16043781581092</v>
      </c>
      <c r="DI84" s="1" t="n">
        <f aca="false">DI$5/(1-$E84)+$D84-DI$5</f>
        <v>0.161375061124694</v>
      </c>
      <c r="DJ84" s="1" t="n">
        <f aca="false">DJ$5/(1-$E84)+$D84-DJ$5</f>
        <v>0.162312306438468</v>
      </c>
      <c r="DK84" s="1" t="n">
        <f aca="false">DK$5/(1-$E84)+$D84-DK$5</f>
        <v>0.163249551752241</v>
      </c>
      <c r="DL84" s="1" t="n">
        <f aca="false">DL$5/(1-$E84)+$D84-DL$5</f>
        <v>0.164186797066014</v>
      </c>
      <c r="DM84" s="1" t="n">
        <f aca="false">DM$5/(1-$E84)+$D84-DM$5</f>
        <v>0.165124042379787</v>
      </c>
      <c r="DN84" s="1" t="n">
        <f aca="false">DN$5/(1-$E84)+$D84-DN$5</f>
        <v>0.166061287693561</v>
      </c>
      <c r="DO84" s="1" t="n">
        <f aca="false">DO$5/(1-$E84)+$D84-DO$5</f>
        <v>0.166998533007335</v>
      </c>
      <c r="DP84" s="1" t="n">
        <f aca="false">DP$5/(1-$E84)+$D84-DP$5</f>
        <v>0.167935778321108</v>
      </c>
      <c r="DQ84" s="1" t="n">
        <f aca="false">DQ$5/(1-$E84)+$D84-DQ$5</f>
        <v>0.168873023634881</v>
      </c>
      <c r="DR84" s="1" t="n">
        <f aca="false">DR$5/(1-$E84)+$D84-DR$5</f>
        <v>0.169810268948654</v>
      </c>
      <c r="DS84" s="1" t="n">
        <f aca="false">DS$5/(1-$E84)+$D84-DS$5</f>
        <v>0.170747514262428</v>
      </c>
      <c r="DT84" s="1" t="n">
        <f aca="false">DT$5/(1-$E84)+$D84-DT$5</f>
        <v>0.171684759576202</v>
      </c>
      <c r="DU84" s="1" t="n">
        <f aca="false">DU$5/(1-$E84)+$D84-DU$5</f>
        <v>0.172622004889974</v>
      </c>
      <c r="DV84" s="1" t="n">
        <f aca="false">DV$5/(1-$E84)+$D84-DV$5</f>
        <v>0.173559250203748</v>
      </c>
      <c r="DW84" s="1" t="n">
        <f aca="false">DW$5/(1-$E84)+$D84-DW$5</f>
        <v>0.174496495517522</v>
      </c>
      <c r="DX84" s="1" t="n">
        <f aca="false">DX$5/(1-$E84)+$D84-DX$5</f>
        <v>0.175433740831295</v>
      </c>
      <c r="DY84" s="1" t="n">
        <f aca="false">DY$5/(1-$E84)+$D84-DY$5</f>
        <v>0.176370986145068</v>
      </c>
      <c r="DZ84" s="1" t="n">
        <f aca="false">DZ$5/(1-$E84)+$D84-DZ$5</f>
        <v>0.177308231458841</v>
      </c>
      <c r="EA84" s="1" t="n">
        <f aca="false">EA$5/(1-$E84)+$D84-EA$5</f>
        <v>0.178245476772616</v>
      </c>
      <c r="EB84" s="1" t="n">
        <f aca="false">EB$5/(1-$E84)+$D84-EB$5</f>
        <v>0.17918272208639</v>
      </c>
      <c r="EC84" s="1" t="n">
        <f aca="false">EC$5/(1-$E84)+$D84-EC$5</f>
        <v>0.180119967400163</v>
      </c>
      <c r="ED84" s="1" t="n">
        <f aca="false">ED$5/(1-$E84)+$D84-ED$5</f>
        <v>0.181057212713936</v>
      </c>
      <c r="EE84" s="1" t="n">
        <f aca="false">EE$5/(1-$E84)+$D84-EE$5</f>
        <v>0.18199445802771</v>
      </c>
      <c r="EF84" s="1" t="n">
        <f aca="false">EF$5/(1-$E84)+$D84-EF$5</f>
        <v>0.182931703341483</v>
      </c>
      <c r="EG84" s="1" t="n">
        <f aca="false">EG$5/(1-$E84)+$D84-EG$5</f>
        <v>0.183868948655256</v>
      </c>
      <c r="EH84" s="1" t="n">
        <f aca="false">EH$5/(1-$E84)+$D84-EH$5</f>
        <v>0.184806193969029</v>
      </c>
      <c r="EI84" s="1" t="n">
        <f aca="false">EI$5/(1-$E84)+$D84-EI$5</f>
        <v>0.185743439282803</v>
      </c>
      <c r="EJ84" s="1" t="n">
        <f aca="false">EJ$5/(1-$E84)+$D84-EJ$5</f>
        <v>0.186680684596576</v>
      </c>
      <c r="EK84" s="1" t="n">
        <f aca="false">EK$5/(1-$E84)+$D84-EK$5</f>
        <v>0.187617929910351</v>
      </c>
      <c r="EL84" s="1" t="n">
        <f aca="false">EL$5/(1-$E84)+$D84-EL$5</f>
        <v>0.188555175224124</v>
      </c>
      <c r="EM84" s="1" t="n">
        <f aca="false">EM$5/(1-$E84)+$D84-EM$5</f>
        <v>0.189492420537897</v>
      </c>
      <c r="EN84" s="1" t="n">
        <f aca="false">EN$5/(1-$E84)+$D84-EN$5</f>
        <v>0.190429665851671</v>
      </c>
      <c r="EO84" s="1" t="n">
        <f aca="false">EO$5/(1-$E84)+$D84-EO$5</f>
        <v>0.191366911165444</v>
      </c>
      <c r="EP84" s="1" t="n">
        <f aca="false">EP$5/(1-$E84)+$D84-EP$5</f>
        <v>0.192304156479217</v>
      </c>
      <c r="EQ84" s="1" t="n">
        <f aca="false">EQ$5/(1-$E84)+$D84-EQ$5</f>
        <v>0.19324140179299</v>
      </c>
      <c r="ER84" s="1" t="n">
        <f aca="false">ER$5/(1-$E84)+$D84-ER$5</f>
        <v>0.194178647106764</v>
      </c>
      <c r="ES84" s="1" t="n">
        <f aca="false">ES$5/(1-$E84)+$D84-ES$5</f>
        <v>0.195115892420537</v>
      </c>
      <c r="ET84" s="1" t="n">
        <f aca="false">ET$5/(1-$E84)+$D84-ET$5</f>
        <v>0.19605313773431</v>
      </c>
      <c r="EU84" s="1"/>
      <c r="EV84" s="1"/>
      <c r="EW84" s="1"/>
      <c r="EX84" s="1"/>
      <c r="EY84" s="1"/>
      <c r="EZ84" s="1"/>
      <c r="FA84" s="1"/>
      <c r="FB84" s="1"/>
    </row>
    <row r="85" customFormat="false" ht="12.75" hidden="false" customHeight="false" outlineLevel="0" collapsed="false">
      <c r="A85" s="21" t="s">
        <v>76</v>
      </c>
      <c r="B85" s="21" t="s">
        <v>76</v>
      </c>
      <c r="C85" s="1" t="n">
        <v>5.997</v>
      </c>
      <c r="D85" s="1" t="n">
        <v>0.0113</v>
      </c>
      <c r="E85" s="2" t="n">
        <v>0.0019</v>
      </c>
      <c r="F85" s="1" t="n">
        <f aca="false">F$5/(1-$E85)+$D85-F$5</f>
        <v>0.0141554253080856</v>
      </c>
      <c r="G85" s="1" t="n">
        <f aca="false">G$5/(1-$E85)+$D85-G$5</f>
        <v>0.0142506061516883</v>
      </c>
      <c r="H85" s="1" t="n">
        <f aca="false">H$5/(1-$E85)+$D85-H$5</f>
        <v>0.0143457869952912</v>
      </c>
      <c r="I85" s="1" t="n">
        <f aca="false">I$5/(1-$E85)+$D85-I$5</f>
        <v>0.0144409678388939</v>
      </c>
      <c r="J85" s="1" t="n">
        <f aca="false">J$5/(1-$E85)+$D85-J$5</f>
        <v>0.0145361486824969</v>
      </c>
      <c r="K85" s="1" t="n">
        <f aca="false">K$5/(1-$E85)+$D85-K$5</f>
        <v>0.0146313295260998</v>
      </c>
      <c r="L85" s="1" t="n">
        <f aca="false">L$5/(1-$E85)+$D85-L$5</f>
        <v>0.0147265103697025</v>
      </c>
      <c r="M85" s="1" t="n">
        <f aca="false">M$5/(1-$E85)+$D85-M$5</f>
        <v>0.0148216912133055</v>
      </c>
      <c r="N85" s="1" t="n">
        <f aca="false">N$5/(1-$E85)+$D85-N$5</f>
        <v>0.0149168720569082</v>
      </c>
      <c r="O85" s="1" t="n">
        <f aca="false">O$5/(1-$E85)+$D85-O$5</f>
        <v>0.0150120529005111</v>
      </c>
      <c r="P85" s="1" t="n">
        <f aca="false">P$5/(1-$E85)+$D85-P$5</f>
        <v>0.0160590421801423</v>
      </c>
      <c r="Q85" s="1" t="n">
        <f aca="false">Q$5/(1-$E85)+$D85-Q$5</f>
        <v>0.016154223023745</v>
      </c>
      <c r="R85" s="1" t="n">
        <f aca="false">R$5/(1-$E85)+$D85-R$5</f>
        <v>0.0162494038673477</v>
      </c>
      <c r="S85" s="1" t="n">
        <f aca="false">S$5/(1-$E85)+$D85-S$5</f>
        <v>0.0163445847109509</v>
      </c>
      <c r="T85" s="1" t="n">
        <f aca="false">T$5/(1-$E85)+$D85-T$5</f>
        <v>0.0164397655545536</v>
      </c>
      <c r="U85" s="1" t="n">
        <f aca="false">U$5/(1-$E85)+$D85-U$5</f>
        <v>0.0165349463981563</v>
      </c>
      <c r="V85" s="1" t="n">
        <f aca="false">V$5/(1-$E85)+$D85-V$5</f>
        <v>0.0166301272417591</v>
      </c>
      <c r="W85" s="1" t="n">
        <f aca="false">W$5/(1-$E85)+$D85-W$5</f>
        <v>0.0167253080853622</v>
      </c>
      <c r="X85" s="1" t="n">
        <f aca="false">X$5/(1-$E85)+$D85-X$5</f>
        <v>0.0168204889289649</v>
      </c>
      <c r="Y85" s="1" t="n">
        <f aca="false">Y$5/(1-$E85)+$D85-Y$5</f>
        <v>0.0169156697725676</v>
      </c>
      <c r="Z85" s="1" t="n">
        <f aca="false">Z$5/(1-$E85)+$D85-Z$5</f>
        <v>0.0170108506161708</v>
      </c>
      <c r="AA85" s="1" t="n">
        <f aca="false">AA$5/(1-$E85)+$D85-AA$5</f>
        <v>0.0171060314597735</v>
      </c>
      <c r="AB85" s="1" t="n">
        <f aca="false">AB$5/(1-$E85)+$D85-AB$5</f>
        <v>0.0172012123033762</v>
      </c>
      <c r="AC85" s="1" t="n">
        <f aca="false">AC$5/(1-$E85)+$D85-AC$5</f>
        <v>0.017296393146979</v>
      </c>
      <c r="AD85" s="1" t="n">
        <f aca="false">AD$5/(1-$E85)+$D85-AD$5</f>
        <v>0.0173915739905821</v>
      </c>
      <c r="AE85" s="1" t="n">
        <f aca="false">AE$5/(1-$E85)+$D85-AE$5</f>
        <v>0.0174867548341848</v>
      </c>
      <c r="AF85" s="1" t="n">
        <f aca="false">AF$5/(1-$E85)+$D85-AF$5</f>
        <v>0.0175819356777875</v>
      </c>
      <c r="AG85" s="1" t="n">
        <f aca="false">AG$5/(1-$E85)+$D85-AG$5</f>
        <v>0.0176771165213907</v>
      </c>
      <c r="AH85" s="1" t="n">
        <f aca="false">AH$5/(1-$E85)+$D85-AH$5</f>
        <v>0.0177722973649934</v>
      </c>
      <c r="AI85" s="1" t="n">
        <f aca="false">AI$5/(1-$E85)+$D85-AI$5</f>
        <v>0.0178674782085961</v>
      </c>
      <c r="AJ85" s="1" t="n">
        <f aca="false">AJ$5/(1-$E85)+$D85-AJ$5</f>
        <v>0.0179626590521993</v>
      </c>
      <c r="AK85" s="1" t="n">
        <f aca="false">AK$5/(1-$E85)+$D85-AK$5</f>
        <v>0.018057839895802</v>
      </c>
      <c r="AL85" s="1" t="n">
        <f aca="false">AL$5/(1-$E85)+$D85-AL$5</f>
        <v>0.0181530207394047</v>
      </c>
      <c r="AM85" s="1" t="n">
        <f aca="false">AM$5/(1-$E85)+$D85-AM$5</f>
        <v>0.0182482015830074</v>
      </c>
      <c r="AN85" s="1" t="n">
        <f aca="false">AN$5/(1-$E85)+$D85-AN$5</f>
        <v>0.0183433824266106</v>
      </c>
      <c r="AO85" s="1" t="n">
        <f aca="false">AO$5/(1-$E85)+$D85-AO$5</f>
        <v>0.0184385632702133</v>
      </c>
      <c r="AP85" s="1" t="n">
        <f aca="false">AP$5/(1-$E85)+$D85-AP$5</f>
        <v>0.018533744113816</v>
      </c>
      <c r="AQ85" s="1" t="n">
        <f aca="false">AQ$5/(1-$E85)+$D85-AQ$5</f>
        <v>0.0186289249574192</v>
      </c>
      <c r="AR85" s="1" t="n">
        <f aca="false">AR$5/(1-$E85)+$D85-AR$5</f>
        <v>0.0187241058010219</v>
      </c>
      <c r="AS85" s="1" t="n">
        <f aca="false">AS$5/(1-$E85)+$D85-AS$5</f>
        <v>0.0188192866446246</v>
      </c>
      <c r="AT85" s="1" t="n">
        <f aca="false">AT$5/(1-$E85)+$D85-AT$5</f>
        <v>0.0189144674882282</v>
      </c>
      <c r="AU85" s="1" t="n">
        <f aca="false">AU$5/(1-$E85)+$D85-AU$5</f>
        <v>0.0190096483318305</v>
      </c>
      <c r="AV85" s="1" t="n">
        <f aca="false">AV$5/(1-$E85)+$D85-AV$5</f>
        <v>0.0191048291754337</v>
      </c>
      <c r="AW85" s="1" t="n">
        <f aca="false">AW$5/(1-$E85)+$D85-AW$5</f>
        <v>0.0192000100190368</v>
      </c>
      <c r="AX85" s="1" t="n">
        <f aca="false">AX$5/(1-$E85)+$D85-AX$5</f>
        <v>0.0192951908626391</v>
      </c>
      <c r="AY85" s="1" t="n">
        <f aca="false">AY$5/(1-$E85)+$D85-AY$5</f>
        <v>0.0193903717062423</v>
      </c>
      <c r="AZ85" s="1" t="n">
        <f aca="false">AZ$5/(1-$E85)+$D85-AZ$5</f>
        <v>0.0194855525498454</v>
      </c>
      <c r="BA85" s="1" t="n">
        <f aca="false">BA$5/(1-$E85)+$D85-BA$5</f>
        <v>0.0195807333934477</v>
      </c>
      <c r="BB85" s="1" t="n">
        <f aca="false">BB$5/(1-$E85)+$D85-BB$5</f>
        <v>0.0196759142370508</v>
      </c>
      <c r="BC85" s="1" t="n">
        <f aca="false">BC$5/(1-$E85)+$D85-BC$5</f>
        <v>0.019771095080654</v>
      </c>
      <c r="BD85" s="1" t="n">
        <f aca="false">BD$5/(1-$E85)+$D85-BD$5</f>
        <v>0.0198662759242563</v>
      </c>
      <c r="BE85" s="1" t="n">
        <f aca="false">BE$5/(1-$E85)+$D85-BE$5</f>
        <v>0.0199614567678594</v>
      </c>
      <c r="BF85" s="1" t="n">
        <f aca="false">BF$5/(1-$E85)+$D85-BF$5</f>
        <v>0.0200566376114617</v>
      </c>
      <c r="BG85" s="1" t="n">
        <f aca="false">BG$5/(1-$E85)+$D85-BG$5</f>
        <v>0.0201518184550649</v>
      </c>
      <c r="BH85" s="1" t="n">
        <f aca="false">BH$5/(1-$E85)+$D85-BH$5</f>
        <v>0.020246999298668</v>
      </c>
      <c r="BI85" s="1" t="n">
        <f aca="false">BI$5/(1-$E85)+$D85-BI$5</f>
        <v>0.0203421801422703</v>
      </c>
      <c r="BJ85" s="1" t="n">
        <f aca="false">BJ$5/(1-$E85)+$D85-BJ$5</f>
        <v>0.0204373609858735</v>
      </c>
      <c r="BK85" s="1" t="n">
        <f aca="false">BK$5/(1-$E85)+$D85-BK$5</f>
        <v>0.0205325418294766</v>
      </c>
      <c r="BL85" s="1" t="n">
        <f aca="false">BL$5/(1-$E85)+$D85-BL$5</f>
        <v>0.0206277226730789</v>
      </c>
      <c r="BM85" s="1" t="n">
        <f aca="false">BM$5/(1-$E85)+$D85-BM$5</f>
        <v>0.020722903516682</v>
      </c>
      <c r="BN85" s="1" t="n">
        <f aca="false">BN$5/(1-$E85)+$D85-BN$5</f>
        <v>0.0208180843602852</v>
      </c>
      <c r="BO85" s="1" t="n">
        <f aca="false">BO$5/(1-$E85)+$D85-BO$5</f>
        <v>0.0209132652038875</v>
      </c>
      <c r="BP85" s="1" t="n">
        <f aca="false">BP$5/(1-$E85)+$D85-BP$5</f>
        <v>0.0210084460474906</v>
      </c>
      <c r="BQ85" s="1" t="n">
        <f aca="false">BQ$5/(1-$E85)+$D85-BQ$5</f>
        <v>0.0211036268910938</v>
      </c>
      <c r="BR85" s="1" t="n">
        <f aca="false">BR$5/(1-$E85)+$D85-BR$5</f>
        <v>0.0211988077346961</v>
      </c>
      <c r="BS85" s="1" t="n">
        <f aca="false">BS$5/(1-$E85)+$D85-BS$5</f>
        <v>0.0212939885782992</v>
      </c>
      <c r="BT85" s="1" t="n">
        <f aca="false">BT$5/(1-$E85)+$D85-BT$5</f>
        <v>0.0213891694219024</v>
      </c>
      <c r="BU85" s="1" t="n">
        <f aca="false">BU$5/(1-$E85)+$D85-BU$5</f>
        <v>0.0214843502655047</v>
      </c>
      <c r="BV85" s="1" t="n">
        <f aca="false">BV$5/(1-$E85)+$D85-BV$5</f>
        <v>0.0215795311091078</v>
      </c>
      <c r="BW85" s="1" t="n">
        <f aca="false">BW$5/(1-$E85)+$D85-BW$5</f>
        <v>0.0216747119527101</v>
      </c>
      <c r="BX85" s="1" t="n">
        <f aca="false">BX$5/(1-$E85)+$D85-BX$5</f>
        <v>0.0217698927963133</v>
      </c>
      <c r="BY85" s="1" t="n">
        <f aca="false">BY$5/(1-$E85)+$D85-BY$5</f>
        <v>0.0218650736399164</v>
      </c>
      <c r="BZ85" s="1" t="n">
        <f aca="false">BZ$5/(1-$E85)+$D85-BZ$5</f>
        <v>0.0219602544835187</v>
      </c>
      <c r="CA85" s="1" t="n">
        <f aca="false">CA$5/(1-$E85)+$D85-CA$5</f>
        <v>0.0220554353271218</v>
      </c>
      <c r="CB85" s="1" t="n">
        <f aca="false">CB$5/(1-$E85)+$D85-CB$5</f>
        <v>0.022150616170725</v>
      </c>
      <c r="CC85" s="1" t="n">
        <f aca="false">CC$5/(1-$E85)+$D85-CC$5</f>
        <v>0.0222457970143273</v>
      </c>
      <c r="CD85" s="1" t="n">
        <f aca="false">CD$5/(1-$E85)+$D85-CD$5</f>
        <v>0.0223409778579304</v>
      </c>
      <c r="CE85" s="1" t="n">
        <f aca="false">CE$5/(1-$E85)+$D85-CE$5</f>
        <v>0.0224361587015336</v>
      </c>
      <c r="CF85" s="1" t="n">
        <f aca="false">CF$5/(1-$E85)+$D85-CF$5</f>
        <v>0.0225313395451359</v>
      </c>
      <c r="CG85" s="1" t="n">
        <f aca="false">CG$5/(1-$E85)+$D85-CG$5</f>
        <v>0.022626520388739</v>
      </c>
      <c r="CH85" s="1" t="n">
        <f aca="false">CH$5/(1-$E85)+$D85-CH$5</f>
        <v>0.0227217012323422</v>
      </c>
      <c r="CI85" s="1" t="n">
        <f aca="false">CI$5/(1-$E85)+$D85-CI$5</f>
        <v>0.0228168820759445</v>
      </c>
      <c r="CJ85" s="1" t="n">
        <f aca="false">CJ$5/(1-$E85)+$D85-CJ$5</f>
        <v>0.0229120629195476</v>
      </c>
      <c r="CK85" s="1" t="n">
        <f aca="false">CK$5/(1-$E85)+$D85-CK$5</f>
        <v>0.0230072437631508</v>
      </c>
      <c r="CL85" s="1" t="n">
        <f aca="false">CL$5/(1-$E85)+$D85-CL$5</f>
        <v>0.023102424606753</v>
      </c>
      <c r="CM85" s="1" t="n">
        <f aca="false">CM$5/(1-$E85)+$D85-CM$5</f>
        <v>0.0231976054503562</v>
      </c>
      <c r="CN85" s="1" t="n">
        <f aca="false">CN$5/(1-$E85)+$D85-CN$5</f>
        <v>0.0232927862939585</v>
      </c>
      <c r="CO85" s="1" t="n">
        <f aca="false">CO$5/(1-$E85)+$D85-CO$5</f>
        <v>0.0233879671375616</v>
      </c>
      <c r="CP85" s="1" t="n">
        <f aca="false">CP$5/(1-$E85)+$D85-CP$5</f>
        <v>0.0234831479811648</v>
      </c>
      <c r="CQ85" s="1" t="n">
        <f aca="false">CQ$5/(1-$E85)+$D85-CQ$5</f>
        <v>0.0235783288247671</v>
      </c>
      <c r="CR85" s="1" t="n">
        <f aca="false">CR$5/(1-$E85)+$D85-CR$5</f>
        <v>0.0236735096683702</v>
      </c>
      <c r="CS85" s="1" t="n">
        <f aca="false">CS$5/(1-$E85)+$D85-CS$5</f>
        <v>0.0237686905119734</v>
      </c>
      <c r="CT85" s="1" t="n">
        <f aca="false">CT$5/(1-$E85)+$D85-CT$5</f>
        <v>0.0238638713555757</v>
      </c>
      <c r="CU85" s="1" t="n">
        <f aca="false">CU$5/(1-$E85)+$D85-CU$5</f>
        <v>0.0239590521991788</v>
      </c>
      <c r="CV85" s="1" t="n">
        <f aca="false">CV$5/(1-$E85)+$D85-CV$5</f>
        <v>0.024054233042782</v>
      </c>
      <c r="CW85" s="1" t="n">
        <f aca="false">CW$5/(1-$E85)+$D85-CW$5</f>
        <v>0.0241494138863843</v>
      </c>
      <c r="CX85" s="1" t="n">
        <f aca="false">CX$5/(1-$E85)+$D85-CX$5</f>
        <v>0.0242445947299874</v>
      </c>
      <c r="CY85" s="1" t="n">
        <f aca="false">CY$5/(1-$E85)+$D85-CY$5</f>
        <v>0.0243397755735906</v>
      </c>
      <c r="CZ85" s="1" t="n">
        <f aca="false">CZ$5/(1-$E85)+$D85-CZ$5</f>
        <v>0.0244349564171928</v>
      </c>
      <c r="DA85" s="1" t="n">
        <f aca="false">DA$5/(1-$E85)+$D85-DA$5</f>
        <v>0.024530137260796</v>
      </c>
      <c r="DB85" s="1" t="n">
        <f aca="false">DB$5/(1-$E85)+$D85-DB$5</f>
        <v>0.0246253181043992</v>
      </c>
      <c r="DC85" s="1" t="n">
        <f aca="false">DC$5/(1-$E85)+$D85-DC$5</f>
        <v>0.0247204989480014</v>
      </c>
      <c r="DD85" s="1" t="n">
        <f aca="false">DD$5/(1-$E85)+$D85-DD$5</f>
        <v>0.0248156797916046</v>
      </c>
      <c r="DE85" s="1" t="n">
        <f aca="false">DE$5/(1-$E85)+$D85-DE$5</f>
        <v>0.0249108606352069</v>
      </c>
      <c r="DF85" s="1" t="n">
        <f aca="false">DF$5/(1-$E85)+$D85-DF$5</f>
        <v>0.02500604147881</v>
      </c>
      <c r="DG85" s="1" t="n">
        <f aca="false">DG$5/(1-$E85)+$D85-DG$5</f>
        <v>0.0251012223224132</v>
      </c>
      <c r="DH85" s="1" t="n">
        <f aca="false">DH$5/(1-$E85)+$D85-DH$5</f>
        <v>0.0251964031660155</v>
      </c>
      <c r="DI85" s="1" t="n">
        <f aca="false">DI$5/(1-$E85)+$D85-DI$5</f>
        <v>0.0252915840096186</v>
      </c>
      <c r="DJ85" s="1" t="n">
        <f aca="false">DJ$5/(1-$E85)+$D85-DJ$5</f>
        <v>0.0253867648532218</v>
      </c>
      <c r="DK85" s="1" t="n">
        <f aca="false">DK$5/(1-$E85)+$D85-DK$5</f>
        <v>0.0254819456968241</v>
      </c>
      <c r="DL85" s="1" t="n">
        <f aca="false">DL$5/(1-$E85)+$D85-DL$5</f>
        <v>0.0255771265404272</v>
      </c>
      <c r="DM85" s="1" t="n">
        <f aca="false">DM$5/(1-$E85)+$D85-DM$5</f>
        <v>0.0256723073840304</v>
      </c>
      <c r="DN85" s="1" t="n">
        <f aca="false">DN$5/(1-$E85)+$D85-DN$5</f>
        <v>0.0257674882276326</v>
      </c>
      <c r="DO85" s="1" t="n">
        <f aca="false">DO$5/(1-$E85)+$D85-DO$5</f>
        <v>0.0258626690712358</v>
      </c>
      <c r="DP85" s="1" t="n">
        <f aca="false">DP$5/(1-$E85)+$D85-DP$5</f>
        <v>0.025957849914839</v>
      </c>
      <c r="DQ85" s="1" t="n">
        <f aca="false">DQ$5/(1-$E85)+$D85-DQ$5</f>
        <v>0.0260530307584412</v>
      </c>
      <c r="DR85" s="1" t="n">
        <f aca="false">DR$5/(1-$E85)+$D85-DR$5</f>
        <v>0.0261482116020444</v>
      </c>
      <c r="DS85" s="1" t="n">
        <f aca="false">DS$5/(1-$E85)+$D85-DS$5</f>
        <v>0.0262433924456467</v>
      </c>
      <c r="DT85" s="1" t="n">
        <f aca="false">DT$5/(1-$E85)+$D85-DT$5</f>
        <v>0.0263385732892498</v>
      </c>
      <c r="DU85" s="1" t="n">
        <f aca="false">DU$5/(1-$E85)+$D85-DU$5</f>
        <v>0.026433754132853</v>
      </c>
      <c r="DV85" s="1" t="n">
        <f aca="false">DV$5/(1-$E85)+$D85-DV$5</f>
        <v>0.0265289349764561</v>
      </c>
      <c r="DW85" s="1" t="n">
        <f aca="false">DW$5/(1-$E85)+$D85-DW$5</f>
        <v>0.0266241158200593</v>
      </c>
      <c r="DX85" s="1" t="n">
        <f aca="false">DX$5/(1-$E85)+$D85-DX$5</f>
        <v>0.0267192966636607</v>
      </c>
      <c r="DY85" s="1" t="n">
        <f aca="false">DY$5/(1-$E85)+$D85-DY$5</f>
        <v>0.0268144775072638</v>
      </c>
      <c r="DZ85" s="1" t="n">
        <f aca="false">DZ$5/(1-$E85)+$D85-DZ$5</f>
        <v>0.026909658350867</v>
      </c>
      <c r="EA85" s="1" t="n">
        <f aca="false">EA$5/(1-$E85)+$D85-EA$5</f>
        <v>0.0270048391944702</v>
      </c>
      <c r="EB85" s="1" t="n">
        <f aca="false">EB$5/(1-$E85)+$D85-EB$5</f>
        <v>0.0271000200380733</v>
      </c>
      <c r="EC85" s="1" t="n">
        <f aca="false">EC$5/(1-$E85)+$D85-EC$5</f>
        <v>0.0271952008816747</v>
      </c>
      <c r="ED85" s="1" t="n">
        <f aca="false">ED$5/(1-$E85)+$D85-ED$5</f>
        <v>0.0272903817252779</v>
      </c>
      <c r="EE85" s="1" t="n">
        <f aca="false">EE$5/(1-$E85)+$D85-EE$5</f>
        <v>0.027385562568881</v>
      </c>
      <c r="EF85" s="1" t="n">
        <f aca="false">EF$5/(1-$E85)+$D85-EF$5</f>
        <v>0.0274807434124842</v>
      </c>
      <c r="EG85" s="1" t="n">
        <f aca="false">EG$5/(1-$E85)+$D85-EG$5</f>
        <v>0.0275759242560873</v>
      </c>
      <c r="EH85" s="1" t="n">
        <f aca="false">EH$5/(1-$E85)+$D85-EH$5</f>
        <v>0.0276711050996905</v>
      </c>
      <c r="EI85" s="1" t="n">
        <f aca="false">EI$5/(1-$E85)+$D85-EI$5</f>
        <v>0.0277662859432919</v>
      </c>
      <c r="EJ85" s="1" t="n">
        <f aca="false">EJ$5/(1-$E85)+$D85-EJ$5</f>
        <v>0.0278614667868951</v>
      </c>
      <c r="EK85" s="1" t="n">
        <f aca="false">EK$5/(1-$E85)+$D85-EK$5</f>
        <v>0.0279566476304982</v>
      </c>
      <c r="EL85" s="1" t="n">
        <f aca="false">EL$5/(1-$E85)+$D85-EL$5</f>
        <v>0.0280518284741014</v>
      </c>
      <c r="EM85" s="1" t="n">
        <f aca="false">EM$5/(1-$E85)+$D85-EM$5</f>
        <v>0.0281470093177045</v>
      </c>
      <c r="EN85" s="1" t="n">
        <f aca="false">EN$5/(1-$E85)+$D85-EN$5</f>
        <v>0.0282421901613077</v>
      </c>
      <c r="EO85" s="1" t="n">
        <f aca="false">EO$5/(1-$E85)+$D85-EO$5</f>
        <v>0.0283373710049091</v>
      </c>
      <c r="EP85" s="1" t="n">
        <f aca="false">EP$5/(1-$E85)+$D85-EP$5</f>
        <v>0.0284325518485122</v>
      </c>
      <c r="EQ85" s="1" t="n">
        <f aca="false">EQ$5/(1-$E85)+$D85-EQ$5</f>
        <v>0.0285277326921154</v>
      </c>
      <c r="ER85" s="1" t="n">
        <f aca="false">ER$5/(1-$E85)+$D85-ER$5</f>
        <v>0.0286229135357186</v>
      </c>
      <c r="ES85" s="1" t="n">
        <f aca="false">ES$5/(1-$E85)+$D85-ES$5</f>
        <v>0.0287180943793217</v>
      </c>
      <c r="ET85" s="1" t="n">
        <f aca="false">ET$5/(1-$E85)+$D85-ET$5</f>
        <v>0.0288132752229231</v>
      </c>
      <c r="EU85" s="1"/>
      <c r="EV85" s="1"/>
      <c r="EW85" s="1"/>
      <c r="EX85" s="1"/>
      <c r="EY85" s="1"/>
      <c r="EZ85" s="1"/>
      <c r="FA85" s="1"/>
      <c r="FB85" s="1"/>
    </row>
    <row r="86" customFormat="false" ht="12.75" hidden="false" customHeight="false" outlineLevel="0" collapsed="false">
      <c r="A86" s="21" t="s">
        <v>77</v>
      </c>
      <c r="B86" s="12"/>
      <c r="C86" s="1" t="n">
        <v>5.997</v>
      </c>
      <c r="D86" s="1" t="n">
        <v>0.0085</v>
      </c>
      <c r="E86" s="2" t="n">
        <v>0.0184</v>
      </c>
      <c r="F86" s="1" t="n">
        <f aca="false">F$5/(1-$E86)+$D86-F$5</f>
        <v>0.0366173594132029</v>
      </c>
      <c r="G86" s="1" t="n">
        <f aca="false">G$5/(1-$E86)+$D86-G$5</f>
        <v>0.0375546047269764</v>
      </c>
      <c r="H86" s="1" t="n">
        <f aca="false">H$5/(1-$E86)+$D86-H$5</f>
        <v>0.0384918500407496</v>
      </c>
      <c r="I86" s="1" t="n">
        <f aca="false">I$5/(1-$E86)+$D86-I$5</f>
        <v>0.0394290953545231</v>
      </c>
      <c r="J86" s="1" t="n">
        <f aca="false">J$5/(1-$E86)+$D86-J$5</f>
        <v>0.0403663406682966</v>
      </c>
      <c r="K86" s="1" t="n">
        <f aca="false">K$5/(1-$E86)+$D86-K$5</f>
        <v>0.0413035859820701</v>
      </c>
      <c r="L86" s="1" t="n">
        <f aca="false">L$5/(1-$E86)+$D86-L$5</f>
        <v>0.0422408312958433</v>
      </c>
      <c r="M86" s="1" t="n">
        <f aca="false">M$5/(1-$E86)+$D86-M$5</f>
        <v>0.0431780766096168</v>
      </c>
      <c r="N86" s="1" t="n">
        <f aca="false">N$5/(1-$E86)+$D86-N$5</f>
        <v>0.0441153219233903</v>
      </c>
      <c r="O86" s="1" t="n">
        <f aca="false">O$5/(1-$E86)+$D86-O$5</f>
        <v>0.0450525672371638</v>
      </c>
      <c r="P86" s="1" t="n">
        <f aca="false">P$5/(1-$E86)+$D86-P$5</f>
        <v>0.0553622656886716</v>
      </c>
      <c r="Q86" s="1" t="n">
        <f aca="false">Q$5/(1-$E86)+$D86-Q$5</f>
        <v>0.0562995110024449</v>
      </c>
      <c r="R86" s="1" t="n">
        <f aca="false">R$5/(1-$E86)+$D86-R$5</f>
        <v>0.0572367563162186</v>
      </c>
      <c r="S86" s="1" t="n">
        <f aca="false">S$5/(1-$E86)+$D86-S$5</f>
        <v>0.0581740016299919</v>
      </c>
      <c r="T86" s="1" t="n">
        <f aca="false">T$5/(1-$E86)+$D86-T$5</f>
        <v>0.0591112469437656</v>
      </c>
      <c r="U86" s="1" t="n">
        <f aca="false">U$5/(1-$E86)+$D86-U$5</f>
        <v>0.0600484922575388</v>
      </c>
      <c r="V86" s="1" t="n">
        <f aca="false">V$5/(1-$E86)+$D86-V$5</f>
        <v>0.0609857375713121</v>
      </c>
      <c r="W86" s="1" t="n">
        <f aca="false">W$5/(1-$E86)+$D86-W$5</f>
        <v>0.0619229828850858</v>
      </c>
      <c r="X86" s="1" t="n">
        <f aca="false">X$5/(1-$E86)+$D86-X$5</f>
        <v>0.0628602281988591</v>
      </c>
      <c r="Y86" s="1" t="n">
        <f aca="false">Y$5/(1-$E86)+$D86-Y$5</f>
        <v>0.0637974735126323</v>
      </c>
      <c r="Z86" s="1" t="n">
        <f aca="false">Z$5/(1-$E86)+$D86-Z$5</f>
        <v>0.064734718826406</v>
      </c>
      <c r="AA86" s="1" t="n">
        <f aca="false">AA$5/(1-$E86)+$D86-AA$5</f>
        <v>0.0656719641401793</v>
      </c>
      <c r="AB86" s="1" t="n">
        <f aca="false">AB$5/(1-$E86)+$D86-AB$5</f>
        <v>0.066609209453953</v>
      </c>
      <c r="AC86" s="1" t="n">
        <f aca="false">AC$5/(1-$E86)+$D86-AC$5</f>
        <v>0.0675464547677263</v>
      </c>
      <c r="AD86" s="1" t="n">
        <f aca="false">AD$5/(1-$E86)+$D86-AD$5</f>
        <v>0.0684837000814995</v>
      </c>
      <c r="AE86" s="1" t="n">
        <f aca="false">AE$5/(1-$E86)+$D86-AE$5</f>
        <v>0.0694209453952732</v>
      </c>
      <c r="AF86" s="1" t="n">
        <f aca="false">AF$5/(1-$E86)+$D86-AF$5</f>
        <v>0.0703581907090465</v>
      </c>
      <c r="AG86" s="1" t="n">
        <f aca="false">AG$5/(1-$E86)+$D86-AG$5</f>
        <v>0.0712954360228197</v>
      </c>
      <c r="AH86" s="1" t="n">
        <f aca="false">AH$5/(1-$E86)+$D86-AH$5</f>
        <v>0.0722326813365934</v>
      </c>
      <c r="AI86" s="1" t="n">
        <f aca="false">AI$5/(1-$E86)+$D86-AI$5</f>
        <v>0.0731699266503667</v>
      </c>
      <c r="AJ86" s="1" t="n">
        <f aca="false">AJ$5/(1-$E86)+$D86-AJ$5</f>
        <v>0.0741071719641404</v>
      </c>
      <c r="AK86" s="1" t="n">
        <f aca="false">AK$5/(1-$E86)+$D86-AK$5</f>
        <v>0.0750444172779137</v>
      </c>
      <c r="AL86" s="1" t="n">
        <f aca="false">AL$5/(1-$E86)+$D86-AL$5</f>
        <v>0.0759816625916869</v>
      </c>
      <c r="AM86" s="1" t="n">
        <f aca="false">AM$5/(1-$E86)+$D86-AM$5</f>
        <v>0.0769189079054606</v>
      </c>
      <c r="AN86" s="1" t="n">
        <f aca="false">AN$5/(1-$E86)+$D86-AN$5</f>
        <v>0.0778561532192339</v>
      </c>
      <c r="AO86" s="1" t="n">
        <f aca="false">AO$5/(1-$E86)+$D86-AO$5</f>
        <v>0.0787933985330072</v>
      </c>
      <c r="AP86" s="1" t="n">
        <f aca="false">AP$5/(1-$E86)+$D86-AP$5</f>
        <v>0.0797306438467809</v>
      </c>
      <c r="AQ86" s="1" t="n">
        <f aca="false">AQ$5/(1-$E86)+$D86-AQ$5</f>
        <v>0.0806678891605541</v>
      </c>
      <c r="AR86" s="1" t="n">
        <f aca="false">AR$5/(1-$E86)+$D86-AR$5</f>
        <v>0.0816051344743274</v>
      </c>
      <c r="AS86" s="1" t="n">
        <f aca="false">AS$5/(1-$E86)+$D86-AS$5</f>
        <v>0.0825423797881006</v>
      </c>
      <c r="AT86" s="1" t="n">
        <f aca="false">AT$5/(1-$E86)+$D86-AT$5</f>
        <v>0.0834796251018739</v>
      </c>
      <c r="AU86" s="1" t="n">
        <f aca="false">AU$5/(1-$E86)+$D86-AU$5</f>
        <v>0.0844168704156472</v>
      </c>
      <c r="AV86" s="1" t="n">
        <f aca="false">AV$5/(1-$E86)+$D86-AV$5</f>
        <v>0.0853541157294204</v>
      </c>
      <c r="AW86" s="1" t="n">
        <f aca="false">AW$5/(1-$E86)+$D86-AW$5</f>
        <v>0.0862913610431946</v>
      </c>
      <c r="AX86" s="1" t="n">
        <f aca="false">AX$5/(1-$E86)+$D86-AX$5</f>
        <v>0.0872286063569678</v>
      </c>
      <c r="AY86" s="1" t="n">
        <f aca="false">AY$5/(1-$E86)+$D86-AY$5</f>
        <v>0.0881658516707411</v>
      </c>
      <c r="AZ86" s="1" t="n">
        <f aca="false">AZ$5/(1-$E86)+$D86-AZ$5</f>
        <v>0.0891030969845144</v>
      </c>
      <c r="BA86" s="1" t="n">
        <f aca="false">BA$5/(1-$E86)+$D86-BA$5</f>
        <v>0.0900403422982876</v>
      </c>
      <c r="BB86" s="1" t="n">
        <f aca="false">BB$5/(1-$E86)+$D86-BB$5</f>
        <v>0.0909775876120618</v>
      </c>
      <c r="BC86" s="1" t="n">
        <f aca="false">BC$5/(1-$E86)+$D86-BC$5</f>
        <v>0.091914832925835</v>
      </c>
      <c r="BD86" s="1" t="n">
        <f aca="false">BD$5/(1-$E86)+$D86-BD$5</f>
        <v>0.0928520782396083</v>
      </c>
      <c r="BE86" s="1" t="n">
        <f aca="false">BE$5/(1-$E86)+$D86-BE$5</f>
        <v>0.0937893235533815</v>
      </c>
      <c r="BF86" s="1" t="n">
        <f aca="false">BF$5/(1-$E86)+$D86-BF$5</f>
        <v>0.0947265688671548</v>
      </c>
      <c r="BG86" s="1" t="n">
        <f aca="false">BG$5/(1-$E86)+$D86-BG$5</f>
        <v>0.095663814180929</v>
      </c>
      <c r="BH86" s="1" t="n">
        <f aca="false">BH$5/(1-$E86)+$D86-BH$5</f>
        <v>0.0966010594947022</v>
      </c>
      <c r="BI86" s="1" t="n">
        <f aca="false">BI$5/(1-$E86)+$D86-BI$5</f>
        <v>0.0975383048084755</v>
      </c>
      <c r="BJ86" s="1" t="n">
        <f aca="false">BJ$5/(1-$E86)+$D86-BJ$5</f>
        <v>0.0984755501222487</v>
      </c>
      <c r="BK86" s="1" t="n">
        <f aca="false">BK$5/(1-$E86)+$D86-BK$5</f>
        <v>0.099412795436022</v>
      </c>
      <c r="BL86" s="1" t="n">
        <f aca="false">BL$5/(1-$E86)+$D86-BL$5</f>
        <v>0.100350040749795</v>
      </c>
      <c r="BM86" s="1" t="n">
        <f aca="false">BM$5/(1-$E86)+$D86-BM$5</f>
        <v>0.101287286063569</v>
      </c>
      <c r="BN86" s="1" t="n">
        <f aca="false">BN$5/(1-$E86)+$D86-BN$5</f>
        <v>0.102224531377343</v>
      </c>
      <c r="BO86" s="1" t="n">
        <f aca="false">BO$5/(1-$E86)+$D86-BO$5</f>
        <v>0.103161776691116</v>
      </c>
      <c r="BP86" s="1" t="n">
        <f aca="false">BP$5/(1-$E86)+$D86-BP$5</f>
        <v>0.104099022004889</v>
      </c>
      <c r="BQ86" s="1" t="n">
        <f aca="false">BQ$5/(1-$E86)+$D86-BQ$5</f>
        <v>0.105036267318662</v>
      </c>
      <c r="BR86" s="1" t="n">
        <f aca="false">BR$5/(1-$E86)+$D86-BR$5</f>
        <v>0.105973512632437</v>
      </c>
      <c r="BS86" s="1" t="n">
        <f aca="false">BS$5/(1-$E86)+$D86-BS$5</f>
        <v>0.10691075794621</v>
      </c>
      <c r="BT86" s="1" t="n">
        <f aca="false">BT$5/(1-$E86)+$D86-BT$5</f>
        <v>0.107848003259983</v>
      </c>
      <c r="BU86" s="1" t="n">
        <f aca="false">BU$5/(1-$E86)+$D86-BU$5</f>
        <v>0.108785248573756</v>
      </c>
      <c r="BV86" s="1" t="n">
        <f aca="false">BV$5/(1-$E86)+$D86-BV$5</f>
        <v>0.10972249388753</v>
      </c>
      <c r="BW86" s="1" t="n">
        <f aca="false">BW$5/(1-$E86)+$D86-BW$5</f>
        <v>0.110659739201304</v>
      </c>
      <c r="BX86" s="1" t="n">
        <f aca="false">BX$5/(1-$E86)+$D86-BX$5</f>
        <v>0.111596984515077</v>
      </c>
      <c r="BY86" s="1" t="n">
        <f aca="false">BY$5/(1-$E86)+$D86-BY$5</f>
        <v>0.11253422982885</v>
      </c>
      <c r="BZ86" s="1" t="n">
        <f aca="false">BZ$5/(1-$E86)+$D86-BZ$5</f>
        <v>0.113471475142624</v>
      </c>
      <c r="CA86" s="1" t="n">
        <f aca="false">CA$5/(1-$E86)+$D86-CA$5</f>
        <v>0.114408720456397</v>
      </c>
      <c r="CB86" s="1" t="n">
        <f aca="false">CB$5/(1-$E86)+$D86-CB$5</f>
        <v>0.11534596577017</v>
      </c>
      <c r="CC86" s="1" t="n">
        <f aca="false">CC$5/(1-$E86)+$D86-CC$5</f>
        <v>0.116283211083944</v>
      </c>
      <c r="CD86" s="1" t="n">
        <f aca="false">CD$5/(1-$E86)+$D86-CD$5</f>
        <v>0.117220456397718</v>
      </c>
      <c r="CE86" s="1" t="n">
        <f aca="false">CE$5/(1-$E86)+$D86-CE$5</f>
        <v>0.118157701711491</v>
      </c>
      <c r="CF86" s="1" t="n">
        <f aca="false">CF$5/(1-$E86)+$D86-CF$5</f>
        <v>0.119094947025264</v>
      </c>
      <c r="CG86" s="1" t="n">
        <f aca="false">CG$5/(1-$E86)+$D86-CG$5</f>
        <v>0.120032192339037</v>
      </c>
      <c r="CH86" s="1" t="n">
        <f aca="false">CH$5/(1-$E86)+$D86-CH$5</f>
        <v>0.120969437652811</v>
      </c>
      <c r="CI86" s="1" t="n">
        <f aca="false">CI$5/(1-$E86)+$D86-CI$5</f>
        <v>0.121906682966585</v>
      </c>
      <c r="CJ86" s="1" t="n">
        <f aca="false">CJ$5/(1-$E86)+$D86-CJ$5</f>
        <v>0.122843928280358</v>
      </c>
      <c r="CK86" s="1" t="n">
        <f aca="false">CK$5/(1-$E86)+$D86-CK$5</f>
        <v>0.123781173594131</v>
      </c>
      <c r="CL86" s="1" t="n">
        <f aca="false">CL$5/(1-$E86)+$D86-CL$5</f>
        <v>0.124718418907904</v>
      </c>
      <c r="CM86" s="1" t="n">
        <f aca="false">CM$5/(1-$E86)+$D86-CM$5</f>
        <v>0.125655664221679</v>
      </c>
      <c r="CN86" s="1" t="n">
        <f aca="false">CN$5/(1-$E86)+$D86-CN$5</f>
        <v>0.126592909535452</v>
      </c>
      <c r="CO86" s="1" t="n">
        <f aca="false">CO$5/(1-$E86)+$D86-CO$5</f>
        <v>0.127530154849225</v>
      </c>
      <c r="CP86" s="1" t="n">
        <f aca="false">CP$5/(1-$E86)+$D86-CP$5</f>
        <v>0.128467400162998</v>
      </c>
      <c r="CQ86" s="1" t="n">
        <f aca="false">CQ$5/(1-$E86)+$D86-CQ$5</f>
        <v>0.129404645476772</v>
      </c>
      <c r="CR86" s="1" t="n">
        <f aca="false">CR$5/(1-$E86)+$D86-CR$5</f>
        <v>0.130341890790545</v>
      </c>
      <c r="CS86" s="1" t="n">
        <f aca="false">CS$5/(1-$E86)+$D86-CS$5</f>
        <v>0.131279136104319</v>
      </c>
      <c r="CT86" s="1" t="n">
        <f aca="false">CT$5/(1-$E86)+$D86-CT$5</f>
        <v>0.132216381418092</v>
      </c>
      <c r="CU86" s="1" t="n">
        <f aca="false">CU$5/(1-$E86)+$D86-CU$5</f>
        <v>0.133153626731866</v>
      </c>
      <c r="CV86" s="1" t="n">
        <f aca="false">CV$5/(1-$E86)+$D86-CV$5</f>
        <v>0.134090872045639</v>
      </c>
      <c r="CW86" s="1" t="n">
        <f aca="false">CW$5/(1-$E86)+$D86-CW$5</f>
        <v>0.135028117359412</v>
      </c>
      <c r="CX86" s="1" t="n">
        <f aca="false">CX$5/(1-$E86)+$D86-CX$5</f>
        <v>0.135965362673186</v>
      </c>
      <c r="CY86" s="1" t="n">
        <f aca="false">CY$5/(1-$E86)+$D86-CY$5</f>
        <v>0.13690260798696</v>
      </c>
      <c r="CZ86" s="1" t="n">
        <f aca="false">CZ$5/(1-$E86)+$D86-CZ$5</f>
        <v>0.137839853300733</v>
      </c>
      <c r="DA86" s="1" t="n">
        <f aca="false">DA$5/(1-$E86)+$D86-DA$5</f>
        <v>0.138777098614506</v>
      </c>
      <c r="DB86" s="1" t="n">
        <f aca="false">DB$5/(1-$E86)+$D86-DB$5</f>
        <v>0.139714343928279</v>
      </c>
      <c r="DC86" s="1" t="n">
        <f aca="false">DC$5/(1-$E86)+$D86-DC$5</f>
        <v>0.140651589242053</v>
      </c>
      <c r="DD86" s="1" t="n">
        <f aca="false">DD$5/(1-$E86)+$D86-DD$5</f>
        <v>0.141588834555827</v>
      </c>
      <c r="DE86" s="1" t="n">
        <f aca="false">DE$5/(1-$E86)+$D86-DE$5</f>
        <v>0.1425260798696</v>
      </c>
      <c r="DF86" s="1" t="n">
        <f aca="false">DF$5/(1-$E86)+$D86-DF$5</f>
        <v>0.143463325183373</v>
      </c>
      <c r="DG86" s="1" t="n">
        <f aca="false">DG$5/(1-$E86)+$D86-DG$5</f>
        <v>0.144400570497147</v>
      </c>
      <c r="DH86" s="1" t="n">
        <f aca="false">DH$5/(1-$E86)+$D86-DH$5</f>
        <v>0.14533781581092</v>
      </c>
      <c r="DI86" s="1" t="n">
        <f aca="false">DI$5/(1-$E86)+$D86-DI$5</f>
        <v>0.146275061124694</v>
      </c>
      <c r="DJ86" s="1" t="n">
        <f aca="false">DJ$5/(1-$E86)+$D86-DJ$5</f>
        <v>0.147212306438467</v>
      </c>
      <c r="DK86" s="1" t="n">
        <f aca="false">DK$5/(1-$E86)+$D86-DK$5</f>
        <v>0.14814955175224</v>
      </c>
      <c r="DL86" s="1" t="n">
        <f aca="false">DL$5/(1-$E86)+$D86-DL$5</f>
        <v>0.149086797066014</v>
      </c>
      <c r="DM86" s="1" t="n">
        <f aca="false">DM$5/(1-$E86)+$D86-DM$5</f>
        <v>0.150024042379787</v>
      </c>
      <c r="DN86" s="1" t="n">
        <f aca="false">DN$5/(1-$E86)+$D86-DN$5</f>
        <v>0.150961287693561</v>
      </c>
      <c r="DO86" s="1" t="n">
        <f aca="false">DO$5/(1-$E86)+$D86-DO$5</f>
        <v>0.151898533007334</v>
      </c>
      <c r="DP86" s="1" t="n">
        <f aca="false">DP$5/(1-$E86)+$D86-DP$5</f>
        <v>0.152835778321108</v>
      </c>
      <c r="DQ86" s="1" t="n">
        <f aca="false">DQ$5/(1-$E86)+$D86-DQ$5</f>
        <v>0.153773023634881</v>
      </c>
      <c r="DR86" s="1" t="n">
        <f aca="false">DR$5/(1-$E86)+$D86-DR$5</f>
        <v>0.154710268948654</v>
      </c>
      <c r="DS86" s="1" t="n">
        <f aca="false">DS$5/(1-$E86)+$D86-DS$5</f>
        <v>0.155647514262427</v>
      </c>
      <c r="DT86" s="1" t="n">
        <f aca="false">DT$5/(1-$E86)+$D86-DT$5</f>
        <v>0.156584759576202</v>
      </c>
      <c r="DU86" s="1" t="n">
        <f aca="false">DU$5/(1-$E86)+$D86-DU$5</f>
        <v>0.157522004889974</v>
      </c>
      <c r="DV86" s="1" t="n">
        <f aca="false">DV$5/(1-$E86)+$D86-DV$5</f>
        <v>0.158459250203748</v>
      </c>
      <c r="DW86" s="1" t="n">
        <f aca="false">DW$5/(1-$E86)+$D86-DW$5</f>
        <v>0.159396495517521</v>
      </c>
      <c r="DX86" s="1" t="n">
        <f aca="false">DX$5/(1-$E86)+$D86-DX$5</f>
        <v>0.160333740831295</v>
      </c>
      <c r="DY86" s="1" t="n">
        <f aca="false">DY$5/(1-$E86)+$D86-DY$5</f>
        <v>0.161270986145068</v>
      </c>
      <c r="DZ86" s="1" t="n">
        <f aca="false">DZ$5/(1-$E86)+$D86-DZ$5</f>
        <v>0.162208231458841</v>
      </c>
      <c r="EA86" s="1" t="n">
        <f aca="false">EA$5/(1-$E86)+$D86-EA$5</f>
        <v>0.163145476772616</v>
      </c>
      <c r="EB86" s="1" t="n">
        <f aca="false">EB$5/(1-$E86)+$D86-EB$5</f>
        <v>0.164082722086389</v>
      </c>
      <c r="EC86" s="1" t="n">
        <f aca="false">EC$5/(1-$E86)+$D86-EC$5</f>
        <v>0.165019967400163</v>
      </c>
      <c r="ED86" s="1" t="n">
        <f aca="false">ED$5/(1-$E86)+$D86-ED$5</f>
        <v>0.165957212713936</v>
      </c>
      <c r="EE86" s="1" t="n">
        <f aca="false">EE$5/(1-$E86)+$D86-EE$5</f>
        <v>0.166894458027709</v>
      </c>
      <c r="EF86" s="1" t="n">
        <f aca="false">EF$5/(1-$E86)+$D86-EF$5</f>
        <v>0.167831703341482</v>
      </c>
      <c r="EG86" s="1" t="n">
        <f aca="false">EG$5/(1-$E86)+$D86-EG$5</f>
        <v>0.168768948655256</v>
      </c>
      <c r="EH86" s="1" t="n">
        <f aca="false">EH$5/(1-$E86)+$D86-EH$5</f>
        <v>0.169706193969029</v>
      </c>
      <c r="EI86" s="1" t="n">
        <f aca="false">EI$5/(1-$E86)+$D86-EI$5</f>
        <v>0.170643439282802</v>
      </c>
      <c r="EJ86" s="1" t="n">
        <f aca="false">EJ$5/(1-$E86)+$D86-EJ$5</f>
        <v>0.171580684596576</v>
      </c>
      <c r="EK86" s="1" t="n">
        <f aca="false">EK$5/(1-$E86)+$D86-EK$5</f>
        <v>0.172517929910351</v>
      </c>
      <c r="EL86" s="1" t="n">
        <f aca="false">EL$5/(1-$E86)+$D86-EL$5</f>
        <v>0.173455175224124</v>
      </c>
      <c r="EM86" s="1" t="n">
        <f aca="false">EM$5/(1-$E86)+$D86-EM$5</f>
        <v>0.174392420537897</v>
      </c>
      <c r="EN86" s="1" t="n">
        <f aca="false">EN$5/(1-$E86)+$D86-EN$5</f>
        <v>0.17532966585167</v>
      </c>
      <c r="EO86" s="1" t="n">
        <f aca="false">EO$5/(1-$E86)+$D86-EO$5</f>
        <v>0.176266911165444</v>
      </c>
      <c r="EP86" s="1" t="n">
        <f aca="false">EP$5/(1-$E86)+$D86-EP$5</f>
        <v>0.177204156479217</v>
      </c>
      <c r="EQ86" s="1" t="n">
        <f aca="false">EQ$5/(1-$E86)+$D86-EQ$5</f>
        <v>0.17814140179299</v>
      </c>
      <c r="ER86" s="1" t="n">
        <f aca="false">ER$5/(1-$E86)+$D86-ER$5</f>
        <v>0.179078647106763</v>
      </c>
      <c r="ES86" s="1" t="n">
        <f aca="false">ES$5/(1-$E86)+$D86-ES$5</f>
        <v>0.180015892420537</v>
      </c>
      <c r="ET86" s="1" t="n">
        <f aca="false">ET$5/(1-$E86)+$D86-ET$5</f>
        <v>0.18095313773431</v>
      </c>
      <c r="EU86" s="1"/>
      <c r="EV86" s="1"/>
      <c r="EW86" s="1"/>
      <c r="EX86" s="1"/>
      <c r="EY86" s="1"/>
      <c r="EZ86" s="1"/>
      <c r="FA86" s="1"/>
      <c r="FB86" s="1"/>
    </row>
    <row r="87" customFormat="false" ht="12.75" hidden="false" customHeight="false" outlineLevel="0" collapsed="false">
      <c r="A87" s="22" t="s">
        <v>78</v>
      </c>
      <c r="B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customFormat="false" ht="12.75" hidden="false" customHeight="false" outlineLevel="0" collapsed="false">
      <c r="A88" s="22"/>
      <c r="B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customFormat="false" ht="12.75" hidden="false" customHeight="false" outlineLevel="0" collapsed="false">
      <c r="A89" s="5" t="s">
        <v>79</v>
      </c>
      <c r="B89" s="12" t="n">
        <f aca="false">+B60+1</f>
        <v>41</v>
      </c>
    </row>
    <row r="90" customFormat="false" ht="12.75" hidden="false" customHeight="false" outlineLevel="0" collapsed="false">
      <c r="A90" s="18" t="s">
        <v>80</v>
      </c>
      <c r="B90" s="12" t="n">
        <f aca="false">+B87+1</f>
        <v>1</v>
      </c>
      <c r="C90" s="1" t="n">
        <v>12.25</v>
      </c>
      <c r="D90" s="1" t="n">
        <f aca="false">0.0195+0.0003+0.0022+0.0075+0.015</f>
        <v>0.0445</v>
      </c>
      <c r="E90" s="2" t="n">
        <f aca="false">0.027+0.0081</f>
        <v>0.0351</v>
      </c>
      <c r="F90" s="1" t="n">
        <f aca="false">F$5/(1-$E90)+$D90-F$5</f>
        <v>0.0990652399212353</v>
      </c>
      <c r="G90" s="1" t="n">
        <f aca="false">G$5/(1-$E90)+$D90-G$5</f>
        <v>0.100884081251943</v>
      </c>
      <c r="H90" s="1" t="n">
        <f aca="false">H$5/(1-$E90)+$D90-H$5</f>
        <v>0.102702922582651</v>
      </c>
      <c r="I90" s="1" t="n">
        <f aca="false">I$5/(1-$E90)+$D90-I$5</f>
        <v>0.104521763913359</v>
      </c>
      <c r="J90" s="1" t="n">
        <f aca="false">J$5/(1-$E90)+$D90-J$5</f>
        <v>0.106340605244067</v>
      </c>
      <c r="K90" s="1" t="n">
        <f aca="false">K$5/(1-$E90)+$D90-K$5</f>
        <v>0.108159446574775</v>
      </c>
      <c r="L90" s="1" t="n">
        <f aca="false">L$5/(1-$E90)+$D90-L$5</f>
        <v>0.109978287905482</v>
      </c>
      <c r="M90" s="1" t="n">
        <f aca="false">M$5/(1-$E90)+$D90-M$5</f>
        <v>0.11179712923619</v>
      </c>
      <c r="N90" s="1" t="n">
        <f aca="false">N$5/(1-$E90)+$D90-N$5</f>
        <v>0.113615970566898</v>
      </c>
      <c r="O90" s="1" t="n">
        <f aca="false">O$5/(1-$E90)+$D90-O$5</f>
        <v>0.115434811897606</v>
      </c>
      <c r="P90" s="1" t="n">
        <f aca="false">P$5/(1-$E90)+$D90-P$5</f>
        <v>0.135442066535393</v>
      </c>
      <c r="Q90" s="1" t="n">
        <f aca="false">Q$5/(1-$E90)+$D90-Q$5</f>
        <v>0.1372609078661</v>
      </c>
      <c r="R90" s="1" t="n">
        <f aca="false">R$5/(1-$E90)+$D90-R$5</f>
        <v>0.139079749196808</v>
      </c>
      <c r="S90" s="1" t="n">
        <f aca="false">S$5/(1-$E90)+$D90-S$5</f>
        <v>0.140898590527516</v>
      </c>
      <c r="T90" s="1" t="n">
        <f aca="false">T$5/(1-$E90)+$D90-T$5</f>
        <v>0.142717431858224</v>
      </c>
      <c r="U90" s="1" t="n">
        <f aca="false">U$5/(1-$E90)+$D90-U$5</f>
        <v>0.144536273188932</v>
      </c>
      <c r="V90" s="1" t="n">
        <f aca="false">V$5/(1-$E90)+$D90-V$5</f>
        <v>0.14635511451964</v>
      </c>
      <c r="W90" s="1" t="n">
        <f aca="false">W$5/(1-$E90)+$D90-W$5</f>
        <v>0.148173955850347</v>
      </c>
      <c r="X90" s="1" t="n">
        <f aca="false">X$5/(1-$E90)+$D90-X$5</f>
        <v>0.149992797181055</v>
      </c>
      <c r="Y90" s="1" t="n">
        <f aca="false">Y$5/(1-$E90)+$D90-Y$5</f>
        <v>0.151811638511763</v>
      </c>
      <c r="Z90" s="1" t="n">
        <f aca="false">Z$5/(1-$E90)+$D90-Z$5</f>
        <v>0.153630479842471</v>
      </c>
      <c r="AA90" s="1" t="n">
        <f aca="false">AA$5/(1-$E90)+$D$92-AA$5</f>
        <v>0.160449321173179</v>
      </c>
      <c r="AB90" s="1" t="n">
        <f aca="false">AB$5/(1-$E90)+$D$92-AB$5</f>
        <v>0.162268162503886</v>
      </c>
      <c r="AC90" s="1" t="n">
        <f aca="false">AC$5/(1-$E90)+$D$92-AC$5</f>
        <v>0.164087003834594</v>
      </c>
      <c r="AD90" s="1" t="n">
        <f aca="false">AD$5/(1-$E90)+$D$92-AD$5</f>
        <v>0.165905845165302</v>
      </c>
      <c r="AE90" s="1" t="n">
        <f aca="false">AE$5/(1-$E90)+$D$92-AE$5</f>
        <v>0.16772468649601</v>
      </c>
      <c r="AF90" s="1" t="n">
        <f aca="false">AF$5/(1-$E90)+$D$92-AF$5</f>
        <v>0.169543527826718</v>
      </c>
      <c r="AG90" s="1" t="n">
        <f aca="false">AG$5/(1-$E90)+$D$92-AG$5</f>
        <v>0.171362369157426</v>
      </c>
      <c r="AH90" s="1" t="n">
        <f aca="false">AH$5/(1-$E90)+$D$92-AH$5</f>
        <v>0.173181210488134</v>
      </c>
      <c r="AI90" s="1" t="n">
        <f aca="false">AI$5/(1-$E90)+$D$92-AI$5</f>
        <v>0.175000051818841</v>
      </c>
      <c r="AJ90" s="1" t="n">
        <f aca="false">AJ$5/(1-$E90)+$D$92-AJ$5</f>
        <v>0.176818893149549</v>
      </c>
      <c r="AK90" s="1" t="n">
        <f aca="false">AK$5/(1-$E90)+$D$92-AK$5</f>
        <v>0.178637734480257</v>
      </c>
      <c r="AL90" s="1" t="n">
        <f aca="false">AL$5/(1-$E90)+$D$92-AL$5</f>
        <v>0.180456575810965</v>
      </c>
      <c r="AM90" s="1" t="n">
        <f aca="false">AM$5/(1-$E90)+$D$92-AM$5</f>
        <v>0.182275417141673</v>
      </c>
      <c r="AN90" s="1" t="n">
        <f aca="false">AN$5/(1-$E90)+$D$92-AN$5</f>
        <v>0.18409425847238</v>
      </c>
      <c r="AO90" s="1" t="n">
        <f aca="false">AO$5/(1-$E90)+$D$92-AO$5</f>
        <v>0.185913099803088</v>
      </c>
      <c r="AP90" s="1" t="n">
        <f aca="false">AP$5/(1-$E90)+$D$92-AP$5</f>
        <v>0.187731941133796</v>
      </c>
      <c r="AQ90" s="1" t="n">
        <f aca="false">AQ$5/(1-$E90)+$D$92-AQ$5</f>
        <v>0.189550782464504</v>
      </c>
      <c r="AR90" s="1" t="n">
        <f aca="false">AR$5/(1-$E90)+$D$92-AR$5</f>
        <v>0.191369623795212</v>
      </c>
      <c r="AS90" s="1" t="n">
        <f aca="false">AS$5/(1-$E90)+$D$92-AS$5</f>
        <v>0.19318846512592</v>
      </c>
      <c r="AT90" s="1" t="n">
        <f aca="false">AT$5/(1-$E90)+$D$92-AT$5</f>
        <v>0.195007306456628</v>
      </c>
      <c r="AU90" s="1" t="n">
        <f aca="false">AU$5/(1-$E90)+$D$92-AU$5</f>
        <v>0.196826147787336</v>
      </c>
      <c r="AV90" s="1" t="n">
        <f aca="false">AV$5/(1-$E90)+$D$92-AV$5</f>
        <v>0.198644989118043</v>
      </c>
      <c r="AW90" s="1" t="n">
        <f aca="false">AW$5/(1-$E90)+$D$92-AW$5</f>
        <v>0.200463830448751</v>
      </c>
      <c r="AX90" s="1" t="n">
        <f aca="false">AX$5/(1-$E90)+$D$92-AX$5</f>
        <v>0.202282671779459</v>
      </c>
      <c r="AY90" s="1" t="n">
        <f aca="false">AY$5/(1-$E90)+$D$92-AY$5</f>
        <v>0.204101513110166</v>
      </c>
      <c r="AZ90" s="1" t="n">
        <f aca="false">AZ$5/(1-$E90)+$D$92-AZ$5</f>
        <v>0.205920354440875</v>
      </c>
      <c r="BA90" s="1" t="n">
        <f aca="false">BA$5/(1-$E90)+$D$92-BA$5</f>
        <v>0.207739195771582</v>
      </c>
      <c r="BB90" s="1" t="n">
        <f aca="false">BB$5/(1-$E90)+$D$92-BB$5</f>
        <v>0.20955803710229</v>
      </c>
      <c r="BC90" s="1" t="n">
        <f aca="false">BC$5/(1-$E90)+$D$92-BC$5</f>
        <v>0.211376878432998</v>
      </c>
      <c r="BD90" s="1" t="n">
        <f aca="false">BD$5/(1-$E90)+$D$92-BD$5</f>
        <v>0.213195719763706</v>
      </c>
      <c r="BE90" s="1" t="n">
        <f aca="false">BE$5/(1-$E90)+$D$92-BE$5</f>
        <v>0.215014561094414</v>
      </c>
      <c r="BF90" s="1" t="n">
        <f aca="false">BF$5/(1-$E90)+$D$92-BF$5</f>
        <v>0.216833402425122</v>
      </c>
      <c r="BG90" s="1" t="n">
        <f aca="false">BG$5/(1-$E90)+$D$92-BG$5</f>
        <v>0.218652243755829</v>
      </c>
      <c r="BH90" s="1" t="n">
        <f aca="false">BH$5/(1-$E90)+$D$92-BH$5</f>
        <v>0.220471085086538</v>
      </c>
      <c r="BI90" s="1" t="n">
        <f aca="false">BI$5/(1-$E90)+$D$92-BI$5</f>
        <v>0.222289926417245</v>
      </c>
      <c r="BJ90" s="1" t="n">
        <f aca="false">BJ$5/(1-$E90)+$D$92-BJ$5</f>
        <v>0.224108767747953</v>
      </c>
      <c r="BK90" s="1" t="n">
        <f aca="false">BK$5/(1-$E90)+$D$92-BK$5</f>
        <v>0.225927609078661</v>
      </c>
      <c r="BL90" s="1" t="n">
        <f aca="false">BL$5/(1-$E90)+$D$92-BL$5</f>
        <v>0.227746450409369</v>
      </c>
      <c r="BM90" s="1" t="n">
        <f aca="false">BM$5/(1-$E90)+$D$92-BM$5</f>
        <v>0.229565291740077</v>
      </c>
      <c r="BN90" s="1" t="n">
        <f aca="false">BN$5/(1-$E90)+$D$92-BN$5</f>
        <v>0.231384133070784</v>
      </c>
      <c r="BO90" s="1" t="n">
        <f aca="false">BO$5/(1-$E90)+$D$92-BO$5</f>
        <v>0.233202974401492</v>
      </c>
      <c r="BP90" s="1" t="n">
        <f aca="false">BP$5/(1-$E90)+$D$92-BP$5</f>
        <v>0.2350218157322</v>
      </c>
      <c r="BQ90" s="1" t="n">
        <f aca="false">BQ$5/(1-$E90)+$D$92-BQ$5</f>
        <v>0.236840657062908</v>
      </c>
      <c r="BR90" s="1" t="n">
        <f aca="false">BR$5/(1-$E90)+$D$92-BR$5</f>
        <v>0.238659498393615</v>
      </c>
      <c r="BS90" s="1" t="n">
        <f aca="false">BS$5/(1-$E90)+$D$92-BS$5</f>
        <v>0.240478339724324</v>
      </c>
      <c r="BT90" s="1" t="n">
        <f aca="false">BT$5/(1-$E90)+$D$92-BT$5</f>
        <v>0.242297181055031</v>
      </c>
      <c r="BU90" s="1" t="n">
        <f aca="false">BU$5/(1-$E90)+$D$92-BU$5</f>
        <v>0.244116022385739</v>
      </c>
      <c r="BV90" s="1" t="n">
        <f aca="false">BV$5/(1-$E90)+$D$92-BV$5</f>
        <v>0.245934863716447</v>
      </c>
      <c r="BW90" s="1" t="n">
        <f aca="false">BW$5/(1-$E90)+$D$92-BW$5</f>
        <v>0.247753705047155</v>
      </c>
      <c r="BX90" s="1" t="n">
        <f aca="false">BX$5/(1-$E90)+$D$92-BX$5</f>
        <v>0.249572546377863</v>
      </c>
      <c r="BY90" s="1" t="n">
        <f aca="false">BY$5/(1-$E90)+$D$92-BY$5</f>
        <v>0.251391387708571</v>
      </c>
      <c r="BZ90" s="1" t="n">
        <f aca="false">BZ$5/(1-$E90)+$D$92-BZ$5</f>
        <v>0.253210229039278</v>
      </c>
      <c r="CA90" s="1" t="n">
        <f aca="false">CA$5/(1-$E90)+$D$92-CA$5</f>
        <v>0.255029070369987</v>
      </c>
      <c r="CB90" s="1" t="n">
        <f aca="false">CB$5/(1-$E90)+$D$92-CB$5</f>
        <v>0.256847911700694</v>
      </c>
      <c r="CC90" s="1" t="n">
        <f aca="false">CC$5/(1-$E90)+$D$92-CC$5</f>
        <v>0.258666753031402</v>
      </c>
      <c r="CD90" s="1" t="n">
        <f aca="false">CD$5/(1-$E90)+$D$92-CD$5</f>
        <v>0.26048559436211</v>
      </c>
      <c r="CE90" s="1" t="n">
        <f aca="false">CE$5/(1-$E90)+$D$92-CE$5</f>
        <v>0.262304435692818</v>
      </c>
      <c r="CF90" s="1" t="n">
        <f aca="false">CF$5/(1-$E90)+$D$92-CF$5</f>
        <v>0.264123277023526</v>
      </c>
      <c r="CG90" s="1" t="n">
        <f aca="false">CG$5/(1-$E90)+$D$92-CG$5</f>
        <v>0.265942118354233</v>
      </c>
      <c r="CH90" s="1" t="n">
        <f aca="false">CH$5/(1-$E90)+$D$92-CH$5</f>
        <v>0.267760959684941</v>
      </c>
      <c r="CI90" s="1" t="n">
        <f aca="false">CI$5/(1-$E90)+$D$92-CI$5</f>
        <v>0.269579801015649</v>
      </c>
      <c r="CJ90" s="1" t="n">
        <f aca="false">CJ$5/(1-$E90)+$D$92-CJ$5</f>
        <v>0.271398642346357</v>
      </c>
      <c r="CK90" s="1" t="n">
        <f aca="false">CK$5/(1-$E90)+$D$92-CK$5</f>
        <v>0.273217483677064</v>
      </c>
      <c r="CL90" s="1" t="n">
        <f aca="false">CL$5/(1-$E90)+$D$92-CL$5</f>
        <v>0.275036325007773</v>
      </c>
      <c r="CM90" s="1" t="n">
        <f aca="false">CM$5/(1-$E90)+$D$92-CM$5</f>
        <v>0.27685516633848</v>
      </c>
      <c r="CN90" s="1" t="n">
        <f aca="false">CN$5/(1-$E90)+$D$92-CN$5</f>
        <v>0.278674007669189</v>
      </c>
      <c r="CO90" s="1" t="n">
        <f aca="false">CO$5/(1-$E90)+$D$92-CO$5</f>
        <v>0.280492848999896</v>
      </c>
      <c r="CP90" s="1" t="n">
        <f aca="false">CP$5/(1-$E90)+$D$92-CP$5</f>
        <v>0.282311690330604</v>
      </c>
      <c r="CQ90" s="1" t="n">
        <f aca="false">CQ$5/(1-$E90)+$D$92-CQ$5</f>
        <v>0.284130531661312</v>
      </c>
      <c r="CR90" s="1" t="n">
        <f aca="false">CR$5/(1-$E90)+$D$92-CR$5</f>
        <v>0.28594937299202</v>
      </c>
      <c r="CS90" s="1" t="n">
        <f aca="false">CS$5/(1-$E90)+$D$92-CS$5</f>
        <v>0.287768214322727</v>
      </c>
      <c r="CT90" s="1" t="n">
        <f aca="false">CT$5/(1-$E90)+$D$92-CT$5</f>
        <v>0.289587055653436</v>
      </c>
      <c r="CU90" s="1" t="n">
        <f aca="false">CU$5/(1-$E90)+$D$92-CU$5</f>
        <v>0.291405896984143</v>
      </c>
      <c r="CV90" s="1" t="n">
        <f aca="false">CV$5/(1-$E90)+$D$92-CV$5</f>
        <v>0.293224738314851</v>
      </c>
      <c r="CW90" s="1" t="n">
        <f aca="false">CW$5/(1-$E90)+$D$92-CW$5</f>
        <v>0.295043579645559</v>
      </c>
      <c r="CX90" s="1" t="n">
        <f aca="false">CX$5/(1-$E90)+$D$92-CX$5</f>
        <v>0.296862420976266</v>
      </c>
      <c r="CY90" s="1" t="n">
        <f aca="false">CY$5/(1-$E90)+$D$92-CY$5</f>
        <v>0.298681262306975</v>
      </c>
      <c r="CZ90" s="1" t="n">
        <f aca="false">CZ$5/(1-$E90)+$D$92-CZ$5</f>
        <v>0.300500103637682</v>
      </c>
      <c r="DA90" s="1" t="n">
        <f aca="false">DA$5/(1-$E90)+$D$92-DA$5</f>
        <v>0.30231894496839</v>
      </c>
      <c r="DB90" s="1" t="n">
        <f aca="false">DB$5/(1-$E90)+$D$92-DB$5</f>
        <v>0.304137786299098</v>
      </c>
      <c r="DC90" s="1" t="n">
        <f aca="false">DC$5/(1-$E90)+$D$92-DC$5</f>
        <v>0.305956627629806</v>
      </c>
      <c r="DD90" s="1" t="n">
        <f aca="false">DD$5/(1-$E90)+$D$92-DD$5</f>
        <v>0.307775468960513</v>
      </c>
      <c r="DE90" s="1" t="n">
        <f aca="false">DE$5/(1-$E90)+$D$92-DE$5</f>
        <v>0.309594310291222</v>
      </c>
      <c r="DF90" s="1" t="n">
        <f aca="false">DF$5/(1-$E90)+$D$92-DF$5</f>
        <v>0.311413151621929</v>
      </c>
      <c r="DG90" s="1" t="n">
        <f aca="false">DG$5/(1-$E90)+$D$92-DG$5</f>
        <v>0.313231992952638</v>
      </c>
      <c r="DH90" s="1" t="n">
        <f aca="false">DH$5/(1-$E90)+$D$92-DH$5</f>
        <v>0.315050834283345</v>
      </c>
      <c r="DI90" s="1" t="n">
        <f aca="false">DI$5/(1-$E90)+$D$92-DI$5</f>
        <v>0.316869675614053</v>
      </c>
      <c r="DJ90" s="1" t="n">
        <f aca="false">DJ$5/(1-$E90)+$D$92-DJ$5</f>
        <v>0.318688516944761</v>
      </c>
      <c r="DK90" s="1" t="n">
        <f aca="false">DK$5/(1-$E90)+$D$92-DK$5</f>
        <v>0.320507358275469</v>
      </c>
      <c r="DL90" s="1" t="n">
        <f aca="false">DL$5/(1-$E90)+$D$92-DL$5</f>
        <v>0.322326199606176</v>
      </c>
      <c r="DM90" s="1" t="n">
        <f aca="false">DM$5/(1-$E90)+$D$92-DM$5</f>
        <v>0.324145040936885</v>
      </c>
      <c r="DN90" s="1" t="n">
        <f aca="false">DN$5/(1-$E90)+$D$92-DN$5</f>
        <v>0.325963882267592</v>
      </c>
      <c r="DO90" s="1" t="n">
        <f aca="false">DO$5/(1-$E90)+$D$92-DO$5</f>
        <v>0.3277827235983</v>
      </c>
      <c r="DP90" s="1" t="n">
        <f aca="false">DP$5/(1-$E90)+$D$92-DP$5</f>
        <v>0.329601564929007</v>
      </c>
      <c r="DQ90" s="1" t="n">
        <f aca="false">DQ$5/(1-$E90)+$D$92-DQ$5</f>
        <v>0.331420406259716</v>
      </c>
      <c r="DR90" s="1" t="n">
        <f aca="false">DR$5/(1-$E90)+$D$92-DR$5</f>
        <v>0.333239247590424</v>
      </c>
      <c r="DS90" s="1" t="n">
        <f aca="false">DS$5/(1-$E90)+$D$92-DS$5</f>
        <v>0.335058088921131</v>
      </c>
      <c r="DT90" s="1" t="n">
        <f aca="false">DT$5/(1-$E90)+$D$92-DT$5</f>
        <v>0.336876930251838</v>
      </c>
      <c r="DU90" s="1" t="n">
        <f aca="false">DU$5/(1-$E90)+$D$92-DU$5</f>
        <v>0.338695771582548</v>
      </c>
      <c r="DV90" s="1" t="n">
        <f aca="false">DV$5/(1-$E90)+$D$92-DV$5</f>
        <v>0.340514612913255</v>
      </c>
      <c r="DW90" s="1" t="n">
        <f aca="false">DW$5/(1-$E90)+$D$92-DW$5</f>
        <v>0.342333454243963</v>
      </c>
      <c r="DX90" s="1" t="n">
        <f aca="false">DX$5/(1-$E90)+$D$92-DX$5</f>
        <v>0.34415229557467</v>
      </c>
      <c r="DY90" s="1" t="n">
        <f aca="false">DY$5/(1-$E90)+$D$92-DY$5</f>
        <v>0.345971136905378</v>
      </c>
      <c r="DZ90" s="1" t="n">
        <f aca="false">DZ$5/(1-$E90)+$D$92-DZ$5</f>
        <v>0.347789978236087</v>
      </c>
      <c r="EA90" s="1" t="n">
        <f aca="false">EA$5/(1-$E90)+$D$92-EA$5</f>
        <v>0.349608819566795</v>
      </c>
      <c r="EB90" s="1" t="n">
        <f aca="false">EB$5/(1-$E90)+$D$92-EB$5</f>
        <v>0.351427660897501</v>
      </c>
      <c r="EC90" s="1" t="n">
        <f aca="false">EC$5/(1-$E90)+$D$92-EC$5</f>
        <v>0.35324650222821</v>
      </c>
      <c r="ED90" s="1" t="n">
        <f aca="false">ED$5/(1-$E90)+$D$92-ED$5</f>
        <v>0.355065343558918</v>
      </c>
      <c r="EE90" s="1" t="n">
        <f aca="false">EE$5/(1-$E90)+$D$92-EE$5</f>
        <v>0.356884184889626</v>
      </c>
      <c r="EF90" s="1" t="n">
        <f aca="false">EF$5/(1-$E90)+$D$92-EF$5</f>
        <v>0.358703026220333</v>
      </c>
      <c r="EG90" s="1" t="n">
        <f aca="false">EG$5/(1-$E90)+$D$92-EG$5</f>
        <v>0.360521867551041</v>
      </c>
      <c r="EH90" s="1" t="n">
        <f aca="false">EH$5/(1-$E90)+$D$92-EH$5</f>
        <v>0.362340708881749</v>
      </c>
      <c r="EI90" s="1" t="n">
        <f aca="false">EI$5/(1-$E90)+$D$92-EI$5</f>
        <v>0.364159550212458</v>
      </c>
      <c r="EJ90" s="1" t="n">
        <f aca="false">EJ$5/(1-$E90)+$D$92-EJ$5</f>
        <v>0.365978391543164</v>
      </c>
      <c r="EK90" s="1" t="n">
        <f aca="false">EK$5/(1-$E90)+$D$92-EK$5</f>
        <v>0.367797232873873</v>
      </c>
      <c r="EL90" s="1" t="n">
        <f aca="false">EL$5/(1-$E90)+$D$92-EL$5</f>
        <v>0.369616074204581</v>
      </c>
      <c r="EM90" s="1" t="n">
        <f aca="false">EM$5/(1-$E90)+$D$92-EM$5</f>
        <v>0.371434915535289</v>
      </c>
      <c r="EN90" s="1" t="n">
        <f aca="false">EN$5/(1-$E90)+$D$92-EN$5</f>
        <v>0.373253756865996</v>
      </c>
      <c r="EO90" s="1" t="n">
        <f aca="false">EO$5/(1-$E90)+$D$92-EO$5</f>
        <v>0.375072598196704</v>
      </c>
      <c r="EP90" s="1" t="n">
        <f aca="false">EP$5/(1-$E90)+$D$92-EP$5</f>
        <v>0.376891439527412</v>
      </c>
      <c r="EQ90" s="1" t="n">
        <f aca="false">EQ$5/(1-$E90)+$D$92-EQ$5</f>
        <v>0.378710280858121</v>
      </c>
      <c r="ER90" s="1" t="n">
        <f aca="false">ER$5/(1-$E90)+$D$92-ER$5</f>
        <v>0.380529122188827</v>
      </c>
      <c r="ES90" s="1" t="n">
        <f aca="false">ES$5/(1-$E90)+$D$92-ES$5</f>
        <v>0.382347963519536</v>
      </c>
      <c r="ET90" s="1" t="n">
        <f aca="false">ET$5/(1-$E90)+$D$92-ET$5</f>
        <v>0.384166804850244</v>
      </c>
      <c r="EU90" s="1"/>
      <c r="EV90" s="1"/>
      <c r="EW90" s="1"/>
      <c r="EX90" s="1"/>
      <c r="EY90" s="1"/>
      <c r="EZ90" s="1"/>
      <c r="FA90" s="1"/>
      <c r="FB90" s="1"/>
    </row>
    <row r="91" customFormat="false" ht="12.75" hidden="false" customHeight="false" outlineLevel="0" collapsed="false">
      <c r="A91" s="18" t="s">
        <v>81</v>
      </c>
      <c r="B91" s="12" t="n">
        <f aca="false">+B89+1</f>
        <v>42</v>
      </c>
      <c r="C91" s="1" t="n">
        <v>12.85</v>
      </c>
      <c r="D91" s="1" t="n">
        <f aca="false">0.0195+0.0003+0.0022+0.0075+0.0175</f>
        <v>0.047</v>
      </c>
      <c r="E91" s="2" t="n">
        <f aca="false">0.0315+0.0081</f>
        <v>0.0396</v>
      </c>
      <c r="F91" s="1" t="n">
        <f aca="false">F$5/(1-$E91)+$D91-F$5</f>
        <v>0.108849229487713</v>
      </c>
      <c r="G91" s="1" t="n">
        <f aca="false">G$5/(1-$E91)+$D91-G$5</f>
        <v>0.110910870470637</v>
      </c>
      <c r="H91" s="1" t="n">
        <f aca="false">H$5/(1-$E91)+$D91-H$5</f>
        <v>0.112972511453561</v>
      </c>
      <c r="I91" s="1" t="n">
        <f aca="false">I$5/(1-$E91)+$D91-I$5</f>
        <v>0.115034152436485</v>
      </c>
      <c r="J91" s="1" t="n">
        <f aca="false">J$5/(1-$E91)+$D91-J$5</f>
        <v>0.117095793419409</v>
      </c>
      <c r="K91" s="1" t="n">
        <f aca="false">K$5/(1-$E91)+$D91-K$5</f>
        <v>0.119157434402332</v>
      </c>
      <c r="L91" s="1" t="n">
        <f aca="false">L$5/(1-$E91)+$D91-L$5</f>
        <v>0.121219075385256</v>
      </c>
      <c r="M91" s="1" t="n">
        <f aca="false">M$5/(1-$E91)+$D91-M$5</f>
        <v>0.12328071636818</v>
      </c>
      <c r="N91" s="1" t="n">
        <f aca="false">N$5/(1-$E91)+$D91-N$5</f>
        <v>0.125342357351104</v>
      </c>
      <c r="O91" s="1" t="n">
        <f aca="false">O$5/(1-$E91)+$D91-O$5</f>
        <v>0.127403998334027</v>
      </c>
      <c r="P91" s="1" t="n">
        <f aca="false">P$5/(1-$E91)+$D91-P$5</f>
        <v>0.150082049146189</v>
      </c>
      <c r="Q91" s="1" t="n">
        <f aca="false">Q$5/(1-$E91)+$D91-Q$5</f>
        <v>0.152143690129113</v>
      </c>
      <c r="R91" s="1" t="n">
        <f aca="false">R$5/(1-$E91)+$D91-R$5</f>
        <v>0.154205331112037</v>
      </c>
      <c r="S91" s="1" t="n">
        <f aca="false">S$5/(1-$E91)+$D91-S$5</f>
        <v>0.156266972094961</v>
      </c>
      <c r="T91" s="1" t="n">
        <f aca="false">T$5/(1-$E91)+$D91-T$5</f>
        <v>0.158328613077884</v>
      </c>
      <c r="U91" s="1" t="n">
        <f aca="false">U$5/(1-$E91)+$D91-U$5</f>
        <v>0.160390254060808</v>
      </c>
      <c r="V91" s="1" t="n">
        <f aca="false">V$5/(1-$E91)+$D91-V$5</f>
        <v>0.162451895043732</v>
      </c>
      <c r="W91" s="1" t="n">
        <f aca="false">W$5/(1-$E91)+$D91-W$5</f>
        <v>0.164513536026655</v>
      </c>
      <c r="X91" s="1" t="n">
        <f aca="false">X$5/(1-$E91)+$D91-X$5</f>
        <v>0.166575177009579</v>
      </c>
      <c r="Y91" s="1" t="n">
        <f aca="false">Y$5/(1-$E91)+$D91-Y$5</f>
        <v>0.168636817992503</v>
      </c>
      <c r="Z91" s="1" t="n">
        <f aca="false">Z$5/(1-$E91)+$D91-Z$5</f>
        <v>0.170698458975427</v>
      </c>
      <c r="AA91" s="1" t="n">
        <f aca="false">AA$5/(1-$E91)+$D$92-AA$5</f>
        <v>0.175260099958351</v>
      </c>
      <c r="AB91" s="1" t="n">
        <f aca="false">AB$5/(1-$E91)+$D$92-AB$5</f>
        <v>0.177321740941274</v>
      </c>
      <c r="AC91" s="1" t="n">
        <f aca="false">AC$5/(1-$E91)+$D$92-AC$5</f>
        <v>0.179383381924198</v>
      </c>
      <c r="AD91" s="1" t="n">
        <f aca="false">AD$5/(1-$E91)+$D$92-AD$5</f>
        <v>0.181445022907122</v>
      </c>
      <c r="AE91" s="1" t="n">
        <f aca="false">AE$5/(1-$E91)+$D$92-AE$5</f>
        <v>0.183506663890046</v>
      </c>
      <c r="AF91" s="1" t="n">
        <f aca="false">AF$5/(1-$E91)+$D$92-AF$5</f>
        <v>0.18556830487297</v>
      </c>
      <c r="AG91" s="1" t="n">
        <f aca="false">AG$5/(1-$E91)+$D$92-AG$5</f>
        <v>0.187629945855893</v>
      </c>
      <c r="AH91" s="1" t="n">
        <f aca="false">AH$5/(1-$E91)+$D$92-AH$5</f>
        <v>0.189691586838817</v>
      </c>
      <c r="AI91" s="1" t="n">
        <f aca="false">AI$5/(1-$E91)+$D$92-AI$5</f>
        <v>0.191753227821741</v>
      </c>
      <c r="AJ91" s="1" t="n">
        <f aca="false">AJ$5/(1-$E91)+$D$92-AJ$5</f>
        <v>0.193814868804664</v>
      </c>
      <c r="AK91" s="1" t="n">
        <f aca="false">AK$5/(1-$E91)+$D$92-AK$5</f>
        <v>0.195876509787588</v>
      </c>
      <c r="AL91" s="1" t="n">
        <f aca="false">AL$5/(1-$E91)+$D$92-AL$5</f>
        <v>0.197938150770512</v>
      </c>
      <c r="AM91" s="1" t="n">
        <f aca="false">AM$5/(1-$E91)+$D$92-AM$5</f>
        <v>0.199999791753436</v>
      </c>
      <c r="AN91" s="1" t="n">
        <f aca="false">AN$5/(1-$E91)+$D$92-AN$5</f>
        <v>0.20206143273636</v>
      </c>
      <c r="AO91" s="1" t="n">
        <f aca="false">AO$5/(1-$E91)+$D$92-AO$5</f>
        <v>0.204123073719284</v>
      </c>
      <c r="AP91" s="1" t="n">
        <f aca="false">AP$5/(1-$E91)+$D$92-AP$5</f>
        <v>0.206184714702207</v>
      </c>
      <c r="AQ91" s="1" t="n">
        <f aca="false">AQ$5/(1-$E91)+$D$92-AQ$5</f>
        <v>0.208246355685131</v>
      </c>
      <c r="AR91" s="1" t="n">
        <f aca="false">AR$5/(1-$E91)+$D$92-AR$5</f>
        <v>0.210307996668055</v>
      </c>
      <c r="AS91" s="1" t="n">
        <f aca="false">AS$5/(1-$E91)+$D$92-AS$5</f>
        <v>0.212369637650979</v>
      </c>
      <c r="AT91" s="1" t="n">
        <f aca="false">AT$5/(1-$E91)+$D$92-AT$5</f>
        <v>0.214431278633902</v>
      </c>
      <c r="AU91" s="1" t="n">
        <f aca="false">AU$5/(1-$E91)+$D$92-AU$5</f>
        <v>0.216492919616826</v>
      </c>
      <c r="AV91" s="1" t="n">
        <f aca="false">AV$5/(1-$E91)+$D$92-AV$5</f>
        <v>0.21855456059975</v>
      </c>
      <c r="AW91" s="1" t="n">
        <f aca="false">AW$5/(1-$E91)+$D$92-AW$5</f>
        <v>0.220616201582674</v>
      </c>
      <c r="AX91" s="1" t="n">
        <f aca="false">AX$5/(1-$E91)+$D$92-AX$5</f>
        <v>0.222677842565598</v>
      </c>
      <c r="AY91" s="1" t="n">
        <f aca="false">AY$5/(1-$E91)+$D$92-AY$5</f>
        <v>0.224739483548521</v>
      </c>
      <c r="AZ91" s="1" t="n">
        <f aca="false">AZ$5/(1-$E91)+$D$92-AZ$5</f>
        <v>0.226801124531445</v>
      </c>
      <c r="BA91" s="1" t="n">
        <f aca="false">BA$5/(1-$E91)+$D$92-BA$5</f>
        <v>0.228862765514369</v>
      </c>
      <c r="BB91" s="1" t="n">
        <f aca="false">BB$5/(1-$E91)+$D$92-BB$5</f>
        <v>0.230924406497293</v>
      </c>
      <c r="BC91" s="1" t="n">
        <f aca="false">BC$5/(1-$E91)+$D$92-BC$5</f>
        <v>0.232986047480217</v>
      </c>
      <c r="BD91" s="1" t="n">
        <f aca="false">BD$5/(1-$E91)+$D$92-BD$5</f>
        <v>0.23504768846314</v>
      </c>
      <c r="BE91" s="1" t="n">
        <f aca="false">BE$5/(1-$E91)+$D$92-BE$5</f>
        <v>0.237109329446064</v>
      </c>
      <c r="BF91" s="1" t="n">
        <f aca="false">BF$5/(1-$E91)+$D$92-BF$5</f>
        <v>0.239170970428988</v>
      </c>
      <c r="BG91" s="1" t="n">
        <f aca="false">BG$5/(1-$E91)+$D$92-BG$5</f>
        <v>0.241232611411911</v>
      </c>
      <c r="BH91" s="1" t="n">
        <f aca="false">BH$5/(1-$E91)+$D$92-BH$5</f>
        <v>0.243294252394835</v>
      </c>
      <c r="BI91" s="1" t="n">
        <f aca="false">BI$5/(1-$E91)+$D$92-BI$5</f>
        <v>0.245355893377759</v>
      </c>
      <c r="BJ91" s="1" t="n">
        <f aca="false">BJ$5/(1-$E91)+$D$92-BJ$5</f>
        <v>0.247417534360682</v>
      </c>
      <c r="BK91" s="1" t="n">
        <f aca="false">BK$5/(1-$E91)+$D$92-BK$5</f>
        <v>0.249479175343606</v>
      </c>
      <c r="BL91" s="1" t="n">
        <f aca="false">BL$5/(1-$E91)+$D$92-BL$5</f>
        <v>0.25154081632653</v>
      </c>
      <c r="BM91" s="1" t="n">
        <f aca="false">BM$5/(1-$E91)+$D$92-BM$5</f>
        <v>0.253602457309454</v>
      </c>
      <c r="BN91" s="1" t="n">
        <f aca="false">BN$5/(1-$E91)+$D$92-BN$5</f>
        <v>0.255664098292378</v>
      </c>
      <c r="BO91" s="1" t="n">
        <f aca="false">BO$5/(1-$E91)+$D$92-BO$5</f>
        <v>0.257725739275301</v>
      </c>
      <c r="BP91" s="1" t="n">
        <f aca="false">BP$5/(1-$E91)+$D$92-BP$5</f>
        <v>0.259787380258225</v>
      </c>
      <c r="BQ91" s="1" t="n">
        <f aca="false">BQ$5/(1-$E91)+$D$92-BQ$5</f>
        <v>0.261849021241149</v>
      </c>
      <c r="BR91" s="1" t="n">
        <f aca="false">BR$5/(1-$E91)+$D$92-BR$5</f>
        <v>0.263910662224073</v>
      </c>
      <c r="BS91" s="1" t="n">
        <f aca="false">BS$5/(1-$E91)+$D$92-BS$5</f>
        <v>0.265972303206997</v>
      </c>
      <c r="BT91" s="1" t="n">
        <f aca="false">BT$5/(1-$E91)+$D$92-BT$5</f>
        <v>0.26803394418992</v>
      </c>
      <c r="BU91" s="1" t="n">
        <f aca="false">BU$5/(1-$E91)+$D$92-BU$5</f>
        <v>0.270095585172844</v>
      </c>
      <c r="BV91" s="1" t="n">
        <f aca="false">BV$5/(1-$E91)+$D$92-BV$5</f>
        <v>0.272157226155768</v>
      </c>
      <c r="BW91" s="1" t="n">
        <f aca="false">BW$5/(1-$E91)+$D$92-BW$5</f>
        <v>0.274218867138692</v>
      </c>
      <c r="BX91" s="1" t="n">
        <f aca="false">BX$5/(1-$E91)+$D$92-BX$5</f>
        <v>0.276280508121616</v>
      </c>
      <c r="BY91" s="1" t="n">
        <f aca="false">BY$5/(1-$E91)+$D$92-BY$5</f>
        <v>0.278342149104539</v>
      </c>
      <c r="BZ91" s="1" t="n">
        <f aca="false">BZ$5/(1-$E91)+$D$92-BZ$5</f>
        <v>0.280403790087463</v>
      </c>
      <c r="CA91" s="1" t="n">
        <f aca="false">CA$5/(1-$E91)+$D$92-CA$5</f>
        <v>0.282465431070387</v>
      </c>
      <c r="CB91" s="1" t="n">
        <f aca="false">CB$5/(1-$E91)+$D$92-CB$5</f>
        <v>0.284527072053311</v>
      </c>
      <c r="CC91" s="1" t="n">
        <f aca="false">CC$5/(1-$E91)+$D$92-CC$5</f>
        <v>0.286588713036235</v>
      </c>
      <c r="CD91" s="1" t="n">
        <f aca="false">CD$5/(1-$E91)+$D$92-CD$5</f>
        <v>0.288650354019159</v>
      </c>
      <c r="CE91" s="1" t="n">
        <f aca="false">CE$5/(1-$E91)+$D$92-CE$5</f>
        <v>0.290711995002082</v>
      </c>
      <c r="CF91" s="1" t="n">
        <f aca="false">CF$5/(1-$E91)+$D$92-CF$5</f>
        <v>0.292773635985006</v>
      </c>
      <c r="CG91" s="1" t="n">
        <f aca="false">CG$5/(1-$E91)+$D$92-CG$5</f>
        <v>0.294835276967929</v>
      </c>
      <c r="CH91" s="1" t="n">
        <f aca="false">CH$5/(1-$E91)+$D$92-CH$5</f>
        <v>0.296896917950853</v>
      </c>
      <c r="CI91" s="1" t="n">
        <f aca="false">CI$5/(1-$E91)+$D$92-CI$5</f>
        <v>0.298958558933777</v>
      </c>
      <c r="CJ91" s="1" t="n">
        <f aca="false">CJ$5/(1-$E91)+$D$92-CJ$5</f>
        <v>0.3010201999167</v>
      </c>
      <c r="CK91" s="1" t="n">
        <f aca="false">CK$5/(1-$E91)+$D$92-CK$5</f>
        <v>0.303081840899624</v>
      </c>
      <c r="CL91" s="1" t="n">
        <f aca="false">CL$5/(1-$E91)+$D$92-CL$5</f>
        <v>0.305143481882548</v>
      </c>
      <c r="CM91" s="1" t="n">
        <f aca="false">CM$5/(1-$E91)+$D$92-CM$5</f>
        <v>0.307205122865472</v>
      </c>
      <c r="CN91" s="1" t="n">
        <f aca="false">CN$5/(1-$E91)+$D$92-CN$5</f>
        <v>0.309266763848396</v>
      </c>
      <c r="CO91" s="1" t="n">
        <f aca="false">CO$5/(1-$E91)+$D$92-CO$5</f>
        <v>0.311328404831319</v>
      </c>
      <c r="CP91" s="1" t="n">
        <f aca="false">CP$5/(1-$E91)+$D$92-CP$5</f>
        <v>0.313390045814243</v>
      </c>
      <c r="CQ91" s="1" t="n">
        <f aca="false">CQ$5/(1-$E91)+$D$92-CQ$5</f>
        <v>0.315451686797167</v>
      </c>
      <c r="CR91" s="1" t="n">
        <f aca="false">CR$5/(1-$E91)+$D$92-CR$5</f>
        <v>0.317513327780091</v>
      </c>
      <c r="CS91" s="1" t="n">
        <f aca="false">CS$5/(1-$E91)+$D$92-CS$5</f>
        <v>0.319574968763015</v>
      </c>
      <c r="CT91" s="1" t="n">
        <f aca="false">CT$5/(1-$E91)+$D$92-CT$5</f>
        <v>0.321636609745939</v>
      </c>
      <c r="CU91" s="1" t="n">
        <f aca="false">CU$5/(1-$E91)+$D$92-CU$5</f>
        <v>0.323698250728862</v>
      </c>
      <c r="CV91" s="1" t="n">
        <f aca="false">CV$5/(1-$E91)+$D$92-CV$5</f>
        <v>0.325759891711786</v>
      </c>
      <c r="CW91" s="1" t="n">
        <f aca="false">CW$5/(1-$E91)+$D$92-CW$5</f>
        <v>0.32782153269471</v>
      </c>
      <c r="CX91" s="1" t="n">
        <f aca="false">CX$5/(1-$E91)+$D$92-CX$5</f>
        <v>0.329883173677634</v>
      </c>
      <c r="CY91" s="1" t="n">
        <f aca="false">CY$5/(1-$E91)+$D$92-CY$5</f>
        <v>0.331944814660558</v>
      </c>
      <c r="CZ91" s="1" t="n">
        <f aca="false">CZ$5/(1-$E91)+$D$92-CZ$5</f>
        <v>0.334006455643481</v>
      </c>
      <c r="DA91" s="1" t="n">
        <f aca="false">DA$5/(1-$E91)+$D$92-DA$5</f>
        <v>0.336068096626405</v>
      </c>
      <c r="DB91" s="1" t="n">
        <f aca="false">DB$5/(1-$E91)+$D$92-DB$5</f>
        <v>0.338129737609329</v>
      </c>
      <c r="DC91" s="1" t="n">
        <f aca="false">DC$5/(1-$E91)+$D$92-DC$5</f>
        <v>0.340191378592253</v>
      </c>
      <c r="DD91" s="1" t="n">
        <f aca="false">DD$5/(1-$E91)+$D$92-DD$5</f>
        <v>0.342253019575177</v>
      </c>
      <c r="DE91" s="1" t="n">
        <f aca="false">DE$5/(1-$E91)+$D$92-DE$5</f>
        <v>0.3443146605581</v>
      </c>
      <c r="DF91" s="1" t="n">
        <f aca="false">DF$5/(1-$E91)+$D$92-DF$5</f>
        <v>0.346376301541024</v>
      </c>
      <c r="DG91" s="1" t="n">
        <f aca="false">DG$5/(1-$E91)+$D$92-DG$5</f>
        <v>0.348437942523947</v>
      </c>
      <c r="DH91" s="1" t="n">
        <f aca="false">DH$5/(1-$E91)+$D$92-DH$5</f>
        <v>0.350499583506871</v>
      </c>
      <c r="DI91" s="1" t="n">
        <f aca="false">DI$5/(1-$E91)+$D$92-DI$5</f>
        <v>0.352561224489795</v>
      </c>
      <c r="DJ91" s="1" t="n">
        <f aca="false">DJ$5/(1-$E91)+$D$92-DJ$5</f>
        <v>0.354622865472719</v>
      </c>
      <c r="DK91" s="1" t="n">
        <f aca="false">DK$5/(1-$E91)+$D$92-DK$5</f>
        <v>0.356684506455642</v>
      </c>
      <c r="DL91" s="1" t="n">
        <f aca="false">DL$5/(1-$E91)+$D$92-DL$5</f>
        <v>0.358746147438566</v>
      </c>
      <c r="DM91" s="1" t="n">
        <f aca="false">DM$5/(1-$E91)+$D$92-DM$5</f>
        <v>0.36080778842149</v>
      </c>
      <c r="DN91" s="1" t="n">
        <f aca="false">DN$5/(1-$E91)+$D$92-DN$5</f>
        <v>0.362869429404414</v>
      </c>
      <c r="DO91" s="1" t="n">
        <f aca="false">DO$5/(1-$E91)+$D$92-DO$5</f>
        <v>0.364931070387338</v>
      </c>
      <c r="DP91" s="1" t="n">
        <f aca="false">DP$5/(1-$E91)+$D$92-DP$5</f>
        <v>0.366992711370262</v>
      </c>
      <c r="DQ91" s="1" t="n">
        <f aca="false">DQ$5/(1-$E91)+$D$92-DQ$5</f>
        <v>0.369054352353186</v>
      </c>
      <c r="DR91" s="1" t="n">
        <f aca="false">DR$5/(1-$E91)+$D$92-DR$5</f>
        <v>0.37111599333611</v>
      </c>
      <c r="DS91" s="1" t="n">
        <f aca="false">DS$5/(1-$E91)+$D$92-DS$5</f>
        <v>0.373177634319032</v>
      </c>
      <c r="DT91" s="1" t="n">
        <f aca="false">DT$5/(1-$E91)+$D$92-DT$5</f>
        <v>0.375239275301956</v>
      </c>
      <c r="DU91" s="1" t="n">
        <f aca="false">DU$5/(1-$E91)+$D$92-DU$5</f>
        <v>0.37730091628488</v>
      </c>
      <c r="DV91" s="1" t="n">
        <f aca="false">DV$5/(1-$E91)+$D$92-DV$5</f>
        <v>0.379362557267804</v>
      </c>
      <c r="DW91" s="1" t="n">
        <f aca="false">DW$5/(1-$E91)+$D$92-DW$5</f>
        <v>0.381424198250729</v>
      </c>
      <c r="DX91" s="1" t="n">
        <f aca="false">DX$5/(1-$E91)+$D$92-DX$5</f>
        <v>0.383485839233652</v>
      </c>
      <c r="DY91" s="1" t="n">
        <f aca="false">DY$5/(1-$E91)+$D$92-DY$5</f>
        <v>0.385547480216575</v>
      </c>
      <c r="DZ91" s="1" t="n">
        <f aca="false">DZ$5/(1-$E91)+$D$92-DZ$5</f>
        <v>0.3876091211995</v>
      </c>
      <c r="EA91" s="1" t="n">
        <f aca="false">EA$5/(1-$E91)+$D$92-EA$5</f>
        <v>0.389670762182423</v>
      </c>
      <c r="EB91" s="1" t="n">
        <f aca="false">EB$5/(1-$E91)+$D$92-EB$5</f>
        <v>0.391732403165348</v>
      </c>
      <c r="EC91" s="1" t="n">
        <f aca="false">EC$5/(1-$E91)+$D$92-EC$5</f>
        <v>0.393794044148271</v>
      </c>
      <c r="ED91" s="1" t="n">
        <f aca="false">ED$5/(1-$E91)+$D$92-ED$5</f>
        <v>0.395855685131195</v>
      </c>
      <c r="EE91" s="1" t="n">
        <f aca="false">EE$5/(1-$E91)+$D$92-EE$5</f>
        <v>0.397917326114118</v>
      </c>
      <c r="EF91" s="1" t="n">
        <f aca="false">EF$5/(1-$E91)+$D$92-EF$5</f>
        <v>0.399978967097042</v>
      </c>
      <c r="EG91" s="1" t="n">
        <f aca="false">EG$5/(1-$E91)+$D$92-EG$5</f>
        <v>0.402040608079966</v>
      </c>
      <c r="EH91" s="1" t="n">
        <f aca="false">EH$5/(1-$E91)+$D$92-EH$5</f>
        <v>0.404102249062889</v>
      </c>
      <c r="EI91" s="1" t="n">
        <f aca="false">EI$5/(1-$E91)+$D$92-EI$5</f>
        <v>0.406163890045814</v>
      </c>
      <c r="EJ91" s="1" t="n">
        <f aca="false">EJ$5/(1-$E91)+$D$92-EJ$5</f>
        <v>0.408225531028737</v>
      </c>
      <c r="EK91" s="1" t="n">
        <f aca="false">EK$5/(1-$E91)+$D$92-EK$5</f>
        <v>0.410287172011662</v>
      </c>
      <c r="EL91" s="1" t="n">
        <f aca="false">EL$5/(1-$E91)+$D$92-EL$5</f>
        <v>0.412348812994585</v>
      </c>
      <c r="EM91" s="1" t="n">
        <f aca="false">EM$5/(1-$E91)+$D$92-EM$5</f>
        <v>0.414410453977508</v>
      </c>
      <c r="EN91" s="1" t="n">
        <f aca="false">EN$5/(1-$E91)+$D$92-EN$5</f>
        <v>0.416472094960433</v>
      </c>
      <c r="EO91" s="1" t="n">
        <f aca="false">EO$5/(1-$E91)+$D$92-EO$5</f>
        <v>0.418533735943356</v>
      </c>
      <c r="EP91" s="1" t="n">
        <f aca="false">EP$5/(1-$E91)+$D$92-EP$5</f>
        <v>0.420595376926281</v>
      </c>
      <c r="EQ91" s="1" t="n">
        <f aca="false">EQ$5/(1-$E91)+$D$92-EQ$5</f>
        <v>0.422657017909204</v>
      </c>
      <c r="ER91" s="1" t="n">
        <f aca="false">ER$5/(1-$E91)+$D$92-ER$5</f>
        <v>0.424718658892129</v>
      </c>
      <c r="ES91" s="1" t="n">
        <f aca="false">ES$5/(1-$E91)+$D$92-ES$5</f>
        <v>0.426780299875052</v>
      </c>
      <c r="ET91" s="1" t="n">
        <f aca="false">ET$5/(1-$E91)+$D$92-ET$5</f>
        <v>0.428841940857975</v>
      </c>
      <c r="EU91" s="1"/>
      <c r="EV91" s="1"/>
      <c r="EW91" s="1"/>
      <c r="EX91" s="1"/>
      <c r="EY91" s="1"/>
      <c r="EZ91" s="1"/>
      <c r="FA91" s="1"/>
      <c r="FB91" s="1"/>
    </row>
    <row r="92" customFormat="false" ht="12.75" hidden="false" customHeight="false" outlineLevel="0" collapsed="false">
      <c r="A92" s="18" t="s">
        <v>82</v>
      </c>
      <c r="B92" s="12" t="n">
        <f aca="false">+B89+1</f>
        <v>42</v>
      </c>
      <c r="C92" s="1" t="n">
        <v>13.45</v>
      </c>
      <c r="D92" s="1" t="n">
        <f aca="false">0.0195+0.0003+0.0022+0.0075+0.02</f>
        <v>0.0495</v>
      </c>
      <c r="E92" s="2" t="n">
        <f aca="false">0.036+0.0081</f>
        <v>0.0441</v>
      </c>
      <c r="F92" s="1" t="n">
        <f aca="false">F$5/(1-$E92)+$D92-F$5</f>
        <v>0.118701799351397</v>
      </c>
      <c r="G92" s="1" t="n">
        <f aca="false">G$5/(1-$E92)+$D92-G$5</f>
        <v>0.121008525996443</v>
      </c>
      <c r="H92" s="1" t="n">
        <f aca="false">H$5/(1-$E92)+$D92-H$5</f>
        <v>0.12331525264149</v>
      </c>
      <c r="I92" s="1" t="n">
        <f aca="false">I$5/(1-$E92)+$D92-I$5</f>
        <v>0.125621979286537</v>
      </c>
      <c r="J92" s="1" t="n">
        <f aca="false">J$5/(1-$E92)+$D92-J$5</f>
        <v>0.127928705931583</v>
      </c>
      <c r="K92" s="1" t="n">
        <f aca="false">K$5/(1-$E92)+$D92-K$5</f>
        <v>0.13023543257663</v>
      </c>
      <c r="L92" s="1" t="n">
        <f aca="false">L$5/(1-$E92)+$D92-L$5</f>
        <v>0.132542159221676</v>
      </c>
      <c r="M92" s="1" t="n">
        <f aca="false">M$5/(1-$E92)+$D92-M$5</f>
        <v>0.134848885866723</v>
      </c>
      <c r="N92" s="1" t="n">
        <f aca="false">N$5/(1-$E92)+$D92-N$5</f>
        <v>0.137155612511769</v>
      </c>
      <c r="O92" s="1" t="n">
        <f aca="false">O$5/(1-$E92)+$D92-O$5</f>
        <v>0.139462339156816</v>
      </c>
      <c r="P92" s="1" t="n">
        <f aca="false">P$5/(1-$E92)+$D92-P$5</f>
        <v>0.164836332252328</v>
      </c>
      <c r="Q92" s="1" t="n">
        <f aca="false">Q$5/(1-$E92)+$D92-Q$5</f>
        <v>0.167143058897374</v>
      </c>
      <c r="R92" s="1" t="n">
        <f aca="false">R$5/(1-$E92)+$D92-R$5</f>
        <v>0.169449785542421</v>
      </c>
      <c r="S92" s="1" t="n">
        <f aca="false">S$5/(1-$E92)+$D92-S$5</f>
        <v>0.171756512187467</v>
      </c>
      <c r="T92" s="1" t="n">
        <f aca="false">T$5/(1-$E92)+$D92-T$5</f>
        <v>0.174063238832514</v>
      </c>
      <c r="U92" s="1" t="n">
        <f aca="false">U$5/(1-$E92)+$D92-U$5</f>
        <v>0.17636996547756</v>
      </c>
      <c r="V92" s="1" t="n">
        <f aca="false">V$5/(1-$E92)+$D92-V$5</f>
        <v>0.178676692122607</v>
      </c>
      <c r="W92" s="1" t="n">
        <f aca="false">W$5/(1-$E92)+$D92-W$5</f>
        <v>0.180983418767654</v>
      </c>
      <c r="X92" s="1" t="n">
        <f aca="false">X$5/(1-$E92)+$D92-X$5</f>
        <v>0.1832901454127</v>
      </c>
      <c r="Y92" s="1" t="n">
        <f aca="false">Y$5/(1-$E92)+$D92-Y$5</f>
        <v>0.185596872057747</v>
      </c>
      <c r="Z92" s="1" t="n">
        <f aca="false">Z$5/(1-$E92)+$D92-Z$5</f>
        <v>0.187903598702794</v>
      </c>
      <c r="AA92" s="1" t="n">
        <f aca="false">AA$5/(1-$E92)+$D$92-AA$5</f>
        <v>0.19021032534784</v>
      </c>
      <c r="AB92" s="1" t="n">
        <f aca="false">AB$5/(1-$E92)+$D$92-AB$5</f>
        <v>0.192517051992887</v>
      </c>
      <c r="AC92" s="1" t="n">
        <f aca="false">AC$5/(1-$E92)+$D$92-AC$5</f>
        <v>0.194823778637933</v>
      </c>
      <c r="AD92" s="1" t="n">
        <f aca="false">AD$5/(1-$E92)+$D$92-AD$5</f>
        <v>0.197130505282979</v>
      </c>
      <c r="AE92" s="1" t="n">
        <f aca="false">AE$5/(1-$E92)+$D$92-AE$5</f>
        <v>0.199437231928026</v>
      </c>
      <c r="AF92" s="1" t="n">
        <f aca="false">AF$5/(1-$E92)+$D$92-AF$5</f>
        <v>0.201743958573072</v>
      </c>
      <c r="AG92" s="1" t="n">
        <f aca="false">AG$5/(1-$E92)+$D$92-AG$5</f>
        <v>0.204050685218119</v>
      </c>
      <c r="AH92" s="1" t="n">
        <f aca="false">AH$5/(1-$E92)+$D$92-AH$5</f>
        <v>0.206357411863165</v>
      </c>
      <c r="AI92" s="1" t="n">
        <f aca="false">AI$5/(1-$E92)+$D$92-AI$5</f>
        <v>0.208664138508212</v>
      </c>
      <c r="AJ92" s="1" t="n">
        <f aca="false">AJ$5/(1-$E92)+$D$92-AJ$5</f>
        <v>0.210970865153259</v>
      </c>
      <c r="AK92" s="1" t="n">
        <f aca="false">AK$5/(1-$E92)+$D$92-AK$5</f>
        <v>0.213277591798305</v>
      </c>
      <c r="AL92" s="1" t="n">
        <f aca="false">AL$5/(1-$E92)+$D$92-AL$5</f>
        <v>0.215584318443352</v>
      </c>
      <c r="AM92" s="1" t="n">
        <f aca="false">AM$5/(1-$E92)+$D$92-AM$5</f>
        <v>0.217891045088398</v>
      </c>
      <c r="AN92" s="1" t="n">
        <f aca="false">AN$5/(1-$E92)+$D$92-AN$5</f>
        <v>0.220197771733445</v>
      </c>
      <c r="AO92" s="1" t="n">
        <f aca="false">AO$5/(1-$E92)+$D$92-AO$5</f>
        <v>0.222504498378492</v>
      </c>
      <c r="AP92" s="1" t="n">
        <f aca="false">AP$5/(1-$E92)+$D$92-AP$5</f>
        <v>0.224811225023537</v>
      </c>
      <c r="AQ92" s="1" t="n">
        <f aca="false">AQ$5/(1-$E92)+$D$92-AQ$5</f>
        <v>0.227117951668585</v>
      </c>
      <c r="AR92" s="1" t="n">
        <f aca="false">AR$5/(1-$E92)+$D$92-AR$5</f>
        <v>0.229424678313631</v>
      </c>
      <c r="AS92" s="1" t="n">
        <f aca="false">AS$5/(1-$E92)+$D$92-AS$5</f>
        <v>0.231731404958678</v>
      </c>
      <c r="AT92" s="1" t="n">
        <f aca="false">AT$5/(1-$E92)+$D$92-AT$5</f>
        <v>0.234038131603724</v>
      </c>
      <c r="AU92" s="1" t="n">
        <f aca="false">AU$5/(1-$E92)+$D$92-AU$5</f>
        <v>0.236344858248771</v>
      </c>
      <c r="AV92" s="1" t="n">
        <f aca="false">AV$5/(1-$E92)+$D$92-AV$5</f>
        <v>0.238651584893817</v>
      </c>
      <c r="AW92" s="1" t="n">
        <f aca="false">AW$5/(1-$E92)+$D$92-AW$5</f>
        <v>0.240958311538864</v>
      </c>
      <c r="AX92" s="1" t="n">
        <f aca="false">AX$5/(1-$E92)+$D$92-AX$5</f>
        <v>0.24326503818391</v>
      </c>
      <c r="AY92" s="1" t="n">
        <f aca="false">AY$5/(1-$E92)+$D$92-AY$5</f>
        <v>0.245571764828957</v>
      </c>
      <c r="AZ92" s="1" t="n">
        <f aca="false">AZ$5/(1-$E92)+$D$92-AZ$5</f>
        <v>0.247878491474004</v>
      </c>
      <c r="BA92" s="1" t="n">
        <f aca="false">BA$5/(1-$E92)+$D$92-BA$5</f>
        <v>0.25018521811905</v>
      </c>
      <c r="BB92" s="1" t="n">
        <f aca="false">BB$5/(1-$E92)+$D$92-BB$5</f>
        <v>0.252491944764096</v>
      </c>
      <c r="BC92" s="1" t="n">
        <f aca="false">BC$5/(1-$E92)+$D$92-BC$5</f>
        <v>0.254798671409144</v>
      </c>
      <c r="BD92" s="1" t="n">
        <f aca="false">BD$5/(1-$E92)+$D$92-BD$5</f>
        <v>0.25710539805419</v>
      </c>
      <c r="BE92" s="1" t="n">
        <f aca="false">BE$5/(1-$E92)+$D$92-BE$5</f>
        <v>0.259412124699236</v>
      </c>
      <c r="BF92" s="1" t="n">
        <f aca="false">BF$5/(1-$E92)+$D$92-BF$5</f>
        <v>0.261718851344283</v>
      </c>
      <c r="BG92" s="1" t="n">
        <f aca="false">BG$5/(1-$E92)+$D$92-BG$5</f>
        <v>0.264025577989329</v>
      </c>
      <c r="BH92" s="1" t="n">
        <f aca="false">BH$5/(1-$E92)+$D$92-BH$5</f>
        <v>0.266332304634376</v>
      </c>
      <c r="BI92" s="1" t="n">
        <f aca="false">BI$5/(1-$E92)+$D$92-BI$5</f>
        <v>0.268639031279422</v>
      </c>
      <c r="BJ92" s="1" t="n">
        <f aca="false">BJ$5/(1-$E92)+$D$92-BJ$5</f>
        <v>0.270945757924469</v>
      </c>
      <c r="BK92" s="1" t="n">
        <f aca="false">BK$5/(1-$E92)+$D$92-BK$5</f>
        <v>0.273252484569515</v>
      </c>
      <c r="BL92" s="1" t="n">
        <f aca="false">BL$5/(1-$E92)+$D$92-BL$5</f>
        <v>0.275559211214562</v>
      </c>
      <c r="BM92" s="1" t="n">
        <f aca="false">BM$5/(1-$E92)+$D$92-BM$5</f>
        <v>0.277865937859609</v>
      </c>
      <c r="BN92" s="1" t="n">
        <f aca="false">BN$5/(1-$E92)+$D$92-BN$5</f>
        <v>0.280172664504655</v>
      </c>
      <c r="BO92" s="1" t="n">
        <f aca="false">BO$5/(1-$E92)+$D$92-BO$5</f>
        <v>0.282479391149701</v>
      </c>
      <c r="BP92" s="1" t="n">
        <f aca="false">BP$5/(1-$E92)+$D$92-BP$5</f>
        <v>0.284786117794749</v>
      </c>
      <c r="BQ92" s="1" t="n">
        <f aca="false">BQ$5/(1-$E92)+$D$92-BQ$5</f>
        <v>0.287092844439795</v>
      </c>
      <c r="BR92" s="1" t="n">
        <f aca="false">BR$5/(1-$E92)+$D$92-BR$5</f>
        <v>0.289399571084841</v>
      </c>
      <c r="BS92" s="1" t="n">
        <f aca="false">BS$5/(1-$E92)+$D$92-BS$5</f>
        <v>0.291706297729887</v>
      </c>
      <c r="BT92" s="1" t="n">
        <f aca="false">BT$5/(1-$E92)+$D$92-BT$5</f>
        <v>0.294013024374935</v>
      </c>
      <c r="BU92" s="1" t="n">
        <f aca="false">BU$5/(1-$E92)+$D$92-BU$5</f>
        <v>0.296319751019981</v>
      </c>
      <c r="BV92" s="1" t="n">
        <f aca="false">BV$5/(1-$E92)+$D$92-BV$5</f>
        <v>0.298626477665027</v>
      </c>
      <c r="BW92" s="1" t="n">
        <f aca="false">BW$5/(1-$E92)+$D$92-BW$5</f>
        <v>0.300933204310074</v>
      </c>
      <c r="BX92" s="1" t="n">
        <f aca="false">BX$5/(1-$E92)+$D$92-BX$5</f>
        <v>0.303239930955121</v>
      </c>
      <c r="BY92" s="1" t="n">
        <f aca="false">BY$5/(1-$E92)+$D$92-BY$5</f>
        <v>0.305546657600167</v>
      </c>
      <c r="BZ92" s="1" t="n">
        <f aca="false">BZ$5/(1-$E92)+$D$92-BZ$5</f>
        <v>0.307853384245214</v>
      </c>
      <c r="CA92" s="1" t="n">
        <f aca="false">CA$5/(1-$E92)+$D$92-CA$5</f>
        <v>0.31016011089026</v>
      </c>
      <c r="CB92" s="1" t="n">
        <f aca="false">CB$5/(1-$E92)+$D$92-CB$5</f>
        <v>0.312466837535307</v>
      </c>
      <c r="CC92" s="1" t="n">
        <f aca="false">CC$5/(1-$E92)+$D$92-CC$5</f>
        <v>0.314773564180354</v>
      </c>
      <c r="CD92" s="1" t="n">
        <f aca="false">CD$5/(1-$E92)+$D$92-CD$5</f>
        <v>0.3170802908254</v>
      </c>
      <c r="CE92" s="1" t="n">
        <f aca="false">CE$5/(1-$E92)+$D$92-CE$5</f>
        <v>0.319387017470446</v>
      </c>
      <c r="CF92" s="1" t="n">
        <f aca="false">CF$5/(1-$E92)+$D$92-CF$5</f>
        <v>0.321693744115493</v>
      </c>
      <c r="CG92" s="1" t="n">
        <f aca="false">CG$5/(1-$E92)+$D$92-CG$5</f>
        <v>0.32400047076054</v>
      </c>
      <c r="CH92" s="1" t="n">
        <f aca="false">CH$5/(1-$E92)+$D$92-CH$5</f>
        <v>0.326307197405586</v>
      </c>
      <c r="CI92" s="1" t="n">
        <f aca="false">CI$5/(1-$E92)+$D$92-CI$5</f>
        <v>0.328613924050632</v>
      </c>
      <c r="CJ92" s="1" t="n">
        <f aca="false">CJ$5/(1-$E92)+$D$92-CJ$5</f>
        <v>0.330920650695679</v>
      </c>
      <c r="CK92" s="1" t="n">
        <f aca="false">CK$5/(1-$E92)+$D$92-CK$5</f>
        <v>0.333227377340726</v>
      </c>
      <c r="CL92" s="1" t="n">
        <f aca="false">CL$5/(1-$E92)+$D$92-CL$5</f>
        <v>0.335534103985772</v>
      </c>
      <c r="CM92" s="1" t="n">
        <f aca="false">CM$5/(1-$E92)+$D$92-CM$5</f>
        <v>0.337840830630819</v>
      </c>
      <c r="CN92" s="1" t="n">
        <f aca="false">CN$5/(1-$E92)+$D$92-CN$5</f>
        <v>0.340147557275865</v>
      </c>
      <c r="CO92" s="1" t="n">
        <f aca="false">CO$5/(1-$E92)+$D$92-CO$5</f>
        <v>0.342454283920912</v>
      </c>
      <c r="CP92" s="1" t="n">
        <f aca="false">CP$5/(1-$E92)+$D$92-CP$5</f>
        <v>0.344761010565959</v>
      </c>
      <c r="CQ92" s="1" t="n">
        <f aca="false">CQ$5/(1-$E92)+$D$92-CQ$5</f>
        <v>0.347067737211005</v>
      </c>
      <c r="CR92" s="1" t="n">
        <f aca="false">CR$5/(1-$E92)+$D$92-CR$5</f>
        <v>0.349374463856051</v>
      </c>
      <c r="CS92" s="1" t="n">
        <f aca="false">CS$5/(1-$E92)+$D$92-CS$5</f>
        <v>0.351681190501098</v>
      </c>
      <c r="CT92" s="1" t="n">
        <f aca="false">CT$5/(1-$E92)+$D$92-CT$5</f>
        <v>0.353987917146145</v>
      </c>
      <c r="CU92" s="1" t="n">
        <f aca="false">CU$5/(1-$E92)+$D$92-CU$5</f>
        <v>0.356294643791191</v>
      </c>
      <c r="CV92" s="1" t="n">
        <f aca="false">CV$5/(1-$E92)+$D$92-CV$5</f>
        <v>0.358601370436237</v>
      </c>
      <c r="CW92" s="1" t="n">
        <f aca="false">CW$5/(1-$E92)+$D$92-CW$5</f>
        <v>0.360908097081285</v>
      </c>
      <c r="CX92" s="1" t="n">
        <f aca="false">CX$5/(1-$E92)+$D$92-CX$5</f>
        <v>0.363214823726331</v>
      </c>
      <c r="CY92" s="1" t="n">
        <f aca="false">CY$5/(1-$E92)+$D$92-CY$5</f>
        <v>0.365521550371377</v>
      </c>
      <c r="CZ92" s="1" t="n">
        <f aca="false">CZ$5/(1-$E92)+$D$92-CZ$5</f>
        <v>0.367828277016424</v>
      </c>
      <c r="DA92" s="1" t="n">
        <f aca="false">DA$5/(1-$E92)+$D$92-DA$5</f>
        <v>0.370135003661471</v>
      </c>
      <c r="DB92" s="1" t="n">
        <f aca="false">DB$5/(1-$E92)+$D$92-DB$5</f>
        <v>0.372441730306517</v>
      </c>
      <c r="DC92" s="1" t="n">
        <f aca="false">DC$5/(1-$E92)+$D$92-DC$5</f>
        <v>0.374748456951563</v>
      </c>
      <c r="DD92" s="1" t="n">
        <f aca="false">DD$5/(1-$E92)+$D$92-DD$5</f>
        <v>0.37705518359661</v>
      </c>
      <c r="DE92" s="1" t="n">
        <f aca="false">DE$5/(1-$E92)+$D$92-DE$5</f>
        <v>0.379361910241657</v>
      </c>
      <c r="DF92" s="1" t="n">
        <f aca="false">DF$5/(1-$E92)+$D$92-DF$5</f>
        <v>0.381668636886703</v>
      </c>
      <c r="DG92" s="1" t="n">
        <f aca="false">DG$5/(1-$E92)+$D$92-DG$5</f>
        <v>0.38397536353175</v>
      </c>
      <c r="DH92" s="1" t="n">
        <f aca="false">DH$5/(1-$E92)+$D$92-DH$5</f>
        <v>0.386282090176796</v>
      </c>
      <c r="DI92" s="1" t="n">
        <f aca="false">DI$5/(1-$E92)+$D$92-DI$5</f>
        <v>0.388588816821843</v>
      </c>
      <c r="DJ92" s="1" t="n">
        <f aca="false">DJ$5/(1-$E92)+$D$92-DJ$5</f>
        <v>0.39089554346689</v>
      </c>
      <c r="DK92" s="1" t="n">
        <f aca="false">DK$5/(1-$E92)+$D$92-DK$5</f>
        <v>0.393202270111936</v>
      </c>
      <c r="DL92" s="1" t="n">
        <f aca="false">DL$5/(1-$E92)+$D$92-DL$5</f>
        <v>0.395508996756982</v>
      </c>
      <c r="DM92" s="1" t="n">
        <f aca="false">DM$5/(1-$E92)+$D$92-DM$5</f>
        <v>0.397815723402029</v>
      </c>
      <c r="DN92" s="1" t="n">
        <f aca="false">DN$5/(1-$E92)+$D$92-DN$5</f>
        <v>0.400122450047075</v>
      </c>
      <c r="DO92" s="1" t="n">
        <f aca="false">DO$5/(1-$E92)+$D$92-DO$5</f>
        <v>0.402429176692123</v>
      </c>
      <c r="DP92" s="1" t="n">
        <f aca="false">DP$5/(1-$E92)+$D$92-DP$5</f>
        <v>0.404735903337169</v>
      </c>
      <c r="DQ92" s="1" t="n">
        <f aca="false">DQ$5/(1-$E92)+$D$92-DQ$5</f>
        <v>0.407042629982215</v>
      </c>
      <c r="DR92" s="1" t="n">
        <f aca="false">DR$5/(1-$E92)+$D$92-DR$5</f>
        <v>0.409349356627262</v>
      </c>
      <c r="DS92" s="1" t="n">
        <f aca="false">DS$5/(1-$E92)+$D$92-DS$5</f>
        <v>0.411656083272308</v>
      </c>
      <c r="DT92" s="1" t="n">
        <f aca="false">DT$5/(1-$E92)+$D$92-DT$5</f>
        <v>0.413962809917354</v>
      </c>
      <c r="DU92" s="1" t="n">
        <f aca="false">DU$5/(1-$E92)+$D$92-DU$5</f>
        <v>0.416269536562401</v>
      </c>
      <c r="DV92" s="1" t="n">
        <f aca="false">DV$5/(1-$E92)+$D$92-DV$5</f>
        <v>0.418576263207449</v>
      </c>
      <c r="DW92" s="1" t="n">
        <f aca="false">DW$5/(1-$E92)+$D$92-DW$5</f>
        <v>0.420882989852494</v>
      </c>
      <c r="DX92" s="1" t="n">
        <f aca="false">DX$5/(1-$E92)+$D$92-DX$5</f>
        <v>0.423189716497541</v>
      </c>
      <c r="DY92" s="1" t="n">
        <f aca="false">DY$5/(1-$E92)+$D$92-DY$5</f>
        <v>0.425496443142588</v>
      </c>
      <c r="DZ92" s="1" t="n">
        <f aca="false">DZ$5/(1-$E92)+$D$92-DZ$5</f>
        <v>0.427803169787634</v>
      </c>
      <c r="EA92" s="1" t="n">
        <f aca="false">EA$5/(1-$E92)+$D$92-EA$5</f>
        <v>0.430109896432681</v>
      </c>
      <c r="EB92" s="1" t="n">
        <f aca="false">EB$5/(1-$E92)+$D$92-EB$5</f>
        <v>0.432416623077728</v>
      </c>
      <c r="EC92" s="1" t="n">
        <f aca="false">EC$5/(1-$E92)+$D$92-EC$5</f>
        <v>0.434723349722773</v>
      </c>
      <c r="ED92" s="1" t="n">
        <f aca="false">ED$5/(1-$E92)+$D$92-ED$5</f>
        <v>0.437030076367821</v>
      </c>
      <c r="EE92" s="1" t="n">
        <f aca="false">EE$5/(1-$E92)+$D$92-EE$5</f>
        <v>0.439336803012868</v>
      </c>
      <c r="EF92" s="1" t="n">
        <f aca="false">EF$5/(1-$E92)+$D$92-EF$5</f>
        <v>0.441643529657913</v>
      </c>
      <c r="EG92" s="1" t="n">
        <f aca="false">EG$5/(1-$E92)+$D$92-EG$5</f>
        <v>0.44395025630296</v>
      </c>
      <c r="EH92" s="1" t="n">
        <f aca="false">EH$5/(1-$E92)+$D$92-EH$5</f>
        <v>0.446256982948007</v>
      </c>
      <c r="EI92" s="1" t="n">
        <f aca="false">EI$5/(1-$E92)+$D$92-EI$5</f>
        <v>0.448563709593053</v>
      </c>
      <c r="EJ92" s="1" t="n">
        <f aca="false">EJ$5/(1-$E92)+$D$92-EJ$5</f>
        <v>0.4508704362381</v>
      </c>
      <c r="EK92" s="1" t="n">
        <f aca="false">EK$5/(1-$E92)+$D$92-EK$5</f>
        <v>0.453177162883147</v>
      </c>
      <c r="EL92" s="1" t="n">
        <f aca="false">EL$5/(1-$E92)+$D$92-EL$5</f>
        <v>0.455483889528193</v>
      </c>
      <c r="EM92" s="1" t="n">
        <f aca="false">EM$5/(1-$E92)+$D$92-EM$5</f>
        <v>0.45779061617324</v>
      </c>
      <c r="EN92" s="1" t="n">
        <f aca="false">EN$5/(1-$E92)+$D$92-EN$5</f>
        <v>0.460097342818287</v>
      </c>
      <c r="EO92" s="1" t="n">
        <f aca="false">EO$5/(1-$E92)+$D$92-EO$5</f>
        <v>0.462404069463332</v>
      </c>
      <c r="EP92" s="1" t="n">
        <f aca="false">EP$5/(1-$E92)+$D$92-EP$5</f>
        <v>0.464710796108379</v>
      </c>
      <c r="EQ92" s="1" t="n">
        <f aca="false">EQ$5/(1-$E92)+$D$92-EQ$5</f>
        <v>0.467017522753427</v>
      </c>
      <c r="ER92" s="1" t="n">
        <f aca="false">ER$5/(1-$E92)+$D$92-ER$5</f>
        <v>0.469324249398474</v>
      </c>
      <c r="ES92" s="1" t="n">
        <f aca="false">ES$5/(1-$E92)+$D$92-ES$5</f>
        <v>0.471630976043519</v>
      </c>
      <c r="ET92" s="1" t="n">
        <f aca="false">ET$5/(1-$E92)+$D$92-ET$5</f>
        <v>0.473937702688566</v>
      </c>
      <c r="EU92" s="1"/>
      <c r="EV92" s="1"/>
      <c r="EW92" s="1"/>
      <c r="EX92" s="1"/>
      <c r="EY92" s="1"/>
      <c r="EZ92" s="1"/>
      <c r="FA92" s="1"/>
      <c r="FB92" s="1"/>
    </row>
    <row r="93" customFormat="false" ht="12.75" hidden="false" customHeight="false" outlineLevel="0" collapsed="false">
      <c r="A93" s="18" t="s">
        <v>83</v>
      </c>
      <c r="B93" s="12" t="n">
        <f aca="false">+B92+1</f>
        <v>43</v>
      </c>
      <c r="C93" s="1" t="n">
        <v>14.05</v>
      </c>
      <c r="D93" s="1" t="n">
        <f aca="false">0.0195+0.0003+0.0022+0.0075+0.0225</f>
        <v>0.052</v>
      </c>
      <c r="E93" s="2" t="n">
        <f aca="false">0.0405+0.0081</f>
        <v>0.0486</v>
      </c>
      <c r="F93" s="1" t="n">
        <f aca="false">F$5/(1-$E93)+$D93-F$5</f>
        <v>0.12862392264032</v>
      </c>
      <c r="G93" s="1" t="n">
        <f aca="false">G$5/(1-$E93)+$D93-G$5</f>
        <v>0.131178053394997</v>
      </c>
      <c r="H93" s="1" t="n">
        <f aca="false">H$5/(1-$E93)+$D93-H$5</f>
        <v>0.133732184149674</v>
      </c>
      <c r="I93" s="1" t="n">
        <f aca="false">I$5/(1-$E93)+$D93-I$5</f>
        <v>0.136286314904351</v>
      </c>
      <c r="J93" s="1" t="n">
        <f aca="false">J$5/(1-$E93)+$D93-J$5</f>
        <v>0.138840445659029</v>
      </c>
      <c r="K93" s="1" t="n">
        <f aca="false">K$5/(1-$E93)+$D93-K$5</f>
        <v>0.141394576413706</v>
      </c>
      <c r="L93" s="1" t="n">
        <f aca="false">L$5/(1-$E93)+$D93-L$5</f>
        <v>0.143948707168383</v>
      </c>
      <c r="M93" s="1" t="n">
        <f aca="false">M$5/(1-$E93)+$D93-M$5</f>
        <v>0.146502837923061</v>
      </c>
      <c r="N93" s="1" t="n">
        <f aca="false">N$5/(1-$E93)+$D93-N$5</f>
        <v>0.149056968677738</v>
      </c>
      <c r="O93" s="1" t="n">
        <f aca="false">O$5/(1-$E93)+$D93-O$5</f>
        <v>0.151611099432415</v>
      </c>
      <c r="P93" s="1" t="n">
        <f aca="false">P$5/(1-$E93)+$D93-P$5</f>
        <v>0.179706537733866</v>
      </c>
      <c r="Q93" s="1" t="n">
        <f aca="false">Q$5/(1-$E93)+$D93-Q$5</f>
        <v>0.182260668488543</v>
      </c>
      <c r="R93" s="1" t="n">
        <f aca="false">R$5/(1-$E93)+$D93-R$5</f>
        <v>0.18481479924322</v>
      </c>
      <c r="S93" s="1" t="n">
        <f aca="false">S$5/(1-$E93)+$D93-S$5</f>
        <v>0.187368929997898</v>
      </c>
      <c r="T93" s="1" t="n">
        <f aca="false">T$5/(1-$E93)+$D93-T$5</f>
        <v>0.189923060752575</v>
      </c>
      <c r="U93" s="1" t="n">
        <f aca="false">U$5/(1-$E93)+$D93-U$5</f>
        <v>0.192477191507253</v>
      </c>
      <c r="V93" s="1" t="n">
        <f aca="false">V$5/(1-$E93)+$D93-V$5</f>
        <v>0.19503132226193</v>
      </c>
      <c r="W93" s="1" t="n">
        <f aca="false">W$5/(1-$E93)+$D93-W$5</f>
        <v>0.197585453016607</v>
      </c>
      <c r="X93" s="1" t="n">
        <f aca="false">X$5/(1-$E93)+$D93-X$5</f>
        <v>0.200139583771284</v>
      </c>
      <c r="Y93" s="1" t="n">
        <f aca="false">Y$5/(1-$E93)+$D93-Y$5</f>
        <v>0.202693714525962</v>
      </c>
      <c r="Z93" s="1" t="n">
        <f aca="false">Z$5/(1-$E93)+$D93-Z$5</f>
        <v>0.205247845280639</v>
      </c>
      <c r="AA93" s="1" t="n">
        <f aca="false">AA$5/(1-$E93)+$D$93-AA$5</f>
        <v>0.207801976035316</v>
      </c>
      <c r="AB93" s="1" t="n">
        <f aca="false">AB$5/(1-$E93)+$D$93-AB$5</f>
        <v>0.210356106789994</v>
      </c>
      <c r="AC93" s="1" t="n">
        <f aca="false">AC$5/(1-$E93)+$D$93-AC$5</f>
        <v>0.212910237544671</v>
      </c>
      <c r="AD93" s="1" t="n">
        <f aca="false">AD$5/(1-$E93)+$D$93-AD$5</f>
        <v>0.215464368299348</v>
      </c>
      <c r="AE93" s="1" t="n">
        <f aca="false">AE$5/(1-$E93)+$D$93-AE$5</f>
        <v>0.218018499054025</v>
      </c>
      <c r="AF93" s="1" t="n">
        <f aca="false">AF$5/(1-$E93)+$D$93-AF$5</f>
        <v>0.220572629808703</v>
      </c>
      <c r="AG93" s="1" t="n">
        <f aca="false">AG$5/(1-$E93)+$D$93-AG$5</f>
        <v>0.22312676056338</v>
      </c>
      <c r="AH93" s="1" t="n">
        <f aca="false">AH$5/(1-$E93)+$D$93-AH$5</f>
        <v>0.225680891318057</v>
      </c>
      <c r="AI93" s="1" t="n">
        <f aca="false">AI$5/(1-$E93)+$D$93-AI$5</f>
        <v>0.228235022072735</v>
      </c>
      <c r="AJ93" s="1" t="n">
        <f aca="false">AJ$5/(1-$E93)+$D$93-AJ$5</f>
        <v>0.230789152827412</v>
      </c>
      <c r="AK93" s="1" t="n">
        <f aca="false">AK$5/(1-$E93)+$D$93-AK$5</f>
        <v>0.233343283582089</v>
      </c>
      <c r="AL93" s="1" t="n">
        <f aca="false">AL$5/(1-$E93)+$D$93-AL$5</f>
        <v>0.235897414336767</v>
      </c>
      <c r="AM93" s="1" t="n">
        <f aca="false">AM$5/(1-$E93)+$D$93-AM$5</f>
        <v>0.238451545091444</v>
      </c>
      <c r="AN93" s="1" t="n">
        <f aca="false">AN$5/(1-$E93)+$D$93-AN$5</f>
        <v>0.241005675846121</v>
      </c>
      <c r="AO93" s="1" t="n">
        <f aca="false">AO$5/(1-$E93)+$D$93-AO$5</f>
        <v>0.243559806600798</v>
      </c>
      <c r="AP93" s="1" t="n">
        <f aca="false">AP$5/(1-$E93)+$D$93-AP$5</f>
        <v>0.246113937355475</v>
      </c>
      <c r="AQ93" s="1" t="n">
        <f aca="false">AQ$5/(1-$E93)+$D$93-AQ$5</f>
        <v>0.248668068110153</v>
      </c>
      <c r="AR93" s="1" t="n">
        <f aca="false">AR$5/(1-$E93)+$D$93-AR$5</f>
        <v>0.25122219886483</v>
      </c>
      <c r="AS93" s="1" t="n">
        <f aca="false">AS$5/(1-$E93)+$D$93-AS$5</f>
        <v>0.253776329619507</v>
      </c>
      <c r="AT93" s="1" t="n">
        <f aca="false">AT$5/(1-$E93)+$D$93-AT$5</f>
        <v>0.256330460374184</v>
      </c>
      <c r="AU93" s="1" t="n">
        <f aca="false">AU$5/(1-$E93)+$D$93-AU$5</f>
        <v>0.258884591128862</v>
      </c>
      <c r="AV93" s="1" t="n">
        <f aca="false">AV$5/(1-$E93)+$D$93-AV$5</f>
        <v>0.26143872188354</v>
      </c>
      <c r="AW93" s="1" t="n">
        <f aca="false">AW$5/(1-$E93)+$D$93-AW$5</f>
        <v>0.263992852638217</v>
      </c>
      <c r="AX93" s="1" t="n">
        <f aca="false">AX$5/(1-$E93)+$D$93-AX$5</f>
        <v>0.266546983392894</v>
      </c>
      <c r="AY93" s="1" t="n">
        <f aca="false">AY$5/(1-$E93)+$D$93-AY$5</f>
        <v>0.269101114147571</v>
      </c>
      <c r="AZ93" s="1" t="n">
        <f aca="false">AZ$5/(1-$E93)+$D$93-AZ$5</f>
        <v>0.271655244902249</v>
      </c>
      <c r="BA93" s="1" t="n">
        <f aca="false">BA$5/(1-$E93)+$D$93-BA$5</f>
        <v>0.274209375656926</v>
      </c>
      <c r="BB93" s="1" t="n">
        <f aca="false">BB$5/(1-$E93)+$D$93-BB$5</f>
        <v>0.276763506411603</v>
      </c>
      <c r="BC93" s="1" t="n">
        <f aca="false">BC$5/(1-$E93)+$D$93-BC$5</f>
        <v>0.27931763716628</v>
      </c>
      <c r="BD93" s="1" t="n">
        <f aca="false">BD$5/(1-$E93)+$D$93-BD$5</f>
        <v>0.281871767920958</v>
      </c>
      <c r="BE93" s="1" t="n">
        <f aca="false">BE$5/(1-$E93)+$D$93-BE$5</f>
        <v>0.284425898675635</v>
      </c>
      <c r="BF93" s="1" t="n">
        <f aca="false">BF$5/(1-$E93)+$D$93-BF$5</f>
        <v>0.286980029430312</v>
      </c>
      <c r="BG93" s="1" t="n">
        <f aca="false">BG$5/(1-$E93)+$D$93-BG$5</f>
        <v>0.289534160184989</v>
      </c>
      <c r="BH93" s="1" t="n">
        <f aca="false">BH$5/(1-$E93)+$D$93-BH$5</f>
        <v>0.292088290939667</v>
      </c>
      <c r="BI93" s="1" t="n">
        <f aca="false">BI$5/(1-$E93)+$D$93-BI$5</f>
        <v>0.294642421694344</v>
      </c>
      <c r="BJ93" s="1" t="n">
        <f aca="false">BJ$5/(1-$E93)+$D$93-BJ$5</f>
        <v>0.297196552449021</v>
      </c>
      <c r="BK93" s="1" t="n">
        <f aca="false">BK$5/(1-$E93)+$D$93-BK$5</f>
        <v>0.299750683203698</v>
      </c>
      <c r="BL93" s="1" t="n">
        <f aca="false">BL$5/(1-$E93)+$D$93-BL$5</f>
        <v>0.302304813958377</v>
      </c>
      <c r="BM93" s="1" t="n">
        <f aca="false">BM$5/(1-$E93)+$D$93-BM$5</f>
        <v>0.304858944713054</v>
      </c>
      <c r="BN93" s="1" t="n">
        <f aca="false">BN$5/(1-$E93)+$D$93-BN$5</f>
        <v>0.307413075467731</v>
      </c>
      <c r="BO93" s="1" t="n">
        <f aca="false">BO$5/(1-$E93)+$D$93-BO$5</f>
        <v>0.309967206222408</v>
      </c>
      <c r="BP93" s="1" t="n">
        <f aca="false">BP$5/(1-$E93)+$D$93-BP$5</f>
        <v>0.312521336977086</v>
      </c>
      <c r="BQ93" s="1" t="n">
        <f aca="false">BQ$5/(1-$E93)+$D$93-BQ$5</f>
        <v>0.315075467731763</v>
      </c>
      <c r="BR93" s="1" t="n">
        <f aca="false">BR$5/(1-$E93)+$D$93-BR$5</f>
        <v>0.31762959848644</v>
      </c>
      <c r="BS93" s="1" t="n">
        <f aca="false">BS$5/(1-$E93)+$D$93-BS$5</f>
        <v>0.320183729241117</v>
      </c>
      <c r="BT93" s="1" t="n">
        <f aca="false">BT$5/(1-$E93)+$D$93-BT$5</f>
        <v>0.322737859995795</v>
      </c>
      <c r="BU93" s="1" t="n">
        <f aca="false">BU$5/(1-$E93)+$D$93-BU$5</f>
        <v>0.325291990750472</v>
      </c>
      <c r="BV93" s="1" t="n">
        <f aca="false">BV$5/(1-$E93)+$D$93-BV$5</f>
        <v>0.327846121505149</v>
      </c>
      <c r="BW93" s="1" t="n">
        <f aca="false">BW$5/(1-$E93)+$D$93-BW$5</f>
        <v>0.330400252259826</v>
      </c>
      <c r="BX93" s="1" t="n">
        <f aca="false">BX$5/(1-$E93)+$D$93-BX$5</f>
        <v>0.332954383014504</v>
      </c>
      <c r="BY93" s="1" t="n">
        <f aca="false">BY$5/(1-$E93)+$D$93-BY$5</f>
        <v>0.335508513769181</v>
      </c>
      <c r="BZ93" s="1" t="n">
        <f aca="false">BZ$5/(1-$E93)+$D$93-BZ$5</f>
        <v>0.338062644523858</v>
      </c>
      <c r="CA93" s="1" t="n">
        <f aca="false">CA$5/(1-$E93)+$D$93-CA$5</f>
        <v>0.340616775278535</v>
      </c>
      <c r="CB93" s="1" t="n">
        <f aca="false">CB$5/(1-$E93)+$D$93-CB$5</f>
        <v>0.343170906033213</v>
      </c>
      <c r="CC93" s="1" t="n">
        <f aca="false">CC$5/(1-$E93)+$D$93-CC$5</f>
        <v>0.345725036787891</v>
      </c>
      <c r="CD93" s="1" t="n">
        <f aca="false">CD$5/(1-$E93)+$D$93-CD$5</f>
        <v>0.348279167542568</v>
      </c>
      <c r="CE93" s="1" t="n">
        <f aca="false">CE$5/(1-$E93)+$D$93-CE$5</f>
        <v>0.350833298297245</v>
      </c>
      <c r="CF93" s="1" t="n">
        <f aca="false">CF$5/(1-$E93)+$D$93-CF$5</f>
        <v>0.353387429051923</v>
      </c>
      <c r="CG93" s="1" t="n">
        <f aca="false">CG$5/(1-$E93)+$D$93-CG$5</f>
        <v>0.3559415598066</v>
      </c>
      <c r="CH93" s="1" t="n">
        <f aca="false">CH$5/(1-$E93)+$D$93-CH$5</f>
        <v>0.358495690561277</v>
      </c>
      <c r="CI93" s="1" t="n">
        <f aca="false">CI$5/(1-$E93)+$D$93-CI$5</f>
        <v>0.361049821315954</v>
      </c>
      <c r="CJ93" s="1" t="n">
        <f aca="false">CJ$5/(1-$E93)+$D$93-CJ$5</f>
        <v>0.363603952070632</v>
      </c>
      <c r="CK93" s="1" t="n">
        <f aca="false">CK$5/(1-$E93)+$D$93-CK$5</f>
        <v>0.366158082825309</v>
      </c>
      <c r="CL93" s="1" t="n">
        <f aca="false">CL$5/(1-$E93)+$D$93-CL$5</f>
        <v>0.368712213579986</v>
      </c>
      <c r="CM93" s="1" t="n">
        <f aca="false">CM$5/(1-$E93)+$D$93-CM$5</f>
        <v>0.371266344334663</v>
      </c>
      <c r="CN93" s="1" t="n">
        <f aca="false">CN$5/(1-$E93)+$D$93-CN$5</f>
        <v>0.373820475089341</v>
      </c>
      <c r="CO93" s="1" t="n">
        <f aca="false">CO$5/(1-$E93)+$D$93-CO$5</f>
        <v>0.376374605844018</v>
      </c>
      <c r="CP93" s="1" t="n">
        <f aca="false">CP$5/(1-$E93)+$D$93-CP$5</f>
        <v>0.378928736598695</v>
      </c>
      <c r="CQ93" s="1" t="n">
        <f aca="false">CQ$5/(1-$E93)+$D$93-CQ$5</f>
        <v>0.381482867353372</v>
      </c>
      <c r="CR93" s="1" t="n">
        <f aca="false">CR$5/(1-$E93)+$D$93-CR$5</f>
        <v>0.38403699810805</v>
      </c>
      <c r="CS93" s="1" t="n">
        <f aca="false">CS$5/(1-$E93)+$D$93-CS$5</f>
        <v>0.386591128862728</v>
      </c>
      <c r="CT93" s="1" t="n">
        <f aca="false">CT$5/(1-$E93)+$D$93-CT$5</f>
        <v>0.389145259617405</v>
      </c>
      <c r="CU93" s="1" t="n">
        <f aca="false">CU$5/(1-$E93)+$D$93-CU$5</f>
        <v>0.391699390372082</v>
      </c>
      <c r="CV93" s="1" t="n">
        <f aca="false">CV$5/(1-$E93)+$D$93-CV$5</f>
        <v>0.39425352112676</v>
      </c>
      <c r="CW93" s="1" t="n">
        <f aca="false">CW$5/(1-$E93)+$D$93-CW$5</f>
        <v>0.396807651881437</v>
      </c>
      <c r="CX93" s="1" t="n">
        <f aca="false">CX$5/(1-$E93)+$D$93-CX$5</f>
        <v>0.399361782636114</v>
      </c>
      <c r="CY93" s="1" t="n">
        <f aca="false">CY$5/(1-$E93)+$D$93-CY$5</f>
        <v>0.401915913390791</v>
      </c>
      <c r="CZ93" s="1" t="n">
        <f aca="false">CZ$5/(1-$E93)+$D$93-CZ$5</f>
        <v>0.404470044145469</v>
      </c>
      <c r="DA93" s="1" t="n">
        <f aca="false">DA$5/(1-$E93)+$D$93-DA$5</f>
        <v>0.407024174900146</v>
      </c>
      <c r="DB93" s="1" t="n">
        <f aca="false">DB$5/(1-$E93)+$D$93-DB$5</f>
        <v>0.409578305654823</v>
      </c>
      <c r="DC93" s="1" t="n">
        <f aca="false">DC$5/(1-$E93)+$D$93-DC$5</f>
        <v>0.4121324364095</v>
      </c>
      <c r="DD93" s="1" t="n">
        <f aca="false">DD$5/(1-$E93)+$D$93-DD$5</f>
        <v>0.414686567164178</v>
      </c>
      <c r="DE93" s="1" t="n">
        <f aca="false">DE$5/(1-$E93)+$D$93-DE$5</f>
        <v>0.417240697918855</v>
      </c>
      <c r="DF93" s="1" t="n">
        <f aca="false">DF$5/(1-$E93)+$D$93-DF$5</f>
        <v>0.419794828673532</v>
      </c>
      <c r="DG93" s="1" t="n">
        <f aca="false">DG$5/(1-$E93)+$D$93-DG$5</f>
        <v>0.422348959428209</v>
      </c>
      <c r="DH93" s="1" t="n">
        <f aca="false">DH$5/(1-$E93)+$D$93-DH$5</f>
        <v>0.424903090182887</v>
      </c>
      <c r="DI93" s="1" t="n">
        <f aca="false">DI$5/(1-$E93)+$D$93-DI$5</f>
        <v>0.427457220937565</v>
      </c>
      <c r="DJ93" s="1" t="n">
        <f aca="false">DJ$5/(1-$E93)+$D$93-DJ$5</f>
        <v>0.430011351692242</v>
      </c>
      <c r="DK93" s="1" t="n">
        <f aca="false">DK$5/(1-$E93)+$D$93-DK$5</f>
        <v>0.432565482446919</v>
      </c>
      <c r="DL93" s="1" t="n">
        <f aca="false">DL$5/(1-$E93)+$D$93-DL$5</f>
        <v>0.435119613201596</v>
      </c>
      <c r="DM93" s="1" t="n">
        <f aca="false">DM$5/(1-$E93)+$D$93-DM$5</f>
        <v>0.437673743956274</v>
      </c>
      <c r="DN93" s="1" t="n">
        <f aca="false">DN$5/(1-$E93)+$D$93-DN$5</f>
        <v>0.440227874710951</v>
      </c>
      <c r="DO93" s="1" t="n">
        <f aca="false">DO$5/(1-$E93)+$D$93-DO$5</f>
        <v>0.442782005465628</v>
      </c>
      <c r="DP93" s="1" t="n">
        <f aca="false">DP$5/(1-$E93)+$D$93-DP$5</f>
        <v>0.445336136220305</v>
      </c>
      <c r="DQ93" s="1" t="n">
        <f aca="false">DQ$5/(1-$E93)+$D$93-DQ$5</f>
        <v>0.447890266974983</v>
      </c>
      <c r="DR93" s="1" t="n">
        <f aca="false">DR$5/(1-$E93)+$D$93-DR$5</f>
        <v>0.45044439772966</v>
      </c>
      <c r="DS93" s="1" t="n">
        <f aca="false">DS$5/(1-$E93)+$D$93-DS$5</f>
        <v>0.452998528484337</v>
      </c>
      <c r="DT93" s="1" t="n">
        <f aca="false">DT$5/(1-$E93)+$D$93-DT$5</f>
        <v>0.455552659239014</v>
      </c>
      <c r="DU93" s="1" t="n">
        <f aca="false">DU$5/(1-$E93)+$D$93-DU$5</f>
        <v>0.458106789993692</v>
      </c>
      <c r="DV93" s="1" t="n">
        <f aca="false">DV$5/(1-$E93)+$D$93-DV$5</f>
        <v>0.460660920748369</v>
      </c>
      <c r="DW93" s="1" t="n">
        <f aca="false">DW$5/(1-$E93)+$D$93-DW$5</f>
        <v>0.463215051503047</v>
      </c>
      <c r="DX93" s="1" t="n">
        <f aca="false">DX$5/(1-$E93)+$D$93-DX$5</f>
        <v>0.465769182257723</v>
      </c>
      <c r="DY93" s="1" t="n">
        <f aca="false">DY$5/(1-$E93)+$D$93-DY$5</f>
        <v>0.468323313012402</v>
      </c>
      <c r="DZ93" s="1" t="n">
        <f aca="false">DZ$5/(1-$E93)+$D$93-DZ$5</f>
        <v>0.470877443767078</v>
      </c>
      <c r="EA93" s="1" t="n">
        <f aca="false">EA$5/(1-$E93)+$D$93-EA$5</f>
        <v>0.473431574521756</v>
      </c>
      <c r="EB93" s="1" t="n">
        <f aca="false">EB$5/(1-$E93)+$D$93-EB$5</f>
        <v>0.475985705276432</v>
      </c>
      <c r="EC93" s="1" t="n">
        <f aca="false">EC$5/(1-$E93)+$D$93-EC$5</f>
        <v>0.478539836031111</v>
      </c>
      <c r="ED93" s="1" t="n">
        <f aca="false">ED$5/(1-$E93)+$D$93-ED$5</f>
        <v>0.481093966785789</v>
      </c>
      <c r="EE93" s="1" t="n">
        <f aca="false">EE$5/(1-$E93)+$D$93-EE$5</f>
        <v>0.483648097540465</v>
      </c>
      <c r="EF93" s="1" t="n">
        <f aca="false">EF$5/(1-$E93)+$D$93-EF$5</f>
        <v>0.486202228295143</v>
      </c>
      <c r="EG93" s="1" t="n">
        <f aca="false">EG$5/(1-$E93)+$D$93-EG$5</f>
        <v>0.48875635904982</v>
      </c>
      <c r="EH93" s="1" t="n">
        <f aca="false">EH$5/(1-$E93)+$D$93-EH$5</f>
        <v>0.491310489804498</v>
      </c>
      <c r="EI93" s="1" t="n">
        <f aca="false">EI$5/(1-$E93)+$D$93-EI$5</f>
        <v>0.493864620559174</v>
      </c>
      <c r="EJ93" s="1" t="n">
        <f aca="false">EJ$5/(1-$E93)+$D$93-EJ$5</f>
        <v>0.496418751313852</v>
      </c>
      <c r="EK93" s="1" t="n">
        <f aca="false">EK$5/(1-$E93)+$D$93-EK$5</f>
        <v>0.498972882068529</v>
      </c>
      <c r="EL93" s="1" t="n">
        <f aca="false">EL$5/(1-$E93)+$D$93-EL$5</f>
        <v>0.501527012823207</v>
      </c>
      <c r="EM93" s="1" t="n">
        <f aca="false">EM$5/(1-$E93)+$D$93-EM$5</f>
        <v>0.504081143577885</v>
      </c>
      <c r="EN93" s="1" t="n">
        <f aca="false">EN$5/(1-$E93)+$D$93-EN$5</f>
        <v>0.506635274332561</v>
      </c>
      <c r="EO93" s="1" t="n">
        <f aca="false">EO$5/(1-$E93)+$D$93-EO$5</f>
        <v>0.509189405087239</v>
      </c>
      <c r="EP93" s="1" t="n">
        <f aca="false">EP$5/(1-$E93)+$D$93-EP$5</f>
        <v>0.511743535841916</v>
      </c>
      <c r="EQ93" s="1" t="n">
        <f aca="false">EQ$5/(1-$E93)+$D$93-EQ$5</f>
        <v>0.514297666596594</v>
      </c>
      <c r="ER93" s="1" t="n">
        <f aca="false">ER$5/(1-$E93)+$D$93-ER$5</f>
        <v>0.51685179735127</v>
      </c>
      <c r="ES93" s="1" t="n">
        <f aca="false">ES$5/(1-$E93)+$D$93-ES$5</f>
        <v>0.519405928105948</v>
      </c>
      <c r="ET93" s="1" t="n">
        <f aca="false">ET$5/(1-$E93)+$D$93-ET$5</f>
        <v>0.521960058860625</v>
      </c>
      <c r="EU93" s="1"/>
      <c r="EV93" s="1"/>
      <c r="EW93" s="1"/>
      <c r="EX93" s="1"/>
      <c r="EY93" s="1"/>
      <c r="EZ93" s="1"/>
      <c r="FA93" s="1"/>
      <c r="FB93" s="1"/>
    </row>
    <row r="94" customFormat="false" ht="12.75" hidden="false" customHeight="false" outlineLevel="0" collapsed="false">
      <c r="A94" s="18"/>
      <c r="B94" s="12" t="n">
        <f aca="false">+B93+1</f>
        <v>44</v>
      </c>
    </row>
    <row r="95" customFormat="false" ht="12.75" hidden="false" customHeight="false" outlineLevel="0" collapsed="false">
      <c r="A95" s="5" t="s">
        <v>84</v>
      </c>
      <c r="B95" s="12" t="n">
        <f aca="false">+B94+1</f>
        <v>45</v>
      </c>
    </row>
    <row r="96" customFormat="false" ht="12.75" hidden="false" customHeight="false" outlineLevel="0" collapsed="false">
      <c r="A96" s="18" t="s">
        <v>85</v>
      </c>
      <c r="B96" s="12" t="n">
        <f aca="false">+B95+1</f>
        <v>46</v>
      </c>
      <c r="C96" s="1" t="n">
        <v>4.94</v>
      </c>
      <c r="D96" s="1" t="n">
        <f aca="false">0.0774-0.0088</f>
        <v>0.0686</v>
      </c>
      <c r="E96" s="2" t="n">
        <v>0.0089</v>
      </c>
      <c r="F96" s="1" t="n">
        <f aca="false">F$5/(1-$E96)+$D$96-F$5</f>
        <v>0.0820698819493493</v>
      </c>
      <c r="G96" s="1" t="n">
        <f aca="false">G$5/(1-$E96)+$D$96-G$5</f>
        <v>0.0825188780143276</v>
      </c>
      <c r="H96" s="1" t="n">
        <f aca="false">H$5/(1-$E96)+$D$96-H$5</f>
        <v>0.0829678740793058</v>
      </c>
      <c r="I96" s="1" t="n">
        <f aca="false">I$5/(1-$E96)+$D$96-I$5</f>
        <v>0.0834168701442841</v>
      </c>
      <c r="J96" s="1" t="n">
        <f aca="false">J$5/(1-$E96)+$D$96-J$5</f>
        <v>0.0838658662092624</v>
      </c>
      <c r="K96" s="1" t="n">
        <f aca="false">K$5/(1-$E96)+$D$96-K$5</f>
        <v>0.0843148622742407</v>
      </c>
      <c r="L96" s="1" t="n">
        <f aca="false">L$5/(1-$E96)+$D$96-L$5</f>
        <v>0.0847638583392192</v>
      </c>
      <c r="M96" s="1" t="n">
        <f aca="false">M$5/(1-$E96)+$D$96-M$5</f>
        <v>0.0852128544041975</v>
      </c>
      <c r="N96" s="1" t="n">
        <f aca="false">N$5/(1-$E96)+$D$96-N$5</f>
        <v>0.0856618504691757</v>
      </c>
      <c r="O96" s="1" t="n">
        <f aca="false">O$5/(1-$E96)+$D$96-O$5</f>
        <v>0.0861108465341542</v>
      </c>
      <c r="P96" s="1" t="n">
        <f aca="false">P$5/(1-$E96)+$D$96-P$5</f>
        <v>0.0910498032489153</v>
      </c>
      <c r="Q96" s="1" t="n">
        <f aca="false">Q$5/(1-$E96)+$D$96-Q$5</f>
        <v>0.0914987993138938</v>
      </c>
      <c r="R96" s="1" t="n">
        <f aca="false">R$5/(1-$E96)+$D$96-R$5</f>
        <v>0.0919477953788719</v>
      </c>
      <c r="S96" s="1" t="n">
        <f aca="false">S$5/(1-$E96)+$D$96-S$5</f>
        <v>0.0923967914438504</v>
      </c>
      <c r="T96" s="1" t="n">
        <f aca="false">T$5/(1-$E96)+$D$96-T$5</f>
        <v>0.0928457875088284</v>
      </c>
      <c r="U96" s="1" t="n">
        <f aca="false">U$5/(1-$E96)+$D$96-U$5</f>
        <v>0.0932947835738069</v>
      </c>
      <c r="V96" s="1" t="n">
        <f aca="false">V$5/(1-$E96)+$D$96-V$5</f>
        <v>0.0937437796387854</v>
      </c>
      <c r="W96" s="1" t="n">
        <f aca="false">W$5/(1-$E96)+$D$96-W$5</f>
        <v>0.0941927757037635</v>
      </c>
      <c r="X96" s="1" t="n">
        <f aca="false">X$5/(1-$E96)+$D$96-X$5</f>
        <v>0.094641771768742</v>
      </c>
      <c r="Y96" s="1" t="n">
        <f aca="false">Y$5/(1-$E96)+$D$96-Y$5</f>
        <v>0.0950907678337201</v>
      </c>
      <c r="Z96" s="1" t="n">
        <f aca="false">Z$5/(1-$E96)+$D$96-Z$5</f>
        <v>0.0955397638986986</v>
      </c>
      <c r="AA96" s="1" t="n">
        <f aca="false">AA$5/(1-$E96)+$D$96-AA$5</f>
        <v>0.0959887599636766</v>
      </c>
      <c r="AB96" s="1" t="n">
        <f aca="false">AB$5/(1-$E96)+$D$96-AB$5</f>
        <v>0.0964377560286551</v>
      </c>
      <c r="AC96" s="1" t="n">
        <f aca="false">AC$5/(1-$E96)+$D$96-AC$5</f>
        <v>0.0968867520936332</v>
      </c>
      <c r="AD96" s="1" t="n">
        <f aca="false">AD$5/(1-$E96)+$D$96-AD$5</f>
        <v>0.0973357481586117</v>
      </c>
      <c r="AE96" s="1" t="n">
        <f aca="false">AE$5/(1-$E96)+$D$96-AE$5</f>
        <v>0.0977847442235902</v>
      </c>
      <c r="AF96" s="1" t="n">
        <f aca="false">AF$5/(1-$E96)+$D$96-AF$5</f>
        <v>0.0982337402885682</v>
      </c>
      <c r="AG96" s="1" t="n">
        <f aca="false">AG$5/(1-$E96)+$D$96-AG$5</f>
        <v>0.0986827363535467</v>
      </c>
      <c r="AH96" s="1" t="n">
        <f aca="false">AH$5/(1-$E96)+$D$96-AH$5</f>
        <v>0.0991317324185248</v>
      </c>
      <c r="AI96" s="1" t="n">
        <f aca="false">AI$5/(1-$E96)+$D$96-AI$5</f>
        <v>0.0995807284835033</v>
      </c>
      <c r="AJ96" s="1" t="n">
        <f aca="false">AJ$5/(1-$E96)+$D$96-AJ$5</f>
        <v>0.100029724548481</v>
      </c>
      <c r="AK96" s="1" t="n">
        <f aca="false">AK$5/(1-$E96)+$D$96-AK$5</f>
        <v>0.10047872061346</v>
      </c>
      <c r="AL96" s="1" t="n">
        <f aca="false">AL$5/(1-$E96)+$D$96-AL$5</f>
        <v>0.100927716678438</v>
      </c>
      <c r="AM96" s="1" t="n">
        <f aca="false">AM$5/(1-$E96)+$D$96-AM$5</f>
        <v>0.101376712743416</v>
      </c>
      <c r="AN96" s="1" t="n">
        <f aca="false">AN$5/(1-$E96)+$D$96-AN$5</f>
        <v>0.101825708808395</v>
      </c>
      <c r="AO96" s="1" t="n">
        <f aca="false">AO$5/(1-$E96)+$D$96-AO$5</f>
        <v>0.102274704873373</v>
      </c>
      <c r="AP96" s="1" t="n">
        <f aca="false">AP$5/(1-$E96)+$D$96-AP$5</f>
        <v>0.102723700938351</v>
      </c>
      <c r="AQ96" s="1" t="n">
        <f aca="false">AQ$5/(1-$E96)+$D$96-AQ$5</f>
        <v>0.10317269700333</v>
      </c>
      <c r="AR96" s="1" t="n">
        <f aca="false">AR$5/(1-$E96)+$D$96-AR$5</f>
        <v>0.103621693068308</v>
      </c>
      <c r="AS96" s="1" t="n">
        <f aca="false">AS$5/(1-$E96)+$D$96-AS$5</f>
        <v>0.104070689133287</v>
      </c>
      <c r="AT96" s="1" t="n">
        <f aca="false">AT$5/(1-$E96)+$D$96-AT$5</f>
        <v>0.104519685198264</v>
      </c>
      <c r="AU96" s="1" t="n">
        <f aca="false">AU$5/(1-$E96)+$D$96-AU$5</f>
        <v>0.104968681263243</v>
      </c>
      <c r="AV96" s="1" t="n">
        <f aca="false">AV$5/(1-$E96)+$D$96-AV$5</f>
        <v>0.105417677328221</v>
      </c>
      <c r="AW96" s="1" t="n">
        <f aca="false">AW$5/(1-$E96)+$D$96-AW$5</f>
        <v>0.1058666733932</v>
      </c>
      <c r="AX96" s="1" t="n">
        <f aca="false">AX$5/(1-$E96)+$D$96-AX$5</f>
        <v>0.106315669458178</v>
      </c>
      <c r="AY96" s="1" t="n">
        <f aca="false">AY$5/(1-$E96)+$D$96-AY$5</f>
        <v>0.106764665523156</v>
      </c>
      <c r="AZ96" s="1" t="n">
        <f aca="false">AZ$5/(1-$E96)+$D$96-AZ$5</f>
        <v>0.107213661588134</v>
      </c>
      <c r="BA96" s="1" t="n">
        <f aca="false">BA$5/(1-$E96)+$D$96-BA$5</f>
        <v>0.107662657653113</v>
      </c>
      <c r="BB96" s="1" t="n">
        <f aca="false">BB$5/(1-$E96)+$D$96-BB$5</f>
        <v>0.108111653718091</v>
      </c>
      <c r="BC96" s="1" t="n">
        <f aca="false">BC$5/(1-$E96)+$D$96-BC$5</f>
        <v>0.108560649783069</v>
      </c>
      <c r="BD96" s="1" t="n">
        <f aca="false">BD$5/(1-$E96)+$D$96-BD$5</f>
        <v>0.109009645848047</v>
      </c>
      <c r="BE96" s="1" t="n">
        <f aca="false">BE$5/(1-$E96)+$D$96-BE$5</f>
        <v>0.109458641913026</v>
      </c>
      <c r="BF96" s="1" t="n">
        <f aca="false">BF$5/(1-$E96)+$D$96-BF$5</f>
        <v>0.109907637978004</v>
      </c>
      <c r="BG96" s="1" t="n">
        <f aca="false">BG$5/(1-$E96)+$D$96-BG$5</f>
        <v>0.110356634042983</v>
      </c>
      <c r="BH96" s="1" t="n">
        <f aca="false">BH$5/(1-$E96)+$D$96-BH$5</f>
        <v>0.110805630107961</v>
      </c>
      <c r="BI96" s="1" t="n">
        <f aca="false">BI$5/(1-$E96)+$D$96-BI$5</f>
        <v>0.111254626172939</v>
      </c>
      <c r="BJ96" s="1" t="n">
        <f aca="false">BJ$5/(1-$E96)+$D$96-BJ$5</f>
        <v>0.111703622237918</v>
      </c>
      <c r="BK96" s="1" t="n">
        <f aca="false">BK$5/(1-$E96)+$D$96-BK$5</f>
        <v>0.112152618302896</v>
      </c>
      <c r="BL96" s="1" t="n">
        <f aca="false">BL$5/(1-$E96)+$D$96-BL$5</f>
        <v>0.112601614367875</v>
      </c>
      <c r="BM96" s="1" t="n">
        <f aca="false">BM$5/(1-$E96)+$D$96-BM$5</f>
        <v>0.113050610432852</v>
      </c>
      <c r="BN96" s="1" t="n">
        <f aca="false">BN$5/(1-$E96)+$D$96-BN$5</f>
        <v>0.113499606497831</v>
      </c>
      <c r="BO96" s="1" t="n">
        <f aca="false">BO$5/(1-$E96)+$D$96-BO$5</f>
        <v>0.113948602562809</v>
      </c>
      <c r="BP96" s="1" t="n">
        <f aca="false">BP$5/(1-$E96)+$D$96-BP$5</f>
        <v>0.114397598627788</v>
      </c>
      <c r="BQ96" s="1" t="n">
        <f aca="false">BQ$5/(1-$E96)+$D$96-BQ$5</f>
        <v>0.114846594692765</v>
      </c>
      <c r="BR96" s="1" t="n">
        <f aca="false">BR$5/(1-$E96)+$D$96-BR$5</f>
        <v>0.115295590757744</v>
      </c>
      <c r="BS96" s="1" t="n">
        <f aca="false">BS$5/(1-$E96)+$D$96-BS$5</f>
        <v>0.115744586822722</v>
      </c>
      <c r="BT96" s="1" t="n">
        <f aca="false">BT$5/(1-$E96)+$D$96-BT$5</f>
        <v>0.116193582887701</v>
      </c>
      <c r="BU96" s="1" t="n">
        <f aca="false">BU$5/(1-$E96)+$D$96-BU$5</f>
        <v>0.116642578952679</v>
      </c>
      <c r="BV96" s="1" t="n">
        <f aca="false">BV$5/(1-$E96)+$D$96-BV$5</f>
        <v>0.117091575017657</v>
      </c>
      <c r="BW96" s="1" t="n">
        <f aca="false">BW$5/(1-$E96)+$D$96-BW$5</f>
        <v>0.117540571082635</v>
      </c>
      <c r="BX96" s="1" t="n">
        <f aca="false">BX$5/(1-$E96)+$D$96-BX$5</f>
        <v>0.117989567147614</v>
      </c>
      <c r="BY96" s="1" t="n">
        <f aca="false">BY$5/(1-$E96)+$D$96-BY$5</f>
        <v>0.118438563212592</v>
      </c>
      <c r="BZ96" s="1" t="n">
        <f aca="false">BZ$5/(1-$E96)+$D$96-BZ$5</f>
        <v>0.11888755927757</v>
      </c>
      <c r="CA96" s="1" t="n">
        <f aca="false">CA$5/(1-$E96)+$D$96-CA$5</f>
        <v>0.119336555342549</v>
      </c>
      <c r="CB96" s="1" t="n">
        <f aca="false">CB$5/(1-$E96)+$D$96-CB$5</f>
        <v>0.119785551407527</v>
      </c>
      <c r="CC96" s="1" t="n">
        <f aca="false">CC$5/(1-$E96)+$D$96-CC$5</f>
        <v>0.120234547472506</v>
      </c>
      <c r="CD96" s="1" t="n">
        <f aca="false">CD$5/(1-$E96)+$D$96-CD$5</f>
        <v>0.120683543537484</v>
      </c>
      <c r="CE96" s="1" t="n">
        <f aca="false">CE$5/(1-$E96)+$D$96-CE$5</f>
        <v>0.121132539602462</v>
      </c>
      <c r="CF96" s="1" t="n">
        <f aca="false">CF$5/(1-$E96)+$D$96-CF$5</f>
        <v>0.12158153566744</v>
      </c>
      <c r="CG96" s="1" t="n">
        <f aca="false">CG$5/(1-$E96)+$D$96-CG$5</f>
        <v>0.122030531732419</v>
      </c>
      <c r="CH96" s="1" t="n">
        <f aca="false">CH$5/(1-$E96)+$D$96-CH$5</f>
        <v>0.122479527797397</v>
      </c>
      <c r="CI96" s="1" t="n">
        <f aca="false">CI$5/(1-$E96)+$D$96-CI$5</f>
        <v>0.122928523862375</v>
      </c>
      <c r="CJ96" s="1" t="n">
        <f aca="false">CJ$5/(1-$E96)+$D$96-CJ$5</f>
        <v>0.123377519927353</v>
      </c>
      <c r="CK96" s="1" t="n">
        <f aca="false">CK$5/(1-$E96)+$D$96-CK$5</f>
        <v>0.123826515992332</v>
      </c>
      <c r="CL96" s="1" t="n">
        <f aca="false">CL$5/(1-$E96)+$D$96-CL$5</f>
        <v>0.12427551205731</v>
      </c>
      <c r="CM96" s="1" t="n">
        <f aca="false">CM$5/(1-$E96)+$D$96-CM$5</f>
        <v>0.124724508122289</v>
      </c>
      <c r="CN96" s="1" t="n">
        <f aca="false">CN$5/(1-$E96)+$D$96-CN$5</f>
        <v>0.125173504187266</v>
      </c>
      <c r="CO96" s="1" t="n">
        <f aca="false">CO$5/(1-$E96)+$D$96-CO$5</f>
        <v>0.125622500252245</v>
      </c>
      <c r="CP96" s="1" t="n">
        <f aca="false">CP$5/(1-$E96)+$D$96-CP$5</f>
        <v>0.126071496317223</v>
      </c>
      <c r="CQ96" s="1" t="n">
        <f aca="false">CQ$5/(1-$E96)+$D$96-CQ$5</f>
        <v>0.126520492382202</v>
      </c>
      <c r="CR96" s="1" t="n">
        <f aca="false">CR$5/(1-$E96)+$D$96-CR$5</f>
        <v>0.126969488447179</v>
      </c>
      <c r="CS96" s="1" t="n">
        <f aca="false">CS$5/(1-$E96)+$D$96-CS$5</f>
        <v>0.127418484512158</v>
      </c>
      <c r="CT96" s="1" t="n">
        <f aca="false">CT$5/(1-$E96)+$D$96-CT$5</f>
        <v>0.127867480577136</v>
      </c>
      <c r="CU96" s="1" t="n">
        <f aca="false">CU$5/(1-$E96)+$D$96-CU$5</f>
        <v>0.128316476642115</v>
      </c>
      <c r="CV96" s="1" t="n">
        <f aca="false">CV$5/(1-$E96)+$D$96-CV$5</f>
        <v>0.128765472707094</v>
      </c>
      <c r="CW96" s="1" t="n">
        <f aca="false">CW$5/(1-$E96)+$D$96-CW$5</f>
        <v>0.129214468772071</v>
      </c>
      <c r="CX96" s="1" t="n">
        <f aca="false">CX$5/(1-$E96)+$D$96-CX$5</f>
        <v>0.12966346483705</v>
      </c>
      <c r="CY96" s="1" t="n">
        <f aca="false">CY$5/(1-$E96)+$D$96-CY$5</f>
        <v>0.130112460902028</v>
      </c>
      <c r="CZ96" s="1" t="n">
        <f aca="false">CZ$5/(1-$E96)+$D$96-CZ$5</f>
        <v>0.130561456967007</v>
      </c>
      <c r="DA96" s="1" t="n">
        <f aca="false">DA$5/(1-$E96)+$D$96-DA$5</f>
        <v>0.131010453031984</v>
      </c>
      <c r="DB96" s="1" t="n">
        <f aca="false">DB$5/(1-$E96)+$D$96-DB$5</f>
        <v>0.131459449096963</v>
      </c>
      <c r="DC96" s="1" t="n">
        <f aca="false">DC$5/(1-$E96)+$D$96-DC$5</f>
        <v>0.131908445161941</v>
      </c>
      <c r="DD96" s="1" t="n">
        <f aca="false">DD$5/(1-$E96)+$D$96-DD$5</f>
        <v>0.13235744122692</v>
      </c>
      <c r="DE96" s="1" t="n">
        <f aca="false">DE$5/(1-$E96)+$D$96-DE$5</f>
        <v>0.132806437291898</v>
      </c>
      <c r="DF96" s="1" t="n">
        <f aca="false">DF$5/(1-$E96)+$D$96-DF$5</f>
        <v>0.133255433356876</v>
      </c>
      <c r="DG96" s="1" t="n">
        <f aca="false">DG$5/(1-$E96)+$D$96-DG$5</f>
        <v>0.133704429421854</v>
      </c>
      <c r="DH96" s="1" t="n">
        <f aca="false">DH$5/(1-$E96)+$D$96-DH$5</f>
        <v>0.134153425486833</v>
      </c>
      <c r="DI96" s="1" t="n">
        <f aca="false">DI$5/(1-$E96)+$D$96-DI$5</f>
        <v>0.134602421551811</v>
      </c>
      <c r="DJ96" s="1" t="n">
        <f aca="false">DJ$5/(1-$E96)+$D$96-DJ$5</f>
        <v>0.13505141761679</v>
      </c>
      <c r="DK96" s="1" t="n">
        <f aca="false">DK$5/(1-$E96)+$D$96-DK$5</f>
        <v>0.135500413681767</v>
      </c>
      <c r="DL96" s="1" t="n">
        <f aca="false">DL$5/(1-$E96)+$D$96-DL$5</f>
        <v>0.135949409746746</v>
      </c>
      <c r="DM96" s="1" t="n">
        <f aca="false">DM$5/(1-$E96)+$D$96-DM$5</f>
        <v>0.136398405811724</v>
      </c>
      <c r="DN96" s="1" t="n">
        <f aca="false">DN$5/(1-$E96)+$D$96-DN$5</f>
        <v>0.136847401876703</v>
      </c>
      <c r="DO96" s="1" t="n">
        <f aca="false">DO$5/(1-$E96)+$D$96-DO$5</f>
        <v>0.137296397941681</v>
      </c>
      <c r="DP96" s="1" t="n">
        <f aca="false">DP$5/(1-$E96)+$D$96-DP$5</f>
        <v>0.137745394006659</v>
      </c>
      <c r="DQ96" s="1" t="n">
        <f aca="false">DQ$5/(1-$E96)+$D$96-DQ$5</f>
        <v>0.138194390071638</v>
      </c>
      <c r="DR96" s="1" t="n">
        <f aca="false">DR$5/(1-$E96)+$D$96-DR$5</f>
        <v>0.138643386136616</v>
      </c>
      <c r="DS96" s="1" t="n">
        <f aca="false">DS$5/(1-$E96)+$D$96-DS$5</f>
        <v>0.139092382201595</v>
      </c>
      <c r="DT96" s="1" t="n">
        <f aca="false">DT$5/(1-$E96)+$D$96-DT$5</f>
        <v>0.139541378266571</v>
      </c>
      <c r="DU96" s="1" t="n">
        <f aca="false">DU$5/(1-$E96)+$D$96-DU$5</f>
        <v>0.139990374331551</v>
      </c>
      <c r="DV96" s="1" t="n">
        <f aca="false">DV$5/(1-$E96)+$D$96-DV$5</f>
        <v>0.140439370396528</v>
      </c>
      <c r="DW96" s="1" t="n">
        <f aca="false">DW$5/(1-$E96)+$D$96-DW$5</f>
        <v>0.140888366461507</v>
      </c>
      <c r="DX96" s="1" t="n">
        <f aca="false">DX$5/(1-$E96)+$D$96-DX$5</f>
        <v>0.141337362526485</v>
      </c>
      <c r="DY96" s="1" t="n">
        <f aca="false">DY$5/(1-$E96)+$D$96-DY$5</f>
        <v>0.141786358591464</v>
      </c>
      <c r="DZ96" s="1" t="n">
        <f aca="false">DZ$5/(1-$E96)+$D$96-DZ$5</f>
        <v>0.142235354656442</v>
      </c>
      <c r="EA96" s="1" t="n">
        <f aca="false">EA$5/(1-$E96)+$D$96-EA$5</f>
        <v>0.142684350721421</v>
      </c>
      <c r="EB96" s="1" t="n">
        <f aca="false">EB$5/(1-$E96)+$D$96-EB$5</f>
        <v>0.143133346786399</v>
      </c>
      <c r="EC96" s="1" t="n">
        <f aca="false">EC$5/(1-$E96)+$D$96-EC$5</f>
        <v>0.143582342851378</v>
      </c>
      <c r="ED96" s="1" t="n">
        <f aca="false">ED$5/(1-$E96)+$D$96-ED$5</f>
        <v>0.144031338916356</v>
      </c>
      <c r="EE96" s="1" t="n">
        <f aca="false">EE$5/(1-$E96)+$D$96-EE$5</f>
        <v>0.144480334981333</v>
      </c>
      <c r="EF96" s="1" t="n">
        <f aca="false">EF$5/(1-$E96)+$D$96-EF$5</f>
        <v>0.144929331046312</v>
      </c>
      <c r="EG96" s="1" t="n">
        <f aca="false">EG$5/(1-$E96)+$D$96-EG$5</f>
        <v>0.14537832711129</v>
      </c>
      <c r="EH96" s="1" t="n">
        <f aca="false">EH$5/(1-$E96)+$D$96-EH$5</f>
        <v>0.145827323176269</v>
      </c>
      <c r="EI96" s="1" t="n">
        <f aca="false">EI$5/(1-$E96)+$D$96-EI$5</f>
        <v>0.146276319241247</v>
      </c>
      <c r="EJ96" s="1" t="n">
        <f aca="false">EJ$5/(1-$E96)+$D$96-EJ$5</f>
        <v>0.146725315306226</v>
      </c>
      <c r="EK96" s="1" t="n">
        <f aca="false">EK$5/(1-$E96)+$D$96-EK$5</f>
        <v>0.147174311371204</v>
      </c>
      <c r="EL96" s="1" t="n">
        <f aca="false">EL$5/(1-$E96)+$D$96-EL$5</f>
        <v>0.147623307436183</v>
      </c>
      <c r="EM96" s="1" t="n">
        <f aca="false">EM$5/(1-$E96)+$D$96-EM$5</f>
        <v>0.148072303501161</v>
      </c>
      <c r="EN96" s="1" t="n">
        <f aca="false">EN$5/(1-$E96)+$D$96-EN$5</f>
        <v>0.14852129956614</v>
      </c>
      <c r="EO96" s="1" t="n">
        <f aca="false">EO$5/(1-$E96)+$D$96-EO$5</f>
        <v>0.148970295631116</v>
      </c>
      <c r="EP96" s="1" t="n">
        <f aca="false">EP$5/(1-$E96)+$D$96-EP$5</f>
        <v>0.149419291696095</v>
      </c>
      <c r="EQ96" s="1" t="n">
        <f aca="false">EQ$5/(1-$E96)+$D$96-EQ$5</f>
        <v>0.149868287761073</v>
      </c>
      <c r="ER96" s="1" t="n">
        <f aca="false">ER$5/(1-$E96)+$D$96-ER$5</f>
        <v>0.150317283826052</v>
      </c>
      <c r="ES96" s="1" t="n">
        <f aca="false">ES$5/(1-$E96)+$D$96-ES$5</f>
        <v>0.15076627989103</v>
      </c>
      <c r="ET96" s="1" t="n">
        <f aca="false">ET$5/(1-$E96)+$D$96-ET$5</f>
        <v>0.151215275956009</v>
      </c>
      <c r="EU96" s="1"/>
      <c r="EV96" s="1"/>
      <c r="EW96" s="1"/>
      <c r="EX96" s="1"/>
      <c r="EY96" s="1"/>
      <c r="EZ96" s="1"/>
      <c r="FA96" s="1"/>
      <c r="FB96" s="1"/>
    </row>
    <row r="97" customFormat="false" ht="12.75" hidden="false" customHeight="false" outlineLevel="0" collapsed="false">
      <c r="A97" s="18" t="s">
        <v>86</v>
      </c>
      <c r="B97" s="12" t="n">
        <f aca="false">+B96+1</f>
        <v>47</v>
      </c>
      <c r="C97" s="1" t="n">
        <v>6.97</v>
      </c>
      <c r="D97" s="1" t="n">
        <v>0.0766</v>
      </c>
      <c r="E97" s="2" t="n">
        <v>0.0279</v>
      </c>
      <c r="F97" s="1" t="n">
        <f aca="false">F$5/(1-$E97)+$D$97-F$5</f>
        <v>0.119651126427322</v>
      </c>
      <c r="G97" s="1" t="n">
        <f aca="false">G$5/(1-$E97)+$D$97-G$5</f>
        <v>0.1210861639749</v>
      </c>
      <c r="H97" s="1" t="n">
        <f aca="false">H$5/(1-$E97)+$D$97-H$5</f>
        <v>0.122521201522477</v>
      </c>
      <c r="I97" s="1" t="n">
        <f aca="false">I$5/(1-$E97)+$D$97-I$5</f>
        <v>0.123956239070055</v>
      </c>
      <c r="J97" s="1" t="n">
        <f aca="false">J$5/(1-$E97)+$D$97-J$5</f>
        <v>0.125391276617632</v>
      </c>
      <c r="K97" s="1" t="n">
        <f aca="false">K$5/(1-$E97)+$D$97-K$5</f>
        <v>0.12682631416521</v>
      </c>
      <c r="L97" s="1" t="n">
        <f aca="false">L$5/(1-$E97)+$D$97-L$5</f>
        <v>0.128261351712787</v>
      </c>
      <c r="M97" s="1" t="n">
        <f aca="false">M$5/(1-$E97)+$D$97-M$5</f>
        <v>0.129696389260364</v>
      </c>
      <c r="N97" s="1" t="n">
        <f aca="false">N$5/(1-$E97)+$D$97-N$5</f>
        <v>0.131131426807942</v>
      </c>
      <c r="O97" s="1" t="n">
        <f aca="false">O$5/(1-$E97)+$D$97-O$5</f>
        <v>0.132566464355519</v>
      </c>
      <c r="P97" s="1" t="n">
        <f aca="false">P$5/(1-$E97)+$D$97-P$5</f>
        <v>0.148351877378871</v>
      </c>
      <c r="Q97" s="1" t="n">
        <f aca="false">Q$5/(1-$E97)+$D$97-Q$5</f>
        <v>0.149786914926448</v>
      </c>
      <c r="R97" s="1" t="n">
        <f aca="false">R$5/(1-$E97)+$D$97-R$5</f>
        <v>0.151221952474025</v>
      </c>
      <c r="S97" s="1" t="n">
        <f aca="false">S$5/(1-$E97)+$D$97-S$5</f>
        <v>0.152656990021603</v>
      </c>
      <c r="T97" s="1" t="n">
        <f aca="false">T$5/(1-$E97)+$D$97-T$5</f>
        <v>0.15409202756918</v>
      </c>
      <c r="U97" s="1" t="n">
        <f aca="false">U$5/(1-$E97)+$D$97-U$5</f>
        <v>0.155527065116758</v>
      </c>
      <c r="V97" s="1" t="n">
        <f aca="false">V$5/(1-$E97)+$D$97-V$5</f>
        <v>0.156962102664335</v>
      </c>
      <c r="W97" s="1" t="n">
        <f aca="false">W$5/(1-$E97)+$D$97-W$5</f>
        <v>0.158397140211913</v>
      </c>
      <c r="X97" s="1" t="n">
        <f aca="false">X$5/(1-$E97)+$D$97-X$5</f>
        <v>0.15983217775949</v>
      </c>
      <c r="Y97" s="1" t="n">
        <f aca="false">Y$5/(1-$E97)+$D$97-Y$5</f>
        <v>0.161267215307067</v>
      </c>
      <c r="Z97" s="1" t="n">
        <f aca="false">Z$5/(1-$E97)+$D$97-Z$5</f>
        <v>0.162702252854645</v>
      </c>
      <c r="AA97" s="1" t="n">
        <f aca="false">AA$5/(1-$E97)+$D$97-AA$5</f>
        <v>0.164137290402222</v>
      </c>
      <c r="AB97" s="1" t="n">
        <f aca="false">AB$5/(1-$E97)+$D$97-AB$5</f>
        <v>0.165572327949799</v>
      </c>
      <c r="AC97" s="1" t="n">
        <f aca="false">AC$5/(1-$E97)+$D$97-AC$5</f>
        <v>0.167007365497377</v>
      </c>
      <c r="AD97" s="1" t="n">
        <f aca="false">AD$5/(1-$E97)+$D$97-AD$5</f>
        <v>0.168442403044954</v>
      </c>
      <c r="AE97" s="1" t="n">
        <f aca="false">AE$5/(1-$E97)+$D$97-AE$5</f>
        <v>0.169877440592532</v>
      </c>
      <c r="AF97" s="1" t="n">
        <f aca="false">AF$5/(1-$E97)+$D$97-AF$5</f>
        <v>0.171312478140109</v>
      </c>
      <c r="AG97" s="1" t="n">
        <f aca="false">AG$5/(1-$E97)+$D$97-AG$5</f>
        <v>0.172747515687687</v>
      </c>
      <c r="AH97" s="1" t="n">
        <f aca="false">AH$5/(1-$E97)+$D$97-AH$5</f>
        <v>0.174182553235264</v>
      </c>
      <c r="AI97" s="1" t="n">
        <f aca="false">AI$5/(1-$E97)+$D$97-AI$5</f>
        <v>0.175617590782841</v>
      </c>
      <c r="AJ97" s="1" t="n">
        <f aca="false">AJ$5/(1-$E97)+$D$97-AJ$5</f>
        <v>0.177052628330419</v>
      </c>
      <c r="AK97" s="1" t="n">
        <f aca="false">AK$5/(1-$E97)+$D$97-AK$5</f>
        <v>0.178487665877996</v>
      </c>
      <c r="AL97" s="1" t="n">
        <f aca="false">AL$5/(1-$E97)+$D$97-AL$5</f>
        <v>0.179922703425574</v>
      </c>
      <c r="AM97" s="1" t="n">
        <f aca="false">AM$5/(1-$E97)+$D$97-AM$5</f>
        <v>0.181357740973151</v>
      </c>
      <c r="AN97" s="1" t="n">
        <f aca="false">AN$5/(1-$E97)+$D$97-AN$5</f>
        <v>0.182792778520728</v>
      </c>
      <c r="AO97" s="1" t="n">
        <f aca="false">AO$5/(1-$E97)+$D$97-AO$5</f>
        <v>0.184227816068306</v>
      </c>
      <c r="AP97" s="1" t="n">
        <f aca="false">AP$5/(1-$E97)+$D$97-AP$5</f>
        <v>0.185662853615883</v>
      </c>
      <c r="AQ97" s="1" t="n">
        <f aca="false">AQ$5/(1-$E97)+$D$97-AQ$5</f>
        <v>0.18709789116346</v>
      </c>
      <c r="AR97" s="1" t="n">
        <f aca="false">AR$5/(1-$E97)+$D$97-AR$5</f>
        <v>0.188532928711038</v>
      </c>
      <c r="AS97" s="1" t="n">
        <f aca="false">AS$5/(1-$E97)+$D$97-AS$5</f>
        <v>0.189967966258616</v>
      </c>
      <c r="AT97" s="1" t="n">
        <f aca="false">AT$5/(1-$E97)+$D$97-AT$5</f>
        <v>0.191403003806193</v>
      </c>
      <c r="AU97" s="1" t="n">
        <f aca="false">AU$5/(1-$E97)+$D$97-AU$5</f>
        <v>0.19283804135377</v>
      </c>
      <c r="AV97" s="1" t="n">
        <f aca="false">AV$5/(1-$E97)+$D$97-AV$5</f>
        <v>0.194273078901348</v>
      </c>
      <c r="AW97" s="1" t="n">
        <f aca="false">AW$5/(1-$E97)+$D$97-AW$5</f>
        <v>0.195708116448925</v>
      </c>
      <c r="AX97" s="1" t="n">
        <f aca="false">AX$5/(1-$E97)+$D$97-AX$5</f>
        <v>0.197143153996502</v>
      </c>
      <c r="AY97" s="1" t="n">
        <f aca="false">AY$5/(1-$E97)+$D$97-AY$5</f>
        <v>0.19857819154408</v>
      </c>
      <c r="AZ97" s="1" t="n">
        <f aca="false">AZ$5/(1-$E97)+$D$97-AZ$5</f>
        <v>0.200013229091657</v>
      </c>
      <c r="BA97" s="1" t="n">
        <f aca="false">BA$5/(1-$E97)+$D$97-BA$5</f>
        <v>0.201448266639234</v>
      </c>
      <c r="BB97" s="1" t="n">
        <f aca="false">BB$5/(1-$E97)+$D$97-BB$5</f>
        <v>0.202883304186812</v>
      </c>
      <c r="BC97" s="1" t="n">
        <f aca="false">BC$5/(1-$E97)+$D$97-BC$5</f>
        <v>0.204318341734389</v>
      </c>
      <c r="BD97" s="1" t="n">
        <f aca="false">BD$5/(1-$E97)+$D$97-BD$5</f>
        <v>0.205753379281967</v>
      </c>
      <c r="BE97" s="1" t="n">
        <f aca="false">BE$5/(1-$E97)+$D$97-BE$5</f>
        <v>0.207188416829545</v>
      </c>
      <c r="BF97" s="1" t="n">
        <f aca="false">BF$5/(1-$E97)+$D$97-BF$5</f>
        <v>0.208623454377122</v>
      </c>
      <c r="BG97" s="1" t="n">
        <f aca="false">BG$5/(1-$E97)+$D$97-BG$5</f>
        <v>0.210058491924699</v>
      </c>
      <c r="BH97" s="1" t="n">
        <f aca="false">BH$5/(1-$E97)+$D$97-BH$5</f>
        <v>0.211493529472277</v>
      </c>
      <c r="BI97" s="1" t="n">
        <f aca="false">BI$5/(1-$E97)+$D$97-BI$5</f>
        <v>0.212928567019854</v>
      </c>
      <c r="BJ97" s="1" t="n">
        <f aca="false">BJ$5/(1-$E97)+$D$97-BJ$5</f>
        <v>0.214363604567431</v>
      </c>
      <c r="BK97" s="1" t="n">
        <f aca="false">BK$5/(1-$E97)+$D$97-BK$5</f>
        <v>0.215798642115009</v>
      </c>
      <c r="BL97" s="1" t="n">
        <f aca="false">BL$5/(1-$E97)+$D$97-BL$5</f>
        <v>0.217233679662586</v>
      </c>
      <c r="BM97" s="1" t="n">
        <f aca="false">BM$5/(1-$E97)+$D$97-BM$5</f>
        <v>0.218668717210163</v>
      </c>
      <c r="BN97" s="1" t="n">
        <f aca="false">BN$5/(1-$E97)+$D$97-BN$5</f>
        <v>0.220103754757741</v>
      </c>
      <c r="BO97" s="1" t="n">
        <f aca="false">BO$5/(1-$E97)+$D$97-BO$5</f>
        <v>0.221538792305318</v>
      </c>
      <c r="BP97" s="1" t="n">
        <f aca="false">BP$5/(1-$E97)+$D$97-BP$5</f>
        <v>0.222973829852895</v>
      </c>
      <c r="BQ97" s="1" t="n">
        <f aca="false">BQ$5/(1-$E97)+$D$97-BQ$5</f>
        <v>0.224408867400473</v>
      </c>
      <c r="BR97" s="1" t="n">
        <f aca="false">BR$5/(1-$E97)+$D$97-BR$5</f>
        <v>0.225843904948051</v>
      </c>
      <c r="BS97" s="1" t="n">
        <f aca="false">BS$5/(1-$E97)+$D$97-BS$5</f>
        <v>0.227278942495628</v>
      </c>
      <c r="BT97" s="1" t="n">
        <f aca="false">BT$5/(1-$E97)+$D$97-BT$5</f>
        <v>0.228713980043206</v>
      </c>
      <c r="BU97" s="1" t="n">
        <f aca="false">BU$5/(1-$E97)+$D$97-BU$5</f>
        <v>0.230149017590783</v>
      </c>
      <c r="BV97" s="1" t="n">
        <f aca="false">BV$5/(1-$E97)+$D$97-BV$5</f>
        <v>0.23158405513836</v>
      </c>
      <c r="BW97" s="1" t="n">
        <f aca="false">BW$5/(1-$E97)+$D$97-BW$5</f>
        <v>0.233019092685938</v>
      </c>
      <c r="BX97" s="1" t="n">
        <f aca="false">BX$5/(1-$E97)+$D$97-BX$5</f>
        <v>0.234454130233515</v>
      </c>
      <c r="BY97" s="1" t="n">
        <f aca="false">BY$5/(1-$E97)+$D$97-BY$5</f>
        <v>0.235889167781092</v>
      </c>
      <c r="BZ97" s="1" t="n">
        <f aca="false">BZ$5/(1-$E97)+$D$97-BZ$5</f>
        <v>0.23732420532867</v>
      </c>
      <c r="CA97" s="1" t="n">
        <f aca="false">CA$5/(1-$E97)+$D$97-CA$5</f>
        <v>0.238759242876247</v>
      </c>
      <c r="CB97" s="1" t="n">
        <f aca="false">CB$5/(1-$E97)+$D$97-CB$5</f>
        <v>0.240194280423824</v>
      </c>
      <c r="CC97" s="1" t="n">
        <f aca="false">CC$5/(1-$E97)+$D$97-CC$5</f>
        <v>0.241629317971402</v>
      </c>
      <c r="CD97" s="1" t="n">
        <f aca="false">CD$5/(1-$E97)+$D$97-CD$5</f>
        <v>0.243064355518979</v>
      </c>
      <c r="CE97" s="1" t="n">
        <f aca="false">CE$5/(1-$E97)+$D$97-CE$5</f>
        <v>0.244499393066556</v>
      </c>
      <c r="CF97" s="1" t="n">
        <f aca="false">CF$5/(1-$E97)+$D$97-CF$5</f>
        <v>0.245934430614135</v>
      </c>
      <c r="CG97" s="1" t="n">
        <f aca="false">CG$5/(1-$E97)+$D$97-CG$5</f>
        <v>0.247369468161712</v>
      </c>
      <c r="CH97" s="1" t="n">
        <f aca="false">CH$5/(1-$E97)+$D$97-CH$5</f>
        <v>0.248804505709289</v>
      </c>
      <c r="CI97" s="1" t="n">
        <f aca="false">CI$5/(1-$E97)+$D$97-CI$5</f>
        <v>0.250239543256867</v>
      </c>
      <c r="CJ97" s="1" t="n">
        <f aca="false">CJ$5/(1-$E97)+$D$97-CJ$5</f>
        <v>0.251674580804444</v>
      </c>
      <c r="CK97" s="1" t="n">
        <f aca="false">CK$5/(1-$E97)+$D$97-CK$5</f>
        <v>0.253109618352021</v>
      </c>
      <c r="CL97" s="1" t="n">
        <f aca="false">CL$5/(1-$E97)+$D$97-CL$5</f>
        <v>0.254544655899599</v>
      </c>
      <c r="CM97" s="1" t="n">
        <f aca="false">CM$5/(1-$E97)+$D$97-CM$5</f>
        <v>0.255979693447176</v>
      </c>
      <c r="CN97" s="1" t="n">
        <f aca="false">CN$5/(1-$E97)+$D$97-CN$5</f>
        <v>0.257414730994753</v>
      </c>
      <c r="CO97" s="1" t="n">
        <f aca="false">CO$5/(1-$E97)+$D$97-CO$5</f>
        <v>0.258849768542331</v>
      </c>
      <c r="CP97" s="1" t="n">
        <f aca="false">CP$5/(1-$E97)+$D$97-CP$5</f>
        <v>0.260284806089908</v>
      </c>
      <c r="CQ97" s="1" t="n">
        <f aca="false">CQ$5/(1-$E97)+$D$97-CQ$5</f>
        <v>0.261719843637485</v>
      </c>
      <c r="CR97" s="1" t="n">
        <f aca="false">CR$5/(1-$E97)+$D$97-CR$5</f>
        <v>0.263154881185063</v>
      </c>
      <c r="CS97" s="1" t="n">
        <f aca="false">CS$5/(1-$E97)+$D$97-CS$5</f>
        <v>0.26458991873264</v>
      </c>
      <c r="CT97" s="1" t="n">
        <f aca="false">CT$5/(1-$E97)+$D$97-CT$5</f>
        <v>0.266024956280218</v>
      </c>
      <c r="CU97" s="1" t="n">
        <f aca="false">CU$5/(1-$E97)+$D$97-CU$5</f>
        <v>0.267459993827796</v>
      </c>
      <c r="CV97" s="1" t="n">
        <f aca="false">CV$5/(1-$E97)+$D$97-CV$5</f>
        <v>0.268895031375373</v>
      </c>
      <c r="CW97" s="1" t="n">
        <f aca="false">CW$5/(1-$E97)+$D$97-CW$5</f>
        <v>0.27033006892295</v>
      </c>
      <c r="CX97" s="1" t="n">
        <f aca="false">CX$5/(1-$E97)+$D$97-CX$5</f>
        <v>0.271765106470528</v>
      </c>
      <c r="CY97" s="1" t="n">
        <f aca="false">CY$5/(1-$E97)+$D$97-CY$5</f>
        <v>0.273200144018105</v>
      </c>
      <c r="CZ97" s="1" t="n">
        <f aca="false">CZ$5/(1-$E97)+$D$97-CZ$5</f>
        <v>0.274635181565682</v>
      </c>
      <c r="DA97" s="1" t="n">
        <f aca="false">DA$5/(1-$E97)+$D$97-DA$5</f>
        <v>0.27607021911326</v>
      </c>
      <c r="DB97" s="1" t="n">
        <f aca="false">DB$5/(1-$E97)+$D$97-DB$5</f>
        <v>0.277505256660837</v>
      </c>
      <c r="DC97" s="1" t="n">
        <f aca="false">DC$5/(1-$E97)+$D$97-DC$5</f>
        <v>0.278940294208415</v>
      </c>
      <c r="DD97" s="1" t="n">
        <f aca="false">DD$5/(1-$E97)+$D$97-DD$5</f>
        <v>0.280375331755992</v>
      </c>
      <c r="DE97" s="1" t="n">
        <f aca="false">DE$5/(1-$E97)+$D$97-DE$5</f>
        <v>0.281810369303569</v>
      </c>
      <c r="DF97" s="1" t="n">
        <f aca="false">DF$5/(1-$E97)+$D$97-DF$5</f>
        <v>0.283245406851147</v>
      </c>
      <c r="DG97" s="1" t="n">
        <f aca="false">DG$5/(1-$E97)+$D$97-DG$5</f>
        <v>0.284680444398724</v>
      </c>
      <c r="DH97" s="1" t="n">
        <f aca="false">DH$5/(1-$E97)+$D$97-DH$5</f>
        <v>0.286115481946301</v>
      </c>
      <c r="DI97" s="1" t="n">
        <f aca="false">DI$5/(1-$E97)+$D$97-DI$5</f>
        <v>0.287550519493879</v>
      </c>
      <c r="DJ97" s="1" t="n">
        <f aca="false">DJ$5/(1-$E97)+$D$97-DJ$5</f>
        <v>0.288985557041457</v>
      </c>
      <c r="DK97" s="1" t="n">
        <f aca="false">DK$5/(1-$E97)+$D$97-DK$5</f>
        <v>0.290420594589034</v>
      </c>
      <c r="DL97" s="1" t="n">
        <f aca="false">DL$5/(1-$E97)+$D$97-DL$5</f>
        <v>0.291855632136612</v>
      </c>
      <c r="DM97" s="1" t="n">
        <f aca="false">DM$5/(1-$E97)+$D$97-DM$5</f>
        <v>0.293290669684189</v>
      </c>
      <c r="DN97" s="1" t="n">
        <f aca="false">DN$5/(1-$E97)+$D$97-DN$5</f>
        <v>0.294725707231766</v>
      </c>
      <c r="DO97" s="1" t="n">
        <f aca="false">DO$5/(1-$E97)+$D$97-DO$5</f>
        <v>0.296160744779344</v>
      </c>
      <c r="DP97" s="1" t="n">
        <f aca="false">DP$5/(1-$E97)+$D$97-DP$5</f>
        <v>0.297595782326921</v>
      </c>
      <c r="DQ97" s="1" t="n">
        <f aca="false">DQ$5/(1-$E97)+$D$97-DQ$5</f>
        <v>0.299030819874498</v>
      </c>
      <c r="DR97" s="1" t="n">
        <f aca="false">DR$5/(1-$E97)+$D$97-DR$5</f>
        <v>0.300465857422077</v>
      </c>
      <c r="DS97" s="1" t="n">
        <f aca="false">DS$5/(1-$E97)+$D$97-DS$5</f>
        <v>0.301900894969655</v>
      </c>
      <c r="DT97" s="1" t="n">
        <f aca="false">DT$5/(1-$E97)+$D$97-DT$5</f>
        <v>0.303335932517232</v>
      </c>
      <c r="DU97" s="1" t="n">
        <f aca="false">DU$5/(1-$E97)+$D$97-DU$5</f>
        <v>0.304770970064809</v>
      </c>
      <c r="DV97" s="1" t="n">
        <f aca="false">DV$5/(1-$E97)+$D$97-DV$5</f>
        <v>0.306206007612387</v>
      </c>
      <c r="DW97" s="1" t="n">
        <f aca="false">DW$5/(1-$E97)+$D$97-DW$5</f>
        <v>0.307641045159963</v>
      </c>
      <c r="DX97" s="1" t="n">
        <f aca="false">DX$5/(1-$E97)+$D$97-DX$5</f>
        <v>0.30907608270754</v>
      </c>
      <c r="DY97" s="1" t="n">
        <f aca="false">DY$5/(1-$E97)+$D$97-DY$5</f>
        <v>0.310511120255116</v>
      </c>
      <c r="DZ97" s="1" t="n">
        <f aca="false">DZ$5/(1-$E97)+$D$97-DZ$5</f>
        <v>0.311946157802696</v>
      </c>
      <c r="EA97" s="1" t="n">
        <f aca="false">EA$5/(1-$E97)+$D$97-EA$5</f>
        <v>0.313381195350273</v>
      </c>
      <c r="EB97" s="1" t="n">
        <f aca="false">EB$5/(1-$E97)+$D$97-EB$5</f>
        <v>0.314816232897849</v>
      </c>
      <c r="EC97" s="1" t="n">
        <f aca="false">EC$5/(1-$E97)+$D$97-EC$5</f>
        <v>0.316251270445429</v>
      </c>
      <c r="ED97" s="1" t="n">
        <f aca="false">ED$5/(1-$E97)+$D$97-ED$5</f>
        <v>0.317686307993005</v>
      </c>
      <c r="EE97" s="1" t="n">
        <f aca="false">EE$5/(1-$E97)+$D$97-EE$5</f>
        <v>0.319121345540582</v>
      </c>
      <c r="EF97" s="1" t="n">
        <f aca="false">EF$5/(1-$E97)+$D$97-EF$5</f>
        <v>0.320556383088158</v>
      </c>
      <c r="EG97" s="1" t="n">
        <f aca="false">EG$5/(1-$E97)+$D$97-EG$5</f>
        <v>0.321991420635738</v>
      </c>
      <c r="EH97" s="1" t="n">
        <f aca="false">EH$5/(1-$E97)+$D$97-EH$5</f>
        <v>0.323426458183315</v>
      </c>
      <c r="EI97" s="1" t="n">
        <f aca="false">EI$5/(1-$E97)+$D$97-EI$5</f>
        <v>0.324861495730891</v>
      </c>
      <c r="EJ97" s="1" t="n">
        <f aca="false">EJ$5/(1-$E97)+$D$97-EJ$5</f>
        <v>0.326296533278468</v>
      </c>
      <c r="EK97" s="1" t="n">
        <f aca="false">EK$5/(1-$E97)+$D$97-EK$5</f>
        <v>0.327731570826048</v>
      </c>
      <c r="EL97" s="1" t="n">
        <f aca="false">EL$5/(1-$E97)+$D$97-EL$5</f>
        <v>0.329166608373624</v>
      </c>
      <c r="EM97" s="1" t="n">
        <f aca="false">EM$5/(1-$E97)+$D$97-EM$5</f>
        <v>0.330601645921201</v>
      </c>
      <c r="EN97" s="1" t="n">
        <f aca="false">EN$5/(1-$E97)+$D$97-EN$5</f>
        <v>0.332036683468781</v>
      </c>
      <c r="EO97" s="1" t="n">
        <f aca="false">EO$5/(1-$E97)+$D$97-EO$5</f>
        <v>0.333471721016357</v>
      </c>
      <c r="EP97" s="1" t="n">
        <f aca="false">EP$5/(1-$E97)+$D$97-EP$5</f>
        <v>0.334906758563934</v>
      </c>
      <c r="EQ97" s="1" t="n">
        <f aca="false">EQ$5/(1-$E97)+$D$97-EQ$5</f>
        <v>0.33634179611151</v>
      </c>
      <c r="ER97" s="1" t="n">
        <f aca="false">ER$5/(1-$E97)+$D$97-ER$5</f>
        <v>0.33777683365909</v>
      </c>
      <c r="ES97" s="1" t="n">
        <f aca="false">ES$5/(1-$E97)+$D$97-ES$5</f>
        <v>0.339211871206667</v>
      </c>
      <c r="ET97" s="1" t="n">
        <f aca="false">ET$5/(1-$E97)+$D$97-ET$5</f>
        <v>0.340646908754243</v>
      </c>
      <c r="EU97" s="1"/>
      <c r="EV97" s="1"/>
      <c r="EW97" s="1"/>
      <c r="EX97" s="1"/>
      <c r="EY97" s="1"/>
      <c r="EZ97" s="1"/>
      <c r="FA97" s="1"/>
      <c r="FB97" s="1"/>
    </row>
    <row r="98" customFormat="false" ht="12.75" hidden="false" customHeight="false" outlineLevel="0" collapsed="false">
      <c r="A98" s="18" t="s">
        <v>87</v>
      </c>
      <c r="B98" s="12" t="n">
        <f aca="false">+B97+1</f>
        <v>48</v>
      </c>
      <c r="C98" s="1" t="n">
        <v>11.06</v>
      </c>
      <c r="D98" s="1" t="n">
        <f aca="false">0.0991-0.0088</f>
        <v>0.0903</v>
      </c>
      <c r="E98" s="2" t="n">
        <v>0.0516</v>
      </c>
      <c r="F98" s="1" t="n">
        <f aca="false">F$5/(1-$E98)+$D$98-F$5</f>
        <v>0.171911134542387</v>
      </c>
      <c r="G98" s="1" t="n">
        <f aca="false">G$5/(1-$E98)+$D$98-G$5</f>
        <v>0.1746315056938</v>
      </c>
      <c r="H98" s="1" t="n">
        <f aca="false">H$5/(1-$E98)+$D$98-H$5</f>
        <v>0.177351876845213</v>
      </c>
      <c r="I98" s="1" t="n">
        <f aca="false">I$5/(1-$E98)+$D$98-I$5</f>
        <v>0.180072247996626</v>
      </c>
      <c r="J98" s="1" t="n">
        <f aca="false">J$5/(1-$E98)+$D$98-J$5</f>
        <v>0.182792619148039</v>
      </c>
      <c r="K98" s="1" t="n">
        <f aca="false">K$5/(1-$E98)+$D$98-K$5</f>
        <v>0.185512990299452</v>
      </c>
      <c r="L98" s="1" t="n">
        <f aca="false">L$5/(1-$E98)+$D$98-L$5</f>
        <v>0.188233361450865</v>
      </c>
      <c r="M98" s="1" t="n">
        <f aca="false">M$5/(1-$E98)+$D$98-M$5</f>
        <v>0.190953732602277</v>
      </c>
      <c r="N98" s="1" t="n">
        <f aca="false">N$5/(1-$E98)+$D$98-N$5</f>
        <v>0.193674103753691</v>
      </c>
      <c r="O98" s="1" t="n">
        <f aca="false">O$5/(1-$E98)+$D$98-O$5</f>
        <v>0.196394474905103</v>
      </c>
      <c r="P98" s="1" t="n">
        <f aca="false">P$5/(1-$E98)+$D$98-P$5</f>
        <v>0.226318557570645</v>
      </c>
      <c r="Q98" s="1" t="n">
        <f aca="false">Q$5/(1-$E98)+$D$98-Q$5</f>
        <v>0.229038928722058</v>
      </c>
      <c r="R98" s="1" t="n">
        <f aca="false">R$5/(1-$E98)+$D$98-R$5</f>
        <v>0.231759299873471</v>
      </c>
      <c r="S98" s="1" t="n">
        <f aca="false">S$5/(1-$E98)+$D$98-S$5</f>
        <v>0.234479671024884</v>
      </c>
      <c r="T98" s="1" t="n">
        <f aca="false">T$5/(1-$E98)+$D$98-T$5</f>
        <v>0.237200042176297</v>
      </c>
      <c r="U98" s="1" t="n">
        <f aca="false">U$5/(1-$E98)+$D$98-U$5</f>
        <v>0.23992041332771</v>
      </c>
      <c r="V98" s="1" t="n">
        <f aca="false">V$5/(1-$E98)+$D$98-V$5</f>
        <v>0.242640784479123</v>
      </c>
      <c r="W98" s="1" t="n">
        <f aca="false">W$5/(1-$E98)+$D$98-W$5</f>
        <v>0.245361155630536</v>
      </c>
      <c r="X98" s="1" t="n">
        <f aca="false">X$5/(1-$E98)+$D$98-X$5</f>
        <v>0.248081526781948</v>
      </c>
      <c r="Y98" s="1" t="n">
        <f aca="false">Y$5/(1-$E98)+$D$98-Y$5</f>
        <v>0.250801897933362</v>
      </c>
      <c r="Z98" s="1" t="n">
        <f aca="false">Z$5/(1-$E98)+$D$98-Z$5</f>
        <v>0.253522269084774</v>
      </c>
      <c r="AA98" s="1" t="n">
        <f aca="false">AA$5/(1-$E98)+$D$98-AA$5</f>
        <v>0.256242640236187</v>
      </c>
      <c r="AB98" s="1" t="n">
        <f aca="false">AB$5/(1-$E98)+$D$98-AB$5</f>
        <v>0.2589630113876</v>
      </c>
      <c r="AC98" s="1" t="n">
        <f aca="false">AC$5/(1-$E98)+$D$98-AC$5</f>
        <v>0.261683382539013</v>
      </c>
      <c r="AD98" s="1" t="n">
        <f aca="false">AD$5/(1-$E98)+$D$98-AD$5</f>
        <v>0.264403753690426</v>
      </c>
      <c r="AE98" s="1" t="n">
        <f aca="false">AE$5/(1-$E98)+$D$98-AE$5</f>
        <v>0.267124124841839</v>
      </c>
      <c r="AF98" s="1" t="n">
        <f aca="false">AF$5/(1-$E98)+$D$98-AF$5</f>
        <v>0.269844495993252</v>
      </c>
      <c r="AG98" s="1" t="n">
        <f aca="false">AG$5/(1-$E98)+$D$98-AG$5</f>
        <v>0.272564867144665</v>
      </c>
      <c r="AH98" s="1" t="n">
        <f aca="false">AH$5/(1-$E98)+$D$98-AH$5</f>
        <v>0.275285238296077</v>
      </c>
      <c r="AI98" s="1" t="n">
        <f aca="false">AI$5/(1-$E98)+$D$98-AI$5</f>
        <v>0.27800560944749</v>
      </c>
      <c r="AJ98" s="1" t="n">
        <f aca="false">AJ$5/(1-$E98)+$D$98-AJ$5</f>
        <v>0.280725980598903</v>
      </c>
      <c r="AK98" s="1" t="n">
        <f aca="false">AK$5/(1-$E98)+$D$98-AK$5</f>
        <v>0.283446351750316</v>
      </c>
      <c r="AL98" s="1" t="n">
        <f aca="false">AL$5/(1-$E98)+$D$98-AL$5</f>
        <v>0.286166722901729</v>
      </c>
      <c r="AM98" s="1" t="n">
        <f aca="false">AM$5/(1-$E98)+$D$98-AM$5</f>
        <v>0.288887094053142</v>
      </c>
      <c r="AN98" s="1" t="n">
        <f aca="false">AN$5/(1-$E98)+$D$98-AN$5</f>
        <v>0.291607465204555</v>
      </c>
      <c r="AO98" s="1" t="n">
        <f aca="false">AO$5/(1-$E98)+$D$98-AO$5</f>
        <v>0.294327836355968</v>
      </c>
      <c r="AP98" s="1" t="n">
        <f aca="false">AP$5/(1-$E98)+$D$98-AP$5</f>
        <v>0.29704820750738</v>
      </c>
      <c r="AQ98" s="1" t="n">
        <f aca="false">AQ$5/(1-$E98)+$D$98-AQ$5</f>
        <v>0.299768578658793</v>
      </c>
      <c r="AR98" s="1" t="n">
        <f aca="false">AR$5/(1-$E98)+$D$98-AR$5</f>
        <v>0.302488949810206</v>
      </c>
      <c r="AS98" s="1" t="n">
        <f aca="false">AS$5/(1-$E98)+$D$98-AS$5</f>
        <v>0.30520932096162</v>
      </c>
      <c r="AT98" s="1" t="n">
        <f aca="false">AT$5/(1-$E98)+$D$98-AT$5</f>
        <v>0.307929692113032</v>
      </c>
      <c r="AU98" s="1" t="n">
        <f aca="false">AU$5/(1-$E98)+$D$98-AU$5</f>
        <v>0.310650063264445</v>
      </c>
      <c r="AV98" s="1" t="n">
        <f aca="false">AV$5/(1-$E98)+$D$98-AV$5</f>
        <v>0.313370434415858</v>
      </c>
      <c r="AW98" s="1" t="n">
        <f aca="false">AW$5/(1-$E98)+$D$98-AW$5</f>
        <v>0.316090805567271</v>
      </c>
      <c r="AX98" s="1" t="n">
        <f aca="false">AX$5/(1-$E98)+$D$98-AX$5</f>
        <v>0.318811176718683</v>
      </c>
      <c r="AY98" s="1" t="n">
        <f aca="false">AY$5/(1-$E98)+$D$98-AY$5</f>
        <v>0.321531547870096</v>
      </c>
      <c r="AZ98" s="1" t="n">
        <f aca="false">AZ$5/(1-$E98)+$D$98-AZ$5</f>
        <v>0.32425191902151</v>
      </c>
      <c r="BA98" s="1" t="n">
        <f aca="false">BA$5/(1-$E98)+$D$98-BA$5</f>
        <v>0.326972290172923</v>
      </c>
      <c r="BB98" s="1" t="n">
        <f aca="false">BB$5/(1-$E98)+$D$98-BB$5</f>
        <v>0.329692661324335</v>
      </c>
      <c r="BC98" s="1" t="n">
        <f aca="false">BC$5/(1-$E98)+$D$98-BC$5</f>
        <v>0.332413032475748</v>
      </c>
      <c r="BD98" s="1" t="n">
        <f aca="false">BD$5/(1-$E98)+$D$98-BD$5</f>
        <v>0.335133403627161</v>
      </c>
      <c r="BE98" s="1" t="n">
        <f aca="false">BE$5/(1-$E98)+$D$98-BE$5</f>
        <v>0.337853774778574</v>
      </c>
      <c r="BF98" s="1" t="n">
        <f aca="false">BF$5/(1-$E98)+$D$98-BF$5</f>
        <v>0.340574145929986</v>
      </c>
      <c r="BG98" s="1" t="n">
        <f aca="false">BG$5/(1-$E98)+$D$98-BG$5</f>
        <v>0.3432945170814</v>
      </c>
      <c r="BH98" s="1" t="n">
        <f aca="false">BH$5/(1-$E98)+$D$98-BH$5</f>
        <v>0.346014888232813</v>
      </c>
      <c r="BI98" s="1" t="n">
        <f aca="false">BI$5/(1-$E98)+$D$98-BI$5</f>
        <v>0.348735259384226</v>
      </c>
      <c r="BJ98" s="1" t="n">
        <f aca="false">BJ$5/(1-$E98)+$D$98-BJ$5</f>
        <v>0.351455630535638</v>
      </c>
      <c r="BK98" s="1" t="n">
        <f aca="false">BK$5/(1-$E98)+$D$98-BK$5</f>
        <v>0.354176001687051</v>
      </c>
      <c r="BL98" s="1" t="n">
        <f aca="false">BL$5/(1-$E98)+$D$98-BL$5</f>
        <v>0.356896372838464</v>
      </c>
      <c r="BM98" s="1" t="n">
        <f aca="false">BM$5/(1-$E98)+$D$98-BM$5</f>
        <v>0.359616743989877</v>
      </c>
      <c r="BN98" s="1" t="n">
        <f aca="false">BN$5/(1-$E98)+$D$98-BN$5</f>
        <v>0.36233711514129</v>
      </c>
      <c r="BO98" s="1" t="n">
        <f aca="false">BO$5/(1-$E98)+$D$98-BO$5</f>
        <v>0.365057486292703</v>
      </c>
      <c r="BP98" s="1" t="n">
        <f aca="false">BP$5/(1-$E98)+$D$98-BP$5</f>
        <v>0.367777857444116</v>
      </c>
      <c r="BQ98" s="1" t="n">
        <f aca="false">BQ$5/(1-$E98)+$D$98-BQ$5</f>
        <v>0.370498228595529</v>
      </c>
      <c r="BR98" s="1" t="n">
        <f aca="false">BR$5/(1-$E98)+$D$98-BR$5</f>
        <v>0.373218599746942</v>
      </c>
      <c r="BS98" s="1" t="n">
        <f aca="false">BS$5/(1-$E98)+$D$98-BS$5</f>
        <v>0.375938970898354</v>
      </c>
      <c r="BT98" s="1" t="n">
        <f aca="false">BT$5/(1-$E98)+$D$98-BT$5</f>
        <v>0.378659342049767</v>
      </c>
      <c r="BU98" s="1" t="n">
        <f aca="false">BU$5/(1-$E98)+$D$98-BU$5</f>
        <v>0.381379713201181</v>
      </c>
      <c r="BV98" s="1" t="n">
        <f aca="false">BV$5/(1-$E98)+$D$98-BV$5</f>
        <v>0.384100084352593</v>
      </c>
      <c r="BW98" s="1" t="n">
        <f aca="false">BW$5/(1-$E98)+$D$98-BW$5</f>
        <v>0.386820455504006</v>
      </c>
      <c r="BX98" s="1" t="n">
        <f aca="false">BX$5/(1-$E98)+$D$98-BX$5</f>
        <v>0.389540826655419</v>
      </c>
      <c r="BY98" s="1" t="n">
        <f aca="false">BY$5/(1-$E98)+$D$98-BY$5</f>
        <v>0.392261197806832</v>
      </c>
      <c r="BZ98" s="1" t="n">
        <f aca="false">BZ$5/(1-$E98)+$D$98-BZ$5</f>
        <v>0.394981568958245</v>
      </c>
      <c r="CA98" s="1" t="n">
        <f aca="false">CA$5/(1-$E98)+$D$98-CA$5</f>
        <v>0.397701940109657</v>
      </c>
      <c r="CB98" s="1" t="n">
        <f aca="false">CB$5/(1-$E98)+$D$98-CB$5</f>
        <v>0.400422311261071</v>
      </c>
      <c r="CC98" s="1" t="n">
        <f aca="false">CC$5/(1-$E98)+$D$98-CC$5</f>
        <v>0.403142682412484</v>
      </c>
      <c r="CD98" s="1" t="n">
        <f aca="false">CD$5/(1-$E98)+$D$98-CD$5</f>
        <v>0.405863053563897</v>
      </c>
      <c r="CE98" s="1" t="n">
        <f aca="false">CE$5/(1-$E98)+$D$98-CE$5</f>
        <v>0.408583424715309</v>
      </c>
      <c r="CF98" s="1" t="n">
        <f aca="false">CF$5/(1-$E98)+$D$98-CF$5</f>
        <v>0.411303795866722</v>
      </c>
      <c r="CG98" s="1" t="n">
        <f aca="false">CG$5/(1-$E98)+$D$98-CG$5</f>
        <v>0.414024167018135</v>
      </c>
      <c r="CH98" s="1" t="n">
        <f aca="false">CH$5/(1-$E98)+$D$98-CH$5</f>
        <v>0.416744538169548</v>
      </c>
      <c r="CI98" s="1" t="n">
        <f aca="false">CI$5/(1-$E98)+$D$98-CI$5</f>
        <v>0.419464909320961</v>
      </c>
      <c r="CJ98" s="1" t="n">
        <f aca="false">CJ$5/(1-$E98)+$D$98-CJ$5</f>
        <v>0.422185280472374</v>
      </c>
      <c r="CK98" s="1" t="n">
        <f aca="false">CK$5/(1-$E98)+$D$98-CK$5</f>
        <v>0.424905651623787</v>
      </c>
      <c r="CL98" s="1" t="n">
        <f aca="false">CL$5/(1-$E98)+$D$98-CL$5</f>
        <v>0.4276260227752</v>
      </c>
      <c r="CM98" s="1" t="n">
        <f aca="false">CM$5/(1-$E98)+$D$98-CM$5</f>
        <v>0.430346393926612</v>
      </c>
      <c r="CN98" s="1" t="n">
        <f aca="false">CN$5/(1-$E98)+$D$98-CN$5</f>
        <v>0.433066765078025</v>
      </c>
      <c r="CO98" s="1" t="n">
        <f aca="false">CO$5/(1-$E98)+$D$98-CO$5</f>
        <v>0.435787136229438</v>
      </c>
      <c r="CP98" s="1" t="n">
        <f aca="false">CP$5/(1-$E98)+$D$98-CP$5</f>
        <v>0.438507507380852</v>
      </c>
      <c r="CQ98" s="1" t="n">
        <f aca="false">CQ$5/(1-$E98)+$D$98-CQ$5</f>
        <v>0.441227878532264</v>
      </c>
      <c r="CR98" s="1" t="n">
        <f aca="false">CR$5/(1-$E98)+$D$98-CR$5</f>
        <v>0.443948249683677</v>
      </c>
      <c r="CS98" s="1" t="n">
        <f aca="false">CS$5/(1-$E98)+$D$98-CS$5</f>
        <v>0.44666862083509</v>
      </c>
      <c r="CT98" s="1" t="n">
        <f aca="false">CT$5/(1-$E98)+$D$98-CT$5</f>
        <v>0.449388991986503</v>
      </c>
      <c r="CU98" s="1" t="n">
        <f aca="false">CU$5/(1-$E98)+$D$98-CU$5</f>
        <v>0.452109363137915</v>
      </c>
      <c r="CV98" s="1" t="n">
        <f aca="false">CV$5/(1-$E98)+$D$98-CV$5</f>
        <v>0.454829734289328</v>
      </c>
      <c r="CW98" s="1" t="n">
        <f aca="false">CW$5/(1-$E98)+$D$98-CW$5</f>
        <v>0.457550105440741</v>
      </c>
      <c r="CX98" s="1" t="n">
        <f aca="false">CX$5/(1-$E98)+$D$98-CX$5</f>
        <v>0.460270476592155</v>
      </c>
      <c r="CY98" s="1" t="n">
        <f aca="false">CY$5/(1-$E98)+$D$98-CY$5</f>
        <v>0.462990847743567</v>
      </c>
      <c r="CZ98" s="1" t="n">
        <f aca="false">CZ$5/(1-$E98)+$D$98-CZ$5</f>
        <v>0.46571121889498</v>
      </c>
      <c r="DA98" s="1" t="n">
        <f aca="false">DA$5/(1-$E98)+$D$98-DA$5</f>
        <v>0.468431590046393</v>
      </c>
      <c r="DB98" s="1" t="n">
        <f aca="false">DB$5/(1-$E98)+$D$98-DB$5</f>
        <v>0.471151961197806</v>
      </c>
      <c r="DC98" s="1" t="n">
        <f aca="false">DC$5/(1-$E98)+$D$98-DC$5</f>
        <v>0.473872332349218</v>
      </c>
      <c r="DD98" s="1" t="n">
        <f aca="false">DD$5/(1-$E98)+$D$98-DD$5</f>
        <v>0.476592703500631</v>
      </c>
      <c r="DE98" s="1" t="n">
        <f aca="false">DE$5/(1-$E98)+$D$98-DE$5</f>
        <v>0.479313074652045</v>
      </c>
      <c r="DF98" s="1" t="n">
        <f aca="false">DF$5/(1-$E98)+$D$98-DF$5</f>
        <v>0.482033445803458</v>
      </c>
      <c r="DG98" s="1" t="n">
        <f aca="false">DG$5/(1-$E98)+$D$98-DG$5</f>
        <v>0.48475381695487</v>
      </c>
      <c r="DH98" s="1" t="n">
        <f aca="false">DH$5/(1-$E98)+$D$98-DH$5</f>
        <v>0.487474188106283</v>
      </c>
      <c r="DI98" s="1" t="n">
        <f aca="false">DI$5/(1-$E98)+$D$98-DI$5</f>
        <v>0.490194559257696</v>
      </c>
      <c r="DJ98" s="1" t="n">
        <f aca="false">DJ$5/(1-$E98)+$D$98-DJ$5</f>
        <v>0.492914930409109</v>
      </c>
      <c r="DK98" s="1" t="n">
        <f aca="false">DK$5/(1-$E98)+$D$98-DK$5</f>
        <v>0.495635301560522</v>
      </c>
      <c r="DL98" s="1" t="n">
        <f aca="false">DL$5/(1-$E98)+$D$98-DL$5</f>
        <v>0.498355672711935</v>
      </c>
      <c r="DM98" s="1" t="n">
        <f aca="false">DM$5/(1-$E98)+$D$98-DM$5</f>
        <v>0.501076043863347</v>
      </c>
      <c r="DN98" s="1" t="n">
        <f aca="false">DN$5/(1-$E98)+$D$98-DN$5</f>
        <v>0.50379641501476</v>
      </c>
      <c r="DO98" s="1" t="n">
        <f aca="false">DO$5/(1-$E98)+$D$98-DO$5</f>
        <v>0.506516786166173</v>
      </c>
      <c r="DP98" s="1" t="n">
        <f aca="false">DP$5/(1-$E98)+$D$98-DP$5</f>
        <v>0.509237157317585</v>
      </c>
      <c r="DQ98" s="1" t="n">
        <f aca="false">DQ$5/(1-$E98)+$D$98-DQ$5</f>
        <v>0.511957528468998</v>
      </c>
      <c r="DR98" s="1" t="n">
        <f aca="false">DR$5/(1-$E98)+$D$98-DR$5</f>
        <v>0.514677899620411</v>
      </c>
      <c r="DS98" s="1" t="n">
        <f aca="false">DS$5/(1-$E98)+$D$98-DS$5</f>
        <v>0.517398270771824</v>
      </c>
      <c r="DT98" s="1" t="n">
        <f aca="false">DT$5/(1-$E98)+$D$98-DT$5</f>
        <v>0.520118641923236</v>
      </c>
      <c r="DU98" s="1" t="n">
        <f aca="false">DU$5/(1-$E98)+$D$98-DU$5</f>
        <v>0.522839013074649</v>
      </c>
      <c r="DV98" s="1" t="n">
        <f aca="false">DV$5/(1-$E98)+$D$98-DV$5</f>
        <v>0.525559384226064</v>
      </c>
      <c r="DW98" s="1" t="n">
        <f aca="false">DW$5/(1-$E98)+$D$98-DW$5</f>
        <v>0.528279755377476</v>
      </c>
      <c r="DX98" s="1" t="n">
        <f aca="false">DX$5/(1-$E98)+$D$98-DX$5</f>
        <v>0.531000126528889</v>
      </c>
      <c r="DY98" s="1" t="n">
        <f aca="false">DY$5/(1-$E98)+$D$98-DY$5</f>
        <v>0.533720497680301</v>
      </c>
      <c r="DZ98" s="1" t="n">
        <f aca="false">DZ$5/(1-$E98)+$D$98-DZ$5</f>
        <v>0.536440868831715</v>
      </c>
      <c r="EA98" s="1" t="n">
        <f aca="false">EA$5/(1-$E98)+$D$98-EA$5</f>
        <v>0.539161239983127</v>
      </c>
      <c r="EB98" s="1" t="n">
        <f aca="false">EB$5/(1-$E98)+$D$98-EB$5</f>
        <v>0.54188161113454</v>
      </c>
      <c r="EC98" s="1" t="n">
        <f aca="false">EC$5/(1-$E98)+$D$98-EC$5</f>
        <v>0.544601982285954</v>
      </c>
      <c r="ED98" s="1" t="n">
        <f aca="false">ED$5/(1-$E98)+$D$98-ED$5</f>
        <v>0.547322353437366</v>
      </c>
      <c r="EE98" s="1" t="n">
        <f aca="false">EE$5/(1-$E98)+$D$98-EE$5</f>
        <v>0.55004272458878</v>
      </c>
      <c r="EF98" s="1" t="n">
        <f aca="false">EF$5/(1-$E98)+$D$98-EF$5</f>
        <v>0.552763095740191</v>
      </c>
      <c r="EG98" s="1" t="n">
        <f aca="false">EG$5/(1-$E98)+$D$98-EG$5</f>
        <v>0.555483466891605</v>
      </c>
      <c r="EH98" s="1" t="n">
        <f aca="false">EH$5/(1-$E98)+$D$98-EH$5</f>
        <v>0.558203838043019</v>
      </c>
      <c r="EI98" s="1" t="n">
        <f aca="false">EI$5/(1-$E98)+$D$98-EI$5</f>
        <v>0.560924209194431</v>
      </c>
      <c r="EJ98" s="1" t="n">
        <f aca="false">EJ$5/(1-$E98)+$D$98-EJ$5</f>
        <v>0.563644580345844</v>
      </c>
      <c r="EK98" s="1" t="n">
        <f aca="false">EK$5/(1-$E98)+$D$98-EK$5</f>
        <v>0.566364951497256</v>
      </c>
      <c r="EL98" s="1" t="n">
        <f aca="false">EL$5/(1-$E98)+$D$98-EL$5</f>
        <v>0.56908532264867</v>
      </c>
      <c r="EM98" s="1" t="n">
        <f aca="false">EM$5/(1-$E98)+$D$98-EM$5</f>
        <v>0.571805693800084</v>
      </c>
      <c r="EN98" s="1" t="n">
        <f aca="false">EN$5/(1-$E98)+$D$98-EN$5</f>
        <v>0.574526064951495</v>
      </c>
      <c r="EO98" s="1" t="n">
        <f aca="false">EO$5/(1-$E98)+$D$98-EO$5</f>
        <v>0.577246436102909</v>
      </c>
      <c r="EP98" s="1" t="n">
        <f aca="false">EP$5/(1-$E98)+$D$98-EP$5</f>
        <v>0.579966807254321</v>
      </c>
      <c r="EQ98" s="1" t="n">
        <f aca="false">EQ$5/(1-$E98)+$D$98-EQ$5</f>
        <v>0.582687178405735</v>
      </c>
      <c r="ER98" s="1" t="n">
        <f aca="false">ER$5/(1-$E98)+$D$98-ER$5</f>
        <v>0.585407549557148</v>
      </c>
      <c r="ES98" s="1" t="n">
        <f aca="false">ES$5/(1-$E98)+$D$98-ES$5</f>
        <v>0.58812792070856</v>
      </c>
      <c r="ET98" s="1" t="n">
        <f aca="false">ET$5/(1-$E98)+$D$98-ET$5</f>
        <v>0.590848291859974</v>
      </c>
      <c r="EU98" s="1"/>
      <c r="EV98" s="1"/>
      <c r="EW98" s="1"/>
      <c r="EX98" s="1"/>
      <c r="EY98" s="1"/>
      <c r="EZ98" s="1"/>
      <c r="FA98" s="1"/>
      <c r="FB98" s="1"/>
    </row>
    <row r="99" customFormat="false" ht="12.75" hidden="false" customHeight="false" outlineLevel="0" collapsed="false">
      <c r="A99" s="18" t="s">
        <v>88</v>
      </c>
      <c r="B99" s="12" t="n">
        <f aca="false">+B98+1</f>
        <v>49</v>
      </c>
      <c r="C99" s="1" t="n">
        <v>12.56</v>
      </c>
      <c r="D99" s="1" t="n">
        <f aca="false">0.1089-0.0088</f>
        <v>0.1001</v>
      </c>
      <c r="E99" s="2" t="n">
        <v>0.0588</v>
      </c>
      <c r="F99" s="1" t="n">
        <f aca="false">F$5/(1-$E99)+$D$99-F$5</f>
        <v>0.193810157246069</v>
      </c>
      <c r="G99" s="1" t="n">
        <f aca="false">G$5/(1-$E99)+$D$99-G$5</f>
        <v>0.196933829154271</v>
      </c>
      <c r="H99" s="1" t="n">
        <f aca="false">H$5/(1-$E99)+$D$99-H$5</f>
        <v>0.200057501062473</v>
      </c>
      <c r="I99" s="1" t="n">
        <f aca="false">I$5/(1-$E99)+$D$99-I$5</f>
        <v>0.203181172970676</v>
      </c>
      <c r="J99" s="1" t="n">
        <f aca="false">J$5/(1-$E99)+$D$99-J$5</f>
        <v>0.206304844878878</v>
      </c>
      <c r="K99" s="1" t="n">
        <f aca="false">K$5/(1-$E99)+$D$99-K$5</f>
        <v>0.20942851678708</v>
      </c>
      <c r="L99" s="1" t="n">
        <f aca="false">L$5/(1-$E99)+$D$99-L$5</f>
        <v>0.212552188695283</v>
      </c>
      <c r="M99" s="1" t="n">
        <f aca="false">M$5/(1-$E99)+$D$99-M$5</f>
        <v>0.215675860603485</v>
      </c>
      <c r="N99" s="1" t="n">
        <f aca="false">N$5/(1-$E99)+$D$99-N$5</f>
        <v>0.218799532511687</v>
      </c>
      <c r="O99" s="1" t="n">
        <f aca="false">O$5/(1-$E99)+$D$99-O$5</f>
        <v>0.221923204419889</v>
      </c>
      <c r="P99" s="1" t="n">
        <f aca="false">P$5/(1-$E99)+$D$99-P$5</f>
        <v>0.256283595410114</v>
      </c>
      <c r="Q99" s="1" t="n">
        <f aca="false">Q$5/(1-$E99)+$D$99-Q$5</f>
        <v>0.259407267318317</v>
      </c>
      <c r="R99" s="1" t="n">
        <f aca="false">R$5/(1-$E99)+$D$99-R$5</f>
        <v>0.262530939226519</v>
      </c>
      <c r="S99" s="1" t="n">
        <f aca="false">S$5/(1-$E99)+$D$99-S$5</f>
        <v>0.265654611134722</v>
      </c>
      <c r="T99" s="1" t="n">
        <f aca="false">T$5/(1-$E99)+$D$99-T$5</f>
        <v>0.268778283042924</v>
      </c>
      <c r="U99" s="1" t="n">
        <f aca="false">U$5/(1-$E99)+$D$99-U$5</f>
        <v>0.271901954951126</v>
      </c>
      <c r="V99" s="1" t="n">
        <f aca="false">V$5/(1-$E99)+$D$99-V$5</f>
        <v>0.275025626859328</v>
      </c>
      <c r="W99" s="1" t="n">
        <f aca="false">W$5/(1-$E99)+$D$99-W$5</f>
        <v>0.27814929876753</v>
      </c>
      <c r="X99" s="1" t="n">
        <f aca="false">X$5/(1-$E99)+$D$99-X$5</f>
        <v>0.281272970675733</v>
      </c>
      <c r="Y99" s="1" t="n">
        <f aca="false">Y$5/(1-$E99)+$D$99-Y$5</f>
        <v>0.284396642583935</v>
      </c>
      <c r="Z99" s="1" t="n">
        <f aca="false">Z$5/(1-$E99)+$D$99-Z$5</f>
        <v>0.287520314492137</v>
      </c>
      <c r="AA99" s="1" t="n">
        <f aca="false">AA$5/(1-$E99)+$D$99-AA$5</f>
        <v>0.290643986400339</v>
      </c>
      <c r="AB99" s="1" t="n">
        <f aca="false">AB$5/(1-$E99)+$D$99-AB$5</f>
        <v>0.293767658308542</v>
      </c>
      <c r="AC99" s="1" t="n">
        <f aca="false">AC$5/(1-$E99)+$D$99-AC$5</f>
        <v>0.296891330216744</v>
      </c>
      <c r="AD99" s="1" t="n">
        <f aca="false">AD$5/(1-$E99)+$D$99-AD$5</f>
        <v>0.300015002124947</v>
      </c>
      <c r="AE99" s="1" t="n">
        <f aca="false">AE$5/(1-$E99)+$D$99-AE$5</f>
        <v>0.303138674033149</v>
      </c>
      <c r="AF99" s="1" t="n">
        <f aca="false">AF$5/(1-$E99)+$D$99-AF$5</f>
        <v>0.306262345941351</v>
      </c>
      <c r="AG99" s="1" t="n">
        <f aca="false">AG$5/(1-$E99)+$D$99-AG$5</f>
        <v>0.309386017849553</v>
      </c>
      <c r="AH99" s="1" t="n">
        <f aca="false">AH$5/(1-$E99)+$D$99-AH$5</f>
        <v>0.312509689757756</v>
      </c>
      <c r="AI99" s="1" t="n">
        <f aca="false">AI$5/(1-$E99)+$D$99-AI$5</f>
        <v>0.315633361665958</v>
      </c>
      <c r="AJ99" s="1" t="n">
        <f aca="false">AJ$5/(1-$E99)+$D$99-AJ$5</f>
        <v>0.31875703357416</v>
      </c>
      <c r="AK99" s="1" t="n">
        <f aca="false">AK$5/(1-$E99)+$D$99-AK$5</f>
        <v>0.321880705482363</v>
      </c>
      <c r="AL99" s="1" t="n">
        <f aca="false">AL$5/(1-$E99)+$D$99-AL$5</f>
        <v>0.325004377390565</v>
      </c>
      <c r="AM99" s="1" t="n">
        <f aca="false">AM$5/(1-$E99)+$D$99-AM$5</f>
        <v>0.328128049298767</v>
      </c>
      <c r="AN99" s="1" t="n">
        <f aca="false">AN$5/(1-$E99)+$D$99-AN$5</f>
        <v>0.33125172120697</v>
      </c>
      <c r="AO99" s="1" t="n">
        <f aca="false">AO$5/(1-$E99)+$D$99-AO$5</f>
        <v>0.334375393115172</v>
      </c>
      <c r="AP99" s="1" t="n">
        <f aca="false">AP$5/(1-$E99)+$D$99-AP$5</f>
        <v>0.337499065023374</v>
      </c>
      <c r="AQ99" s="1" t="n">
        <f aca="false">AQ$5/(1-$E99)+$D$99-AQ$5</f>
        <v>0.340622736931577</v>
      </c>
      <c r="AR99" s="1" t="n">
        <f aca="false">AR$5/(1-$E99)+$D$99-AR$5</f>
        <v>0.343746408839779</v>
      </c>
      <c r="AS99" s="1" t="n">
        <f aca="false">AS$5/(1-$E99)+$D$99-AS$5</f>
        <v>0.346870080747981</v>
      </c>
      <c r="AT99" s="1" t="n">
        <f aca="false">AT$5/(1-$E99)+$D$99-AT$5</f>
        <v>0.349993752656183</v>
      </c>
      <c r="AU99" s="1" t="n">
        <f aca="false">AU$5/(1-$E99)+$D$99-AU$5</f>
        <v>0.353117424564386</v>
      </c>
      <c r="AV99" s="1" t="n">
        <f aca="false">AV$5/(1-$E99)+$D$99-AV$5</f>
        <v>0.356241096472588</v>
      </c>
      <c r="AW99" s="1" t="n">
        <f aca="false">AW$5/(1-$E99)+$D$99-AW$5</f>
        <v>0.35936476838079</v>
      </c>
      <c r="AX99" s="1" t="n">
        <f aca="false">AX$5/(1-$E99)+$D$99-AX$5</f>
        <v>0.362488440288993</v>
      </c>
      <c r="AY99" s="1" t="n">
        <f aca="false">AY$5/(1-$E99)+$D$99-AY$5</f>
        <v>0.365612112197195</v>
      </c>
      <c r="AZ99" s="1" t="n">
        <f aca="false">AZ$5/(1-$E99)+$D$99-AZ$5</f>
        <v>0.368735784105397</v>
      </c>
      <c r="BA99" s="1" t="n">
        <f aca="false">BA$5/(1-$E99)+$D$99-BA$5</f>
        <v>0.371859456013599</v>
      </c>
      <c r="BB99" s="1" t="n">
        <f aca="false">BB$5/(1-$E99)+$D$99-BB$5</f>
        <v>0.374983127921801</v>
      </c>
      <c r="BC99" s="1" t="n">
        <f aca="false">BC$5/(1-$E99)+$D$99-BC$5</f>
        <v>0.378106799830004</v>
      </c>
      <c r="BD99" s="1" t="n">
        <f aca="false">BD$5/(1-$E99)+$D$99-BD$5</f>
        <v>0.381230471738206</v>
      </c>
      <c r="BE99" s="1" t="n">
        <f aca="false">BE$5/(1-$E99)+$D$99-BE$5</f>
        <v>0.384354143646409</v>
      </c>
      <c r="BF99" s="1" t="n">
        <f aca="false">BF$5/(1-$E99)+$D$99-BF$5</f>
        <v>0.387477815554611</v>
      </c>
      <c r="BG99" s="1" t="n">
        <f aca="false">BG$5/(1-$E99)+$D$99-BG$5</f>
        <v>0.390601487462813</v>
      </c>
      <c r="BH99" s="1" t="n">
        <f aca="false">BH$5/(1-$E99)+$D$99-BH$5</f>
        <v>0.393725159371015</v>
      </c>
      <c r="BI99" s="1" t="n">
        <f aca="false">BI$5/(1-$E99)+$D$99-BI$5</f>
        <v>0.396848831279217</v>
      </c>
      <c r="BJ99" s="1" t="n">
        <f aca="false">BJ$5/(1-$E99)+$D$99-BJ$5</f>
        <v>0.39997250318742</v>
      </c>
      <c r="BK99" s="1" t="n">
        <f aca="false">BK$5/(1-$E99)+$D$99-BK$5</f>
        <v>0.403096175095622</v>
      </c>
      <c r="BL99" s="1" t="n">
        <f aca="false">BL$5/(1-$E99)+$D$99-BL$5</f>
        <v>0.406219847003825</v>
      </c>
      <c r="BM99" s="1" t="n">
        <f aca="false">BM$5/(1-$E99)+$D$99-BM$5</f>
        <v>0.409343518912027</v>
      </c>
      <c r="BN99" s="1" t="n">
        <f aca="false">BN$5/(1-$E99)+$D$99-BN$5</f>
        <v>0.412467190820229</v>
      </c>
      <c r="BO99" s="1" t="n">
        <f aca="false">BO$5/(1-$E99)+$D$99-BO$5</f>
        <v>0.415590862728432</v>
      </c>
      <c r="BP99" s="1" t="n">
        <f aca="false">BP$5/(1-$E99)+$D$99-BP$5</f>
        <v>0.418714534636633</v>
      </c>
      <c r="BQ99" s="1" t="n">
        <f aca="false">BQ$5/(1-$E99)+$D$99-BQ$5</f>
        <v>0.421838206544836</v>
      </c>
      <c r="BR99" s="1" t="n">
        <f aca="false">BR$5/(1-$E99)+$D$99-BR$5</f>
        <v>0.424961878453038</v>
      </c>
      <c r="BS99" s="1" t="n">
        <f aca="false">BS$5/(1-$E99)+$D$99-BS$5</f>
        <v>0.42808555036124</v>
      </c>
      <c r="BT99" s="1" t="n">
        <f aca="false">BT$5/(1-$E99)+$D$99-BT$5</f>
        <v>0.431209222269443</v>
      </c>
      <c r="BU99" s="1" t="n">
        <f aca="false">BU$5/(1-$E99)+$D$99-BU$5</f>
        <v>0.434332894177645</v>
      </c>
      <c r="BV99" s="1" t="n">
        <f aca="false">BV$5/(1-$E99)+$D$99-BV$5</f>
        <v>0.437456566085848</v>
      </c>
      <c r="BW99" s="1" t="n">
        <f aca="false">BW$5/(1-$E99)+$D$99-BW$5</f>
        <v>0.44058023799405</v>
      </c>
      <c r="BX99" s="1" t="n">
        <f aca="false">BX$5/(1-$E99)+$D$99-BX$5</f>
        <v>0.443703909902252</v>
      </c>
      <c r="BY99" s="1" t="n">
        <f aca="false">BY$5/(1-$E99)+$D$99-BY$5</f>
        <v>0.446827581810454</v>
      </c>
      <c r="BZ99" s="1" t="n">
        <f aca="false">BZ$5/(1-$E99)+$D$99-BZ$5</f>
        <v>0.449951253718656</v>
      </c>
      <c r="CA99" s="1" t="n">
        <f aca="false">CA$5/(1-$E99)+$D$99-CA$5</f>
        <v>0.453074925626859</v>
      </c>
      <c r="CB99" s="1" t="n">
        <f aca="false">CB$5/(1-$E99)+$D$99-CB$5</f>
        <v>0.456198597535061</v>
      </c>
      <c r="CC99" s="1" t="n">
        <f aca="false">CC$5/(1-$E99)+$D$99-CC$5</f>
        <v>0.459322269443264</v>
      </c>
      <c r="CD99" s="1" t="n">
        <f aca="false">CD$5/(1-$E99)+$D$99-CD$5</f>
        <v>0.462445941351466</v>
      </c>
      <c r="CE99" s="1" t="n">
        <f aca="false">CE$5/(1-$E99)+$D$99-CE$5</f>
        <v>0.465569613259667</v>
      </c>
      <c r="CF99" s="1" t="n">
        <f aca="false">CF$5/(1-$E99)+$D$99-CF$5</f>
        <v>0.46869328516787</v>
      </c>
      <c r="CG99" s="1" t="n">
        <f aca="false">CG$5/(1-$E99)+$D$99-CG$5</f>
        <v>0.471816957076072</v>
      </c>
      <c r="CH99" s="1" t="n">
        <f aca="false">CH$5/(1-$E99)+$D$99-CH$5</f>
        <v>0.474940628984275</v>
      </c>
      <c r="CI99" s="1" t="n">
        <f aca="false">CI$5/(1-$E99)+$D$99-CI$5</f>
        <v>0.478064300892477</v>
      </c>
      <c r="CJ99" s="1" t="n">
        <f aca="false">CJ$5/(1-$E99)+$D$99-CJ$5</f>
        <v>0.481187972800679</v>
      </c>
      <c r="CK99" s="1" t="n">
        <f aca="false">CK$5/(1-$E99)+$D$99-CK$5</f>
        <v>0.484311644708882</v>
      </c>
      <c r="CL99" s="1" t="n">
        <f aca="false">CL$5/(1-$E99)+$D$99-CL$5</f>
        <v>0.487435316617084</v>
      </c>
      <c r="CM99" s="1" t="n">
        <f aca="false">CM$5/(1-$E99)+$D$99-CM$5</f>
        <v>0.490558988525286</v>
      </c>
      <c r="CN99" s="1" t="n">
        <f aca="false">CN$5/(1-$E99)+$D$99-CN$5</f>
        <v>0.493682660433488</v>
      </c>
      <c r="CO99" s="1" t="n">
        <f aca="false">CO$5/(1-$E99)+$D$99-CO$5</f>
        <v>0.49680633234169</v>
      </c>
      <c r="CP99" s="1" t="n">
        <f aca="false">CP$5/(1-$E99)+$D$99-CP$5</f>
        <v>0.499930004249893</v>
      </c>
      <c r="CQ99" s="1" t="n">
        <f aca="false">CQ$5/(1-$E99)+$D$99-CQ$5</f>
        <v>0.503053676158095</v>
      </c>
      <c r="CR99" s="1" t="n">
        <f aca="false">CR$5/(1-$E99)+$D$99-CR$5</f>
        <v>0.506177348066298</v>
      </c>
      <c r="CS99" s="1" t="n">
        <f aca="false">CS$5/(1-$E99)+$D$99-CS$5</f>
        <v>0.5093010199745</v>
      </c>
      <c r="CT99" s="1" t="n">
        <f aca="false">CT$5/(1-$E99)+$D$99-CT$5</f>
        <v>0.512424691882703</v>
      </c>
      <c r="CU99" s="1" t="n">
        <f aca="false">CU$5/(1-$E99)+$D$99-CU$5</f>
        <v>0.515548363790904</v>
      </c>
      <c r="CV99" s="1" t="n">
        <f aca="false">CV$5/(1-$E99)+$D$99-CV$5</f>
        <v>0.518672035699106</v>
      </c>
      <c r="CW99" s="1" t="n">
        <f aca="false">CW$5/(1-$E99)+$D$99-CW$5</f>
        <v>0.521795707607309</v>
      </c>
      <c r="CX99" s="1" t="n">
        <f aca="false">CX$5/(1-$E99)+$D$99-CX$5</f>
        <v>0.524919379515511</v>
      </c>
      <c r="CY99" s="1" t="n">
        <f aca="false">CY$5/(1-$E99)+$D$99-CY$5</f>
        <v>0.528043051423714</v>
      </c>
      <c r="CZ99" s="1" t="n">
        <f aca="false">CZ$5/(1-$E99)+$D$99-CZ$5</f>
        <v>0.531166723331916</v>
      </c>
      <c r="DA99" s="1" t="n">
        <f aca="false">DA$5/(1-$E99)+$D$99-DA$5</f>
        <v>0.534290395240118</v>
      </c>
      <c r="DB99" s="1" t="n">
        <f aca="false">DB$5/(1-$E99)+$D$99-DB$5</f>
        <v>0.537414067148321</v>
      </c>
      <c r="DC99" s="1" t="n">
        <f aca="false">DC$5/(1-$E99)+$D$99-DC$5</f>
        <v>0.540537739056522</v>
      </c>
      <c r="DD99" s="1" t="n">
        <f aca="false">DD$5/(1-$E99)+$D$99-DD$5</f>
        <v>0.543661410964725</v>
      </c>
      <c r="DE99" s="1" t="n">
        <f aca="false">DE$5/(1-$E99)+$D$99-DE$5</f>
        <v>0.546785082872927</v>
      </c>
      <c r="DF99" s="1" t="n">
        <f aca="false">DF$5/(1-$E99)+$D$99-DF$5</f>
        <v>0.549908754781129</v>
      </c>
      <c r="DG99" s="1" t="n">
        <f aca="false">DG$5/(1-$E99)+$D$99-DG$5</f>
        <v>0.553032426689332</v>
      </c>
      <c r="DH99" s="1" t="n">
        <f aca="false">DH$5/(1-$E99)+$D$99-DH$5</f>
        <v>0.556156098597534</v>
      </c>
      <c r="DI99" s="1" t="n">
        <f aca="false">DI$5/(1-$E99)+$D$99-DI$5</f>
        <v>0.559279770505737</v>
      </c>
      <c r="DJ99" s="1" t="n">
        <f aca="false">DJ$5/(1-$E99)+$D$99-DJ$5</f>
        <v>0.562403442413938</v>
      </c>
      <c r="DK99" s="1" t="n">
        <f aca="false">DK$5/(1-$E99)+$D$99-DK$5</f>
        <v>0.56552711432214</v>
      </c>
      <c r="DL99" s="1" t="n">
        <f aca="false">DL$5/(1-$E99)+$D$99-DL$5</f>
        <v>0.568650786230343</v>
      </c>
      <c r="DM99" s="1" t="n">
        <f aca="false">DM$5/(1-$E99)+$D$99-DM$5</f>
        <v>0.571774458138544</v>
      </c>
      <c r="DN99" s="1" t="n">
        <f aca="false">DN$5/(1-$E99)+$D$99-DN$5</f>
        <v>0.574898130046746</v>
      </c>
      <c r="DO99" s="1" t="n">
        <f aca="false">DO$5/(1-$E99)+$D$99-DO$5</f>
        <v>0.578021801954949</v>
      </c>
      <c r="DP99" s="1" t="n">
        <f aca="false">DP$5/(1-$E99)+$D$99-DP$5</f>
        <v>0.581145473863151</v>
      </c>
      <c r="DQ99" s="1" t="n">
        <f aca="false">DQ$5/(1-$E99)+$D$99-DQ$5</f>
        <v>0.584269145771354</v>
      </c>
      <c r="DR99" s="1" t="n">
        <f aca="false">DR$5/(1-$E99)+$D$99-DR$5</f>
        <v>0.587392817679556</v>
      </c>
      <c r="DS99" s="1" t="n">
        <f aca="false">DS$5/(1-$E99)+$D$99-DS$5</f>
        <v>0.590516489587759</v>
      </c>
      <c r="DT99" s="1" t="n">
        <f aca="false">DT$5/(1-$E99)+$D$99-DT$5</f>
        <v>0.59364016149596</v>
      </c>
      <c r="DU99" s="1" t="n">
        <f aca="false">DU$5/(1-$E99)+$D$99-DU$5</f>
        <v>0.596763833404164</v>
      </c>
      <c r="DV99" s="1" t="n">
        <f aca="false">DV$5/(1-$E99)+$D$99-DV$5</f>
        <v>0.599887505312365</v>
      </c>
      <c r="DW99" s="1" t="n">
        <f aca="false">DW$5/(1-$E99)+$D$99-DW$5</f>
        <v>0.603011177220568</v>
      </c>
      <c r="DX99" s="1" t="n">
        <f aca="false">DX$5/(1-$E99)+$D$99-DX$5</f>
        <v>0.60613484912877</v>
      </c>
      <c r="DY99" s="1" t="n">
        <f aca="false">DY$5/(1-$E99)+$D$99-DY$5</f>
        <v>0.609258521036972</v>
      </c>
      <c r="DZ99" s="1" t="n">
        <f aca="false">DZ$5/(1-$E99)+$D$99-DZ$5</f>
        <v>0.612382192945175</v>
      </c>
      <c r="EA99" s="1" t="n">
        <f aca="false">EA$5/(1-$E99)+$D$99-EA$5</f>
        <v>0.615505864853377</v>
      </c>
      <c r="EB99" s="1" t="n">
        <f aca="false">EB$5/(1-$E99)+$D$99-EB$5</f>
        <v>0.61862953676158</v>
      </c>
      <c r="EC99" s="1" t="n">
        <f aca="false">EC$5/(1-$E99)+$D$99-EC$5</f>
        <v>0.621753208669782</v>
      </c>
      <c r="ED99" s="1" t="n">
        <f aca="false">ED$5/(1-$E99)+$D$99-ED$5</f>
        <v>0.624876880577984</v>
      </c>
      <c r="EE99" s="1" t="n">
        <f aca="false">EE$5/(1-$E99)+$D$99-EE$5</f>
        <v>0.628000552486187</v>
      </c>
      <c r="EF99" s="1" t="n">
        <f aca="false">EF$5/(1-$E99)+$D$99-EF$5</f>
        <v>0.631124224394389</v>
      </c>
      <c r="EG99" s="1" t="n">
        <f aca="false">EG$5/(1-$E99)+$D$99-EG$5</f>
        <v>0.634247896302592</v>
      </c>
      <c r="EH99" s="1" t="n">
        <f aca="false">EH$5/(1-$E99)+$D$99-EH$5</f>
        <v>0.637371568210794</v>
      </c>
      <c r="EI99" s="1" t="n">
        <f aca="false">EI$5/(1-$E99)+$D$99-EI$5</f>
        <v>0.640495240118996</v>
      </c>
      <c r="EJ99" s="1" t="n">
        <f aca="false">EJ$5/(1-$E99)+$D$99-EJ$5</f>
        <v>0.643618912027197</v>
      </c>
      <c r="EK99" s="1" t="n">
        <f aca="false">EK$5/(1-$E99)+$D$99-EK$5</f>
        <v>0.646742583935399</v>
      </c>
      <c r="EL99" s="1" t="n">
        <f aca="false">EL$5/(1-$E99)+$D$99-EL$5</f>
        <v>0.649866255843602</v>
      </c>
      <c r="EM99" s="1" t="n">
        <f aca="false">EM$5/(1-$E99)+$D$99-EM$5</f>
        <v>0.652989927751804</v>
      </c>
      <c r="EN99" s="1" t="n">
        <f aca="false">EN$5/(1-$E99)+$D$99-EN$5</f>
        <v>0.656113599660007</v>
      </c>
      <c r="EO99" s="1" t="n">
        <f aca="false">EO$5/(1-$E99)+$D$99-EO$5</f>
        <v>0.659237271568209</v>
      </c>
      <c r="EP99" s="1" t="n">
        <f aca="false">EP$5/(1-$E99)+$D$99-EP$5</f>
        <v>0.662360943476411</v>
      </c>
      <c r="EQ99" s="1" t="n">
        <f aca="false">EQ$5/(1-$E99)+$D$99-EQ$5</f>
        <v>0.665484615384614</v>
      </c>
      <c r="ER99" s="1" t="n">
        <f aca="false">ER$5/(1-$E99)+$D$99-ER$5</f>
        <v>0.668608287292816</v>
      </c>
      <c r="ES99" s="1" t="n">
        <f aca="false">ES$5/(1-$E99)+$D$99-ES$5</f>
        <v>0.671731959201019</v>
      </c>
      <c r="ET99" s="1" t="n">
        <f aca="false">ET$5/(1-$E99)+$D$99-ET$5</f>
        <v>0.674855631109221</v>
      </c>
      <c r="EU99" s="1"/>
      <c r="EV99" s="1"/>
      <c r="EW99" s="1"/>
      <c r="EX99" s="1"/>
      <c r="EY99" s="1"/>
      <c r="EZ99" s="1"/>
      <c r="FA99" s="1"/>
      <c r="FB99" s="1"/>
    </row>
    <row r="100" customFormat="false" ht="12.75" hidden="false" customHeight="false" outlineLevel="0" collapsed="false">
      <c r="A100" s="18" t="s">
        <v>89</v>
      </c>
      <c r="B100" s="12" t="n">
        <f aca="false">+B99+1</f>
        <v>50</v>
      </c>
      <c r="C100" s="1" t="n">
        <v>14.3</v>
      </c>
      <c r="D100" s="1" t="n">
        <f aca="false">0.1229-0.0088</f>
        <v>0.1141</v>
      </c>
      <c r="E100" s="2" t="n">
        <v>0.0679</v>
      </c>
      <c r="F100" s="1" t="n">
        <f aca="false">F$5/(1-$E100)+$D$100-F$5</f>
        <v>0.22336939169617</v>
      </c>
      <c r="G100" s="1" t="n">
        <f aca="false">G$5/(1-$E100)+$D$100-G$5</f>
        <v>0.227011704752709</v>
      </c>
      <c r="H100" s="1" t="n">
        <f aca="false">H$5/(1-$E100)+$D$100-H$5</f>
        <v>0.230654017809248</v>
      </c>
      <c r="I100" s="1" t="n">
        <f aca="false">I$5/(1-$E100)+$D$100-I$5</f>
        <v>0.234296330865787</v>
      </c>
      <c r="J100" s="1" t="n">
        <f aca="false">J$5/(1-$E100)+$D$100-J$5</f>
        <v>0.237938643922326</v>
      </c>
      <c r="K100" s="1" t="n">
        <f aca="false">K$5/(1-$E100)+$D$100-K$5</f>
        <v>0.241580956978865</v>
      </c>
      <c r="L100" s="1" t="n">
        <f aca="false">L$5/(1-$E100)+$D$100-L$5</f>
        <v>0.245223270035404</v>
      </c>
      <c r="M100" s="1" t="n">
        <f aca="false">M$5/(1-$E100)+$D$100-M$5</f>
        <v>0.248865583091943</v>
      </c>
      <c r="N100" s="1" t="n">
        <f aca="false">N$5/(1-$E100)+$D$100-N$5</f>
        <v>0.252507896148482</v>
      </c>
      <c r="O100" s="1" t="n">
        <f aca="false">O$5/(1-$E100)+$D$100-O$5</f>
        <v>0.256150209205021</v>
      </c>
      <c r="P100" s="1" t="n">
        <f aca="false">P$5/(1-$E100)+$D$100-P$5</f>
        <v>0.29621565282695</v>
      </c>
      <c r="Q100" s="1" t="n">
        <f aca="false">Q$5/(1-$E100)+$D$100-Q$5</f>
        <v>0.299857965883489</v>
      </c>
      <c r="R100" s="1" t="n">
        <f aca="false">R$5/(1-$E100)+$D$100-R$5</f>
        <v>0.303500278940028</v>
      </c>
      <c r="S100" s="1" t="n">
        <f aca="false">S$5/(1-$E100)+$D$100-S$5</f>
        <v>0.307142591996567</v>
      </c>
      <c r="T100" s="1" t="n">
        <f aca="false">T$5/(1-$E100)+$D$100-T$5</f>
        <v>0.310784905053106</v>
      </c>
      <c r="U100" s="1" t="n">
        <f aca="false">U$5/(1-$E100)+$D$100-U$5</f>
        <v>0.314427218109645</v>
      </c>
      <c r="V100" s="1" t="n">
        <f aca="false">V$5/(1-$E100)+$D$100-V$5</f>
        <v>0.318069531166184</v>
      </c>
      <c r="W100" s="1" t="n">
        <f aca="false">W$5/(1-$E100)+$D$100-W$5</f>
        <v>0.321711844222723</v>
      </c>
      <c r="X100" s="1" t="n">
        <f aca="false">X$5/(1-$E100)+$D$100-X$5</f>
        <v>0.325354157279262</v>
      </c>
      <c r="Y100" s="1" t="n">
        <f aca="false">Y$5/(1-$E100)+$D$100-Y$5</f>
        <v>0.328996470335801</v>
      </c>
      <c r="Z100" s="1" t="n">
        <f aca="false">Z$5/(1-$E100)+$D$100-Z$5</f>
        <v>0.33263878339234</v>
      </c>
      <c r="AA100" s="1" t="n">
        <f aca="false">AA$5/(1-$E100)+$D$100-AA$5</f>
        <v>0.336281096448879</v>
      </c>
      <c r="AB100" s="1" t="n">
        <f aca="false">AB$5/(1-$E100)+$D$100-AB$5</f>
        <v>0.339923409505418</v>
      </c>
      <c r="AC100" s="1" t="n">
        <f aca="false">AC$5/(1-$E100)+$D$100-AC$5</f>
        <v>0.343565722561957</v>
      </c>
      <c r="AD100" s="1" t="n">
        <f aca="false">AD$5/(1-$E100)+$D$100-AD$5</f>
        <v>0.347208035618495</v>
      </c>
      <c r="AE100" s="1" t="n">
        <f aca="false">AE$5/(1-$E100)+$D$100-AE$5</f>
        <v>0.350850348675035</v>
      </c>
      <c r="AF100" s="1" t="n">
        <f aca="false">AF$5/(1-$E100)+$D$100-AF$5</f>
        <v>0.354492661731574</v>
      </c>
      <c r="AG100" s="1" t="n">
        <f aca="false">AG$5/(1-$E100)+$D$100-AG$5</f>
        <v>0.358134974788113</v>
      </c>
      <c r="AH100" s="1" t="n">
        <f aca="false">AH$5/(1-$E100)+$D$100-AH$5</f>
        <v>0.361777287844652</v>
      </c>
      <c r="AI100" s="1" t="n">
        <f aca="false">AI$5/(1-$E100)+$D$100-AI$5</f>
        <v>0.365419600901191</v>
      </c>
      <c r="AJ100" s="1" t="n">
        <f aca="false">AJ$5/(1-$E100)+$D$100-AJ$5</f>
        <v>0.369061913957729</v>
      </c>
      <c r="AK100" s="1" t="n">
        <f aca="false">AK$5/(1-$E100)+$D$100-AK$5</f>
        <v>0.372704227014268</v>
      </c>
      <c r="AL100" s="1" t="n">
        <f aca="false">AL$5/(1-$E100)+$D$100-AL$5</f>
        <v>0.376346540070808</v>
      </c>
      <c r="AM100" s="1" t="n">
        <f aca="false">AM$5/(1-$E100)+$D$100-AM$5</f>
        <v>0.379988853127347</v>
      </c>
      <c r="AN100" s="1" t="n">
        <f aca="false">AN$5/(1-$E100)+$D$100-AN$5</f>
        <v>0.383631166183886</v>
      </c>
      <c r="AO100" s="1" t="n">
        <f aca="false">AO$5/(1-$E100)+$D$100-AO$5</f>
        <v>0.387273479240424</v>
      </c>
      <c r="AP100" s="1" t="n">
        <f aca="false">AP$5/(1-$E100)+$D$100-AP$5</f>
        <v>0.390915792296963</v>
      </c>
      <c r="AQ100" s="1" t="n">
        <f aca="false">AQ$5/(1-$E100)+$D$100-AQ$5</f>
        <v>0.394558105353502</v>
      </c>
      <c r="AR100" s="1" t="n">
        <f aca="false">AR$5/(1-$E100)+$D$100-AR$5</f>
        <v>0.398200418410041</v>
      </c>
      <c r="AS100" s="1" t="n">
        <f aca="false">AS$5/(1-$E100)+$D$100-AS$5</f>
        <v>0.40184273146658</v>
      </c>
      <c r="AT100" s="1" t="n">
        <f aca="false">AT$5/(1-$E100)+$D$100-AT$5</f>
        <v>0.405485044523119</v>
      </c>
      <c r="AU100" s="1" t="n">
        <f aca="false">AU$5/(1-$E100)+$D$100-AU$5</f>
        <v>0.409127357579658</v>
      </c>
      <c r="AV100" s="1" t="n">
        <f aca="false">AV$5/(1-$E100)+$D$100-AV$5</f>
        <v>0.412769670636197</v>
      </c>
      <c r="AW100" s="1" t="n">
        <f aca="false">AW$5/(1-$E100)+$D$100-AW$5</f>
        <v>0.416411983692736</v>
      </c>
      <c r="AX100" s="1" t="n">
        <f aca="false">AX$5/(1-$E100)+$D$100-AX$5</f>
        <v>0.420054296749274</v>
      </c>
      <c r="AY100" s="1" t="n">
        <f aca="false">AY$5/(1-$E100)+$D$100-AY$5</f>
        <v>0.423696609805814</v>
      </c>
      <c r="AZ100" s="1" t="n">
        <f aca="false">AZ$5/(1-$E100)+$D$100-AZ$5</f>
        <v>0.427338922862353</v>
      </c>
      <c r="BA100" s="1" t="n">
        <f aca="false">BA$5/(1-$E100)+$D$100-BA$5</f>
        <v>0.430981235918892</v>
      </c>
      <c r="BB100" s="1" t="n">
        <f aca="false">BB$5/(1-$E100)+$D$100-BB$5</f>
        <v>0.434623548975431</v>
      </c>
      <c r="BC100" s="1" t="n">
        <f aca="false">BC$5/(1-$E100)+$D$100-BC$5</f>
        <v>0.43826586203197</v>
      </c>
      <c r="BD100" s="1" t="n">
        <f aca="false">BD$5/(1-$E100)+$D$100-BD$5</f>
        <v>0.441908175088509</v>
      </c>
      <c r="BE100" s="1" t="n">
        <f aca="false">BE$5/(1-$E100)+$D$100-BE$5</f>
        <v>0.445550488145048</v>
      </c>
      <c r="BF100" s="1" t="n">
        <f aca="false">BF$5/(1-$E100)+$D$100-BF$5</f>
        <v>0.449192801201587</v>
      </c>
      <c r="BG100" s="1" t="n">
        <f aca="false">BG$5/(1-$E100)+$D$100-BG$5</f>
        <v>0.452835114258126</v>
      </c>
      <c r="BH100" s="1" t="n">
        <f aca="false">BH$5/(1-$E100)+$D$100-BH$5</f>
        <v>0.456477427314665</v>
      </c>
      <c r="BI100" s="1" t="n">
        <f aca="false">BI$5/(1-$E100)+$D$100-BI$5</f>
        <v>0.460119740371204</v>
      </c>
      <c r="BJ100" s="1" t="n">
        <f aca="false">BJ$5/(1-$E100)+$D$100-BJ$5</f>
        <v>0.463762053427742</v>
      </c>
      <c r="BK100" s="1" t="n">
        <f aca="false">BK$5/(1-$E100)+$D$100-BK$5</f>
        <v>0.467404366484281</v>
      </c>
      <c r="BL100" s="1" t="n">
        <f aca="false">BL$5/(1-$E100)+$D$100-BL$5</f>
        <v>0.47104667954082</v>
      </c>
      <c r="BM100" s="1" t="n">
        <f aca="false">BM$5/(1-$E100)+$D$100-BM$5</f>
        <v>0.474688992597359</v>
      </c>
      <c r="BN100" s="1" t="n">
        <f aca="false">BN$5/(1-$E100)+$D$100-BN$5</f>
        <v>0.478331305653899</v>
      </c>
      <c r="BO100" s="1" t="n">
        <f aca="false">BO$5/(1-$E100)+$D$100-BO$5</f>
        <v>0.481973618710438</v>
      </c>
      <c r="BP100" s="1" t="n">
        <f aca="false">BP$5/(1-$E100)+$D$100-BP$5</f>
        <v>0.485615931766977</v>
      </c>
      <c r="BQ100" s="1" t="n">
        <f aca="false">BQ$5/(1-$E100)+$D$100-BQ$5</f>
        <v>0.489258244823516</v>
      </c>
      <c r="BR100" s="1" t="n">
        <f aca="false">BR$5/(1-$E100)+$D$100-BR$5</f>
        <v>0.492900557880055</v>
      </c>
      <c r="BS100" s="1" t="n">
        <f aca="false">BS$5/(1-$E100)+$D$100-BS$5</f>
        <v>0.496542870936594</v>
      </c>
      <c r="BT100" s="1" t="n">
        <f aca="false">BT$5/(1-$E100)+$D$100-BT$5</f>
        <v>0.500185183993133</v>
      </c>
      <c r="BU100" s="1" t="n">
        <f aca="false">BU$5/(1-$E100)+$D$100-BU$5</f>
        <v>0.503827497049671</v>
      </c>
      <c r="BV100" s="1" t="n">
        <f aca="false">BV$5/(1-$E100)+$D$100-BV$5</f>
        <v>0.50746981010621</v>
      </c>
      <c r="BW100" s="1" t="n">
        <f aca="false">BW$5/(1-$E100)+$D$100-BW$5</f>
        <v>0.511112123162749</v>
      </c>
      <c r="BX100" s="1" t="n">
        <f aca="false">BX$5/(1-$E100)+$D$100-BX$5</f>
        <v>0.514754436219288</v>
      </c>
      <c r="BY100" s="1" t="n">
        <f aca="false">BY$5/(1-$E100)+$D$100-BY$5</f>
        <v>0.518396749275827</v>
      </c>
      <c r="BZ100" s="1" t="n">
        <f aca="false">BZ$5/(1-$E100)+$D$100-BZ$5</f>
        <v>0.522039062332366</v>
      </c>
      <c r="CA100" s="1" t="n">
        <f aca="false">CA$5/(1-$E100)+$D$100-CA$5</f>
        <v>0.525681375388905</v>
      </c>
      <c r="CB100" s="1" t="n">
        <f aca="false">CB$5/(1-$E100)+$D$100-CB$5</f>
        <v>0.529323688445444</v>
      </c>
      <c r="CC100" s="1" t="n">
        <f aca="false">CC$5/(1-$E100)+$D$100-CC$5</f>
        <v>0.532966001501984</v>
      </c>
      <c r="CD100" s="1" t="n">
        <f aca="false">CD$5/(1-$E100)+$D$100-CD$5</f>
        <v>0.536608314558523</v>
      </c>
      <c r="CE100" s="1" t="n">
        <f aca="false">CE$5/(1-$E100)+$D$100-CE$5</f>
        <v>0.540250627615062</v>
      </c>
      <c r="CF100" s="1" t="n">
        <f aca="false">CF$5/(1-$E100)+$D$100-CF$5</f>
        <v>0.543892940671601</v>
      </c>
      <c r="CG100" s="1" t="n">
        <f aca="false">CG$5/(1-$E100)+$D$100-CG$5</f>
        <v>0.547535253728139</v>
      </c>
      <c r="CH100" s="1" t="n">
        <f aca="false">CH$5/(1-$E100)+$D$100-CH$5</f>
        <v>0.551177566784678</v>
      </c>
      <c r="CI100" s="1" t="n">
        <f aca="false">CI$5/(1-$E100)+$D$100-CI$5</f>
        <v>0.554819879841217</v>
      </c>
      <c r="CJ100" s="1" t="n">
        <f aca="false">CJ$5/(1-$E100)+$D$100-CJ$5</f>
        <v>0.558462192897756</v>
      </c>
      <c r="CK100" s="1" t="n">
        <f aca="false">CK$5/(1-$E100)+$D$100-CK$5</f>
        <v>0.562104505954295</v>
      </c>
      <c r="CL100" s="1" t="n">
        <f aca="false">CL$5/(1-$E100)+$D$100-CL$5</f>
        <v>0.565746819010834</v>
      </c>
      <c r="CM100" s="1" t="n">
        <f aca="false">CM$5/(1-$E100)+$D$100-CM$5</f>
        <v>0.569389132067373</v>
      </c>
      <c r="CN100" s="1" t="n">
        <f aca="false">CN$5/(1-$E100)+$D$100-CN$5</f>
        <v>0.573031445123912</v>
      </c>
      <c r="CO100" s="1" t="n">
        <f aca="false">CO$5/(1-$E100)+$D$100-CO$5</f>
        <v>0.576673758180451</v>
      </c>
      <c r="CP100" s="1" t="n">
        <f aca="false">CP$5/(1-$E100)+$D$100-CP$5</f>
        <v>0.58031607123699</v>
      </c>
      <c r="CQ100" s="1" t="n">
        <f aca="false">CQ$5/(1-$E100)+$D$100-CQ$5</f>
        <v>0.583958384293529</v>
      </c>
      <c r="CR100" s="1" t="n">
        <f aca="false">CR$5/(1-$E100)+$D$100-CR$5</f>
        <v>0.587600697350069</v>
      </c>
      <c r="CS100" s="1" t="n">
        <f aca="false">CS$5/(1-$E100)+$D$100-CS$5</f>
        <v>0.591243010406607</v>
      </c>
      <c r="CT100" s="1" t="n">
        <f aca="false">CT$5/(1-$E100)+$D$100-CT$5</f>
        <v>0.594885323463146</v>
      </c>
      <c r="CU100" s="1" t="n">
        <f aca="false">CU$5/(1-$E100)+$D$100-CU$5</f>
        <v>0.598527636519685</v>
      </c>
      <c r="CV100" s="1" t="n">
        <f aca="false">CV$5/(1-$E100)+$D$100-CV$5</f>
        <v>0.602169949576224</v>
      </c>
      <c r="CW100" s="1" t="n">
        <f aca="false">CW$5/(1-$E100)+$D$100-CW$5</f>
        <v>0.605812262632763</v>
      </c>
      <c r="CX100" s="1" t="n">
        <f aca="false">CX$5/(1-$E100)+$D$100-CX$5</f>
        <v>0.609454575689302</v>
      </c>
      <c r="CY100" s="1" t="n">
        <f aca="false">CY$5/(1-$E100)+$D$100-CY$5</f>
        <v>0.613096888745841</v>
      </c>
      <c r="CZ100" s="1" t="n">
        <f aca="false">CZ$5/(1-$E100)+$D$100-CZ$5</f>
        <v>0.61673920180238</v>
      </c>
      <c r="DA100" s="1" t="n">
        <f aca="false">DA$5/(1-$E100)+$D$100-DA$5</f>
        <v>0.620381514858919</v>
      </c>
      <c r="DB100" s="1" t="n">
        <f aca="false">DB$5/(1-$E100)+$D$100-DB$5</f>
        <v>0.624023827915458</v>
      </c>
      <c r="DC100" s="1" t="n">
        <f aca="false">DC$5/(1-$E100)+$D$100-DC$5</f>
        <v>0.627666140971997</v>
      </c>
      <c r="DD100" s="1" t="n">
        <f aca="false">DD$5/(1-$E100)+$D$100-DD$5</f>
        <v>0.631308454028535</v>
      </c>
      <c r="DE100" s="1" t="n">
        <f aca="false">DE$5/(1-$E100)+$D$100-DE$5</f>
        <v>0.634950767085075</v>
      </c>
      <c r="DF100" s="1" t="n">
        <f aca="false">DF$5/(1-$E100)+$D$100-DF$5</f>
        <v>0.638593080141614</v>
      </c>
      <c r="DG100" s="1" t="n">
        <f aca="false">DG$5/(1-$E100)+$D$100-DG$5</f>
        <v>0.642235393198153</v>
      </c>
      <c r="DH100" s="1" t="n">
        <f aca="false">DH$5/(1-$E100)+$D$100-DH$5</f>
        <v>0.645877706254692</v>
      </c>
      <c r="DI100" s="1" t="n">
        <f aca="false">DI$5/(1-$E100)+$D$100-DI$5</f>
        <v>0.649520019311231</v>
      </c>
      <c r="DJ100" s="1" t="n">
        <f aca="false">DJ$5/(1-$E100)+$D$100-DJ$5</f>
        <v>0.653162332367771</v>
      </c>
      <c r="DK100" s="1" t="n">
        <f aca="false">DK$5/(1-$E100)+$D$100-DK$5</f>
        <v>0.65680464542431</v>
      </c>
      <c r="DL100" s="1" t="n">
        <f aca="false">DL$5/(1-$E100)+$D$100-DL$5</f>
        <v>0.660446958480849</v>
      </c>
      <c r="DM100" s="1" t="n">
        <f aca="false">DM$5/(1-$E100)+$D$100-DM$5</f>
        <v>0.664089271537388</v>
      </c>
      <c r="DN100" s="1" t="n">
        <f aca="false">DN$5/(1-$E100)+$D$100-DN$5</f>
        <v>0.667731584593927</v>
      </c>
      <c r="DO100" s="1" t="n">
        <f aca="false">DO$5/(1-$E100)+$D$100-DO$5</f>
        <v>0.671373897650466</v>
      </c>
      <c r="DP100" s="1" t="n">
        <f aca="false">DP$5/(1-$E100)+$D$100-DP$5</f>
        <v>0.675016210707005</v>
      </c>
      <c r="DQ100" s="1" t="n">
        <f aca="false">DQ$5/(1-$E100)+$D$100-DQ$5</f>
        <v>0.678658523763544</v>
      </c>
      <c r="DR100" s="1" t="n">
        <f aca="false">DR$5/(1-$E100)+$D$100-DR$5</f>
        <v>0.682300836820083</v>
      </c>
      <c r="DS100" s="1" t="n">
        <f aca="false">DS$5/(1-$E100)+$D$100-DS$5</f>
        <v>0.685943149876622</v>
      </c>
      <c r="DT100" s="1" t="n">
        <f aca="false">DT$5/(1-$E100)+$D$100-DT$5</f>
        <v>0.689585462933161</v>
      </c>
      <c r="DU100" s="1" t="n">
        <f aca="false">DU$5/(1-$E100)+$D$100-DU$5</f>
        <v>0.6932277759897</v>
      </c>
      <c r="DV100" s="1" t="n">
        <f aca="false">DV$5/(1-$E100)+$D$100-DV$5</f>
        <v>0.696870089046238</v>
      </c>
      <c r="DW100" s="1" t="n">
        <f aca="false">DW$5/(1-$E100)+$D$100-DW$5</f>
        <v>0.700512402102778</v>
      </c>
      <c r="DX100" s="1" t="n">
        <f aca="false">DX$5/(1-$E100)+$D$100-DX$5</f>
        <v>0.704154715159316</v>
      </c>
      <c r="DY100" s="1" t="n">
        <f aca="false">DY$5/(1-$E100)+$D$100-DY$5</f>
        <v>0.707797028215856</v>
      </c>
      <c r="DZ100" s="1" t="n">
        <f aca="false">DZ$5/(1-$E100)+$D$100-DZ$5</f>
        <v>0.711439341272394</v>
      </c>
      <c r="EA100" s="1" t="n">
        <f aca="false">EA$5/(1-$E100)+$D$100-EA$5</f>
        <v>0.715081654328934</v>
      </c>
      <c r="EB100" s="1" t="n">
        <f aca="false">EB$5/(1-$E100)+$D$100-EB$5</f>
        <v>0.718723967385472</v>
      </c>
      <c r="EC100" s="1" t="n">
        <f aca="false">EC$5/(1-$E100)+$D$100-EC$5</f>
        <v>0.722366280442012</v>
      </c>
      <c r="ED100" s="1" t="n">
        <f aca="false">ED$5/(1-$E100)+$D$100-ED$5</f>
        <v>0.72600859349855</v>
      </c>
      <c r="EE100" s="1" t="n">
        <f aca="false">EE$5/(1-$E100)+$D$100-EE$5</f>
        <v>0.72965090655509</v>
      </c>
      <c r="EF100" s="1" t="n">
        <f aca="false">EF$5/(1-$E100)+$D$100-EF$5</f>
        <v>0.733293219611628</v>
      </c>
      <c r="EG100" s="1" t="n">
        <f aca="false">EG$5/(1-$E100)+$D$100-EG$5</f>
        <v>0.736935532668168</v>
      </c>
      <c r="EH100" s="1" t="n">
        <f aca="false">EH$5/(1-$E100)+$D$100-EH$5</f>
        <v>0.740577845724706</v>
      </c>
      <c r="EI100" s="1" t="n">
        <f aca="false">EI$5/(1-$E100)+$D$100-EI$5</f>
        <v>0.744220158781246</v>
      </c>
      <c r="EJ100" s="1" t="n">
        <f aca="false">EJ$5/(1-$E100)+$D$100-EJ$5</f>
        <v>0.747862471837784</v>
      </c>
      <c r="EK100" s="1" t="n">
        <f aca="false">EK$5/(1-$E100)+$D$100-EK$5</f>
        <v>0.751504784894324</v>
      </c>
      <c r="EL100" s="1" t="n">
        <f aca="false">EL$5/(1-$E100)+$D$100-EL$5</f>
        <v>0.755147097950863</v>
      </c>
      <c r="EM100" s="1" t="n">
        <f aca="false">EM$5/(1-$E100)+$D$100-EM$5</f>
        <v>0.758789411007403</v>
      </c>
      <c r="EN100" s="1" t="n">
        <f aca="false">EN$5/(1-$E100)+$D$100-EN$5</f>
        <v>0.762431724063941</v>
      </c>
      <c r="EO100" s="1" t="n">
        <f aca="false">EO$5/(1-$E100)+$D$100-EO$5</f>
        <v>0.766074037120481</v>
      </c>
      <c r="EP100" s="1" t="n">
        <f aca="false">EP$5/(1-$E100)+$D$100-EP$5</f>
        <v>0.769716350177019</v>
      </c>
      <c r="EQ100" s="1" t="n">
        <f aca="false">EQ$5/(1-$E100)+$D$100-EQ$5</f>
        <v>0.773358663233559</v>
      </c>
      <c r="ER100" s="1" t="n">
        <f aca="false">ER$5/(1-$E100)+$D$100-ER$5</f>
        <v>0.777000976290097</v>
      </c>
      <c r="ES100" s="1" t="n">
        <f aca="false">ES$5/(1-$E100)+$D$100-ES$5</f>
        <v>0.780643289346637</v>
      </c>
      <c r="ET100" s="1" t="n">
        <f aca="false">ET$5/(1-$E100)+$D$100-ET$5</f>
        <v>0.784285602403175</v>
      </c>
      <c r="EU100" s="1"/>
      <c r="EV100" s="1"/>
      <c r="EW100" s="1"/>
      <c r="EX100" s="1"/>
      <c r="EY100" s="1"/>
      <c r="EZ100" s="1"/>
      <c r="FA100" s="1"/>
      <c r="FB100" s="1"/>
    </row>
    <row r="101" customFormat="false" ht="12.75" hidden="false" customHeight="false" outlineLevel="0" collapsed="false">
      <c r="A101" s="18" t="s">
        <v>90</v>
      </c>
      <c r="B101" s="12" t="n">
        <f aca="false">+B100+1</f>
        <v>51</v>
      </c>
      <c r="C101" s="1" t="n">
        <v>16.23</v>
      </c>
      <c r="D101" s="1" t="n">
        <f aca="false">0.1342-0.0088</f>
        <v>0.1254</v>
      </c>
      <c r="E101" s="2" t="n">
        <v>0.0788</v>
      </c>
      <c r="F101" s="1" t="n">
        <f aca="false">F$5/(1-$E101)+$D$101-F$5</f>
        <v>0.253710898827616</v>
      </c>
      <c r="G101" s="1" t="n">
        <f aca="false">G$5/(1-$E101)+$D$101-G$5</f>
        <v>0.257987928788537</v>
      </c>
      <c r="H101" s="1" t="n">
        <f aca="false">H$5/(1-$E101)+$D$101-H$5</f>
        <v>0.262264958749457</v>
      </c>
      <c r="I101" s="1" t="n">
        <f aca="false">I$5/(1-$E101)+$D$101-I$5</f>
        <v>0.266541988710378</v>
      </c>
      <c r="J101" s="1" t="n">
        <f aca="false">J$5/(1-$E101)+$D$101-J$5</f>
        <v>0.270819018671298</v>
      </c>
      <c r="K101" s="1" t="n">
        <f aca="false">K$5/(1-$E101)+$D$101-K$5</f>
        <v>0.275096048632219</v>
      </c>
      <c r="L101" s="1" t="n">
        <f aca="false">L$5/(1-$E101)+$D$101-L$5</f>
        <v>0.27937307859314</v>
      </c>
      <c r="M101" s="1" t="n">
        <f aca="false">M$5/(1-$E101)+$D$101-M$5</f>
        <v>0.28365010855406</v>
      </c>
      <c r="N101" s="1" t="n">
        <f aca="false">N$5/(1-$E101)+$D$101-N$5</f>
        <v>0.28792713851498</v>
      </c>
      <c r="O101" s="1" t="n">
        <f aca="false">O$5/(1-$E101)+$D$101-O$5</f>
        <v>0.292204168475901</v>
      </c>
      <c r="P101" s="1" t="n">
        <f aca="false">P$5/(1-$E101)+$D$101-P$5</f>
        <v>0.339251498046027</v>
      </c>
      <c r="Q101" s="1" t="n">
        <f aca="false">Q$5/(1-$E101)+$D$101-Q$5</f>
        <v>0.343528528006948</v>
      </c>
      <c r="R101" s="1" t="n">
        <f aca="false">R$5/(1-$E101)+$D$101-R$5</f>
        <v>0.347805557967868</v>
      </c>
      <c r="S101" s="1" t="n">
        <f aca="false">S$5/(1-$E101)+$D$101-S$5</f>
        <v>0.352082587928789</v>
      </c>
      <c r="T101" s="1" t="n">
        <f aca="false">T$5/(1-$E101)+$D$101-T$5</f>
        <v>0.356359617889709</v>
      </c>
      <c r="U101" s="1" t="n">
        <f aca="false">U$5/(1-$E101)+$D$101-U$5</f>
        <v>0.36063664785063</v>
      </c>
      <c r="V101" s="1" t="n">
        <f aca="false">V$5/(1-$E101)+$D$101-V$5</f>
        <v>0.36491367781155</v>
      </c>
      <c r="W101" s="1" t="n">
        <f aca="false">W$5/(1-$E101)+$D$101-W$5</f>
        <v>0.369190707772471</v>
      </c>
      <c r="X101" s="1" t="n">
        <f aca="false">X$5/(1-$E101)+$D$101-X$5</f>
        <v>0.373467737733391</v>
      </c>
      <c r="Y101" s="1" t="n">
        <f aca="false">Y$5/(1-$E101)+$D$101-Y$5</f>
        <v>0.377744767694312</v>
      </c>
      <c r="Z101" s="1" t="n">
        <f aca="false">Z$5/(1-$E101)+$D$101-Z$5</f>
        <v>0.382021797655232</v>
      </c>
      <c r="AA101" s="1" t="n">
        <f aca="false">AA$5/(1-$E101)+$D$101-AA$5</f>
        <v>0.386298827616153</v>
      </c>
      <c r="AB101" s="1" t="n">
        <f aca="false">AB$5/(1-$E101)+$D$101-AB$5</f>
        <v>0.390575857577073</v>
      </c>
      <c r="AC101" s="1" t="n">
        <f aca="false">AC$5/(1-$E101)+$D$101-AC$5</f>
        <v>0.394852887537994</v>
      </c>
      <c r="AD101" s="1" t="n">
        <f aca="false">AD$5/(1-$E101)+$D$101-AD$5</f>
        <v>0.399129917498914</v>
      </c>
      <c r="AE101" s="1" t="n">
        <f aca="false">AE$5/(1-$E101)+$D$101-AE$5</f>
        <v>0.403406947459835</v>
      </c>
      <c r="AF101" s="1" t="n">
        <f aca="false">AF$5/(1-$E101)+$D$101-AF$5</f>
        <v>0.407683977420755</v>
      </c>
      <c r="AG101" s="1" t="n">
        <f aca="false">AG$5/(1-$E101)+$D$101-AG$5</f>
        <v>0.411961007381676</v>
      </c>
      <c r="AH101" s="1" t="n">
        <f aca="false">AH$5/(1-$E101)+$D$101-AH$5</f>
        <v>0.416238037342596</v>
      </c>
      <c r="AI101" s="1" t="n">
        <f aca="false">AI$5/(1-$E101)+$D$101-AI$5</f>
        <v>0.420515067303517</v>
      </c>
      <c r="AJ101" s="1" t="n">
        <f aca="false">AJ$5/(1-$E101)+$D$101-AJ$5</f>
        <v>0.424792097264437</v>
      </c>
      <c r="AK101" s="1" t="n">
        <f aca="false">AK$5/(1-$E101)+$D$101-AK$5</f>
        <v>0.429069127225358</v>
      </c>
      <c r="AL101" s="1" t="n">
        <f aca="false">AL$5/(1-$E101)+$D$101-AL$5</f>
        <v>0.433346157186278</v>
      </c>
      <c r="AM101" s="1" t="n">
        <f aca="false">AM$5/(1-$E101)+$D$101-AM$5</f>
        <v>0.437623187147199</v>
      </c>
      <c r="AN101" s="1" t="n">
        <f aca="false">AN$5/(1-$E101)+$D$101-AN$5</f>
        <v>0.441900217108119</v>
      </c>
      <c r="AO101" s="1" t="n">
        <f aca="false">AO$5/(1-$E101)+$D$101-AO$5</f>
        <v>0.44617724706904</v>
      </c>
      <c r="AP101" s="1" t="n">
        <f aca="false">AP$5/(1-$E101)+$D$101-AP$5</f>
        <v>0.45045427702996</v>
      </c>
      <c r="AQ101" s="1" t="n">
        <f aca="false">AQ$5/(1-$E101)+$D$101-AQ$5</f>
        <v>0.454731306990881</v>
      </c>
      <c r="AR101" s="1" t="n">
        <f aca="false">AR$5/(1-$E101)+$D$101-AR$5</f>
        <v>0.459008336951801</v>
      </c>
      <c r="AS101" s="1" t="n">
        <f aca="false">AS$5/(1-$E101)+$D$101-AS$5</f>
        <v>0.463285366912722</v>
      </c>
      <c r="AT101" s="1" t="n">
        <f aca="false">AT$5/(1-$E101)+$D$101-AT$5</f>
        <v>0.467562396873642</v>
      </c>
      <c r="AU101" s="1" t="n">
        <f aca="false">AU$5/(1-$E101)+$D$101-AU$5</f>
        <v>0.471839426834563</v>
      </c>
      <c r="AV101" s="1" t="n">
        <f aca="false">AV$5/(1-$E101)+$D$101-AV$5</f>
        <v>0.476116456795483</v>
      </c>
      <c r="AW101" s="1" t="n">
        <f aca="false">AW$5/(1-$E101)+$D$101-AW$5</f>
        <v>0.480393486756404</v>
      </c>
      <c r="AX101" s="1" t="n">
        <f aca="false">AX$5/(1-$E101)+$D$101-AX$5</f>
        <v>0.484670516717324</v>
      </c>
      <c r="AY101" s="1" t="n">
        <f aca="false">AY$5/(1-$E101)+$D$101-AY$5</f>
        <v>0.488947546678245</v>
      </c>
      <c r="AZ101" s="1" t="n">
        <f aca="false">AZ$5/(1-$E101)+$D$101-AZ$5</f>
        <v>0.493224576639165</v>
      </c>
      <c r="BA101" s="1" t="n">
        <f aca="false">BA$5/(1-$E101)+$D$101-BA$5</f>
        <v>0.497501606600086</v>
      </c>
      <c r="BB101" s="1" t="n">
        <f aca="false">BB$5/(1-$E101)+$D$101-BB$5</f>
        <v>0.501778636561006</v>
      </c>
      <c r="BC101" s="1" t="n">
        <f aca="false">BC$5/(1-$E101)+$D$101-BC$5</f>
        <v>0.506055666521927</v>
      </c>
      <c r="BD101" s="1" t="n">
        <f aca="false">BD$5/(1-$E101)+$D$101-BD$5</f>
        <v>0.510332696482847</v>
      </c>
      <c r="BE101" s="1" t="n">
        <f aca="false">BE$5/(1-$E101)+$D$101-BE$5</f>
        <v>0.514609726443768</v>
      </c>
      <c r="BF101" s="1" t="n">
        <f aca="false">BF$5/(1-$E101)+$D$101-BF$5</f>
        <v>0.518886756404688</v>
      </c>
      <c r="BG101" s="1" t="n">
        <f aca="false">BG$5/(1-$E101)+$D$101-BG$5</f>
        <v>0.523163786365609</v>
      </c>
      <c r="BH101" s="1" t="n">
        <f aca="false">BH$5/(1-$E101)+$D$101-BH$5</f>
        <v>0.527440816326529</v>
      </c>
      <c r="BI101" s="1" t="n">
        <f aca="false">BI$5/(1-$E101)+$D$101-BI$5</f>
        <v>0.53171784628745</v>
      </c>
      <c r="BJ101" s="1" t="n">
        <f aca="false">BJ$5/(1-$E101)+$D$101-BJ$5</f>
        <v>0.535994876248371</v>
      </c>
      <c r="BK101" s="1" t="n">
        <f aca="false">BK$5/(1-$E101)+$D$101-BK$5</f>
        <v>0.540271906209291</v>
      </c>
      <c r="BL101" s="1" t="n">
        <f aca="false">BL$5/(1-$E101)+$D$101-BL$5</f>
        <v>0.544548936170212</v>
      </c>
      <c r="BM101" s="1" t="n">
        <f aca="false">BM$5/(1-$E101)+$D$101-BM$5</f>
        <v>0.548825966131132</v>
      </c>
      <c r="BN101" s="1" t="n">
        <f aca="false">BN$5/(1-$E101)+$D$101-BN$5</f>
        <v>0.553102996092053</v>
      </c>
      <c r="BO101" s="1" t="n">
        <f aca="false">BO$5/(1-$E101)+$D$101-BO$5</f>
        <v>0.557380026052973</v>
      </c>
      <c r="BP101" s="1" t="n">
        <f aca="false">BP$5/(1-$E101)+$D$101-BP$5</f>
        <v>0.561657056013894</v>
      </c>
      <c r="BQ101" s="1" t="n">
        <f aca="false">BQ$5/(1-$E101)+$D$101-BQ$5</f>
        <v>0.565934085974814</v>
      </c>
      <c r="BR101" s="1" t="n">
        <f aca="false">BR$5/(1-$E101)+$D$101-BR$5</f>
        <v>0.570211115935735</v>
      </c>
      <c r="BS101" s="1" t="n">
        <f aca="false">BS$5/(1-$E101)+$D$101-BS$5</f>
        <v>0.574488145896655</v>
      </c>
      <c r="BT101" s="1" t="n">
        <f aca="false">BT$5/(1-$E101)+$D$101-BT$5</f>
        <v>0.578765175857576</v>
      </c>
      <c r="BU101" s="1" t="n">
        <f aca="false">BU$5/(1-$E101)+$D$101-BU$5</f>
        <v>0.583042205818496</v>
      </c>
      <c r="BV101" s="1" t="n">
        <f aca="false">BV$5/(1-$E101)+$D$101-BV$5</f>
        <v>0.587319235779417</v>
      </c>
      <c r="BW101" s="1" t="n">
        <f aca="false">BW$5/(1-$E101)+$D$101-BW$5</f>
        <v>0.591596265740337</v>
      </c>
      <c r="BX101" s="1" t="n">
        <f aca="false">BX$5/(1-$E101)+$D$101-BX$5</f>
        <v>0.595873295701258</v>
      </c>
      <c r="BY101" s="1" t="n">
        <f aca="false">BY$5/(1-$E101)+$D$101-BY$5</f>
        <v>0.600150325662178</v>
      </c>
      <c r="BZ101" s="1" t="n">
        <f aca="false">BZ$5/(1-$E101)+$D$101-BZ$5</f>
        <v>0.604427355623099</v>
      </c>
      <c r="CA101" s="1" t="n">
        <f aca="false">CA$5/(1-$E101)+$D$101-CA$5</f>
        <v>0.608704385584019</v>
      </c>
      <c r="CB101" s="1" t="n">
        <f aca="false">CB$5/(1-$E101)+$D$101-CB$5</f>
        <v>0.61298141554494</v>
      </c>
      <c r="CC101" s="1" t="n">
        <f aca="false">CC$5/(1-$E101)+$D$101-CC$5</f>
        <v>0.617258445505861</v>
      </c>
      <c r="CD101" s="1" t="n">
        <f aca="false">CD$5/(1-$E101)+$D$101-CD$5</f>
        <v>0.621535475466781</v>
      </c>
      <c r="CE101" s="1" t="n">
        <f aca="false">CE$5/(1-$E101)+$D$101-CE$5</f>
        <v>0.625812505427702</v>
      </c>
      <c r="CF101" s="1" t="n">
        <f aca="false">CF$5/(1-$E101)+$D$101-CF$5</f>
        <v>0.630089535388622</v>
      </c>
      <c r="CG101" s="1" t="n">
        <f aca="false">CG$5/(1-$E101)+$D$101-CG$5</f>
        <v>0.634366565349543</v>
      </c>
      <c r="CH101" s="1" t="n">
        <f aca="false">CH$5/(1-$E101)+$D$101-CH$5</f>
        <v>0.638643595310463</v>
      </c>
      <c r="CI101" s="1" t="n">
        <f aca="false">CI$5/(1-$E101)+$D$101-CI$5</f>
        <v>0.642920625271384</v>
      </c>
      <c r="CJ101" s="1" t="n">
        <f aca="false">CJ$5/(1-$E101)+$D$101-CJ$5</f>
        <v>0.647197655232304</v>
      </c>
      <c r="CK101" s="1" t="n">
        <f aca="false">CK$5/(1-$E101)+$D$101-CK$5</f>
        <v>0.651474685193225</v>
      </c>
      <c r="CL101" s="1" t="n">
        <f aca="false">CL$5/(1-$E101)+$D$101-CL$5</f>
        <v>0.655751715154145</v>
      </c>
      <c r="CM101" s="1" t="n">
        <f aca="false">CM$5/(1-$E101)+$D$101-CM$5</f>
        <v>0.660028745115066</v>
      </c>
      <c r="CN101" s="1" t="n">
        <f aca="false">CN$5/(1-$E101)+$D$101-CN$5</f>
        <v>0.664305775075986</v>
      </c>
      <c r="CO101" s="1" t="n">
        <f aca="false">CO$5/(1-$E101)+$D$101-CO$5</f>
        <v>0.668582805036907</v>
      </c>
      <c r="CP101" s="1" t="n">
        <f aca="false">CP$5/(1-$E101)+$D$101-CP$5</f>
        <v>0.672859834997827</v>
      </c>
      <c r="CQ101" s="1" t="n">
        <f aca="false">CQ$5/(1-$E101)+$D$101-CQ$5</f>
        <v>0.677136864958748</v>
      </c>
      <c r="CR101" s="1" t="n">
        <f aca="false">CR$5/(1-$E101)+$D$101-CR$5</f>
        <v>0.681413894919668</v>
      </c>
      <c r="CS101" s="1" t="n">
        <f aca="false">CS$5/(1-$E101)+$D$101-CS$5</f>
        <v>0.685690924880589</v>
      </c>
      <c r="CT101" s="1" t="n">
        <f aca="false">CT$5/(1-$E101)+$D$101-CT$5</f>
        <v>0.68996795484151</v>
      </c>
      <c r="CU101" s="1" t="n">
        <f aca="false">CU$5/(1-$E101)+$D$101-CU$5</f>
        <v>0.69424498480243</v>
      </c>
      <c r="CV101" s="1" t="n">
        <f aca="false">CV$5/(1-$E101)+$D$101-CV$5</f>
        <v>0.698522014763351</v>
      </c>
      <c r="CW101" s="1" t="n">
        <f aca="false">CW$5/(1-$E101)+$D$101-CW$5</f>
        <v>0.702799044724271</v>
      </c>
      <c r="CX101" s="1" t="n">
        <f aca="false">CX$5/(1-$E101)+$D$101-CX$5</f>
        <v>0.707076074685192</v>
      </c>
      <c r="CY101" s="1" t="n">
        <f aca="false">CY$5/(1-$E101)+$D$101-CY$5</f>
        <v>0.711353104646112</v>
      </c>
      <c r="CZ101" s="1" t="n">
        <f aca="false">CZ$5/(1-$E101)+$D$101-CZ$5</f>
        <v>0.715630134607033</v>
      </c>
      <c r="DA101" s="1" t="n">
        <f aca="false">DA$5/(1-$E101)+$D$101-DA$5</f>
        <v>0.719907164567953</v>
      </c>
      <c r="DB101" s="1" t="n">
        <f aca="false">DB$5/(1-$E101)+$D$101-DB$5</f>
        <v>0.724184194528874</v>
      </c>
      <c r="DC101" s="1" t="n">
        <f aca="false">DC$5/(1-$E101)+$D$101-DC$5</f>
        <v>0.728461224489794</v>
      </c>
      <c r="DD101" s="1" t="n">
        <f aca="false">DD$5/(1-$E101)+$D$101-DD$5</f>
        <v>0.732738254450715</v>
      </c>
      <c r="DE101" s="1" t="n">
        <f aca="false">DE$5/(1-$E101)+$D$101-DE$5</f>
        <v>0.737015284411635</v>
      </c>
      <c r="DF101" s="1" t="n">
        <f aca="false">DF$5/(1-$E101)+$D$101-DF$5</f>
        <v>0.741292314372556</v>
      </c>
      <c r="DG101" s="1" t="n">
        <f aca="false">DG$5/(1-$E101)+$D$101-DG$5</f>
        <v>0.745569344333476</v>
      </c>
      <c r="DH101" s="1" t="n">
        <f aca="false">DH$5/(1-$E101)+$D$101-DH$5</f>
        <v>0.749846374294398</v>
      </c>
      <c r="DI101" s="1" t="n">
        <f aca="false">DI$5/(1-$E101)+$D$101-DI$5</f>
        <v>0.754123404255318</v>
      </c>
      <c r="DJ101" s="1" t="n">
        <f aca="false">DJ$5/(1-$E101)+$D$101-DJ$5</f>
        <v>0.758400434216238</v>
      </c>
      <c r="DK101" s="1" t="n">
        <f aca="false">DK$5/(1-$E101)+$D$101-DK$5</f>
        <v>0.76267746417716</v>
      </c>
      <c r="DL101" s="1" t="n">
        <f aca="false">DL$5/(1-$E101)+$D$101-DL$5</f>
        <v>0.76695449413808</v>
      </c>
      <c r="DM101" s="1" t="n">
        <f aca="false">DM$5/(1-$E101)+$D$101-DM$5</f>
        <v>0.771231524099</v>
      </c>
      <c r="DN101" s="1" t="n">
        <f aca="false">DN$5/(1-$E101)+$D$101-DN$5</f>
        <v>0.775508554059922</v>
      </c>
      <c r="DO101" s="1" t="n">
        <f aca="false">DO$5/(1-$E101)+$D$101-DO$5</f>
        <v>0.779785584020842</v>
      </c>
      <c r="DP101" s="1" t="n">
        <f aca="false">DP$5/(1-$E101)+$D$101-DP$5</f>
        <v>0.784062613981762</v>
      </c>
      <c r="DQ101" s="1" t="n">
        <f aca="false">DQ$5/(1-$E101)+$D$101-DQ$5</f>
        <v>0.788339643942682</v>
      </c>
      <c r="DR101" s="1" t="n">
        <f aca="false">DR$5/(1-$E101)+$D$101-DR$5</f>
        <v>0.792616673903604</v>
      </c>
      <c r="DS101" s="1" t="n">
        <f aca="false">DS$5/(1-$E101)+$D$101-DS$5</f>
        <v>0.796893703864524</v>
      </c>
      <c r="DT101" s="1" t="n">
        <f aca="false">DT$5/(1-$E101)+$D$101-DT$5</f>
        <v>0.801170733825444</v>
      </c>
      <c r="DU101" s="1" t="n">
        <f aca="false">DU$5/(1-$E101)+$D$101-DU$5</f>
        <v>0.805447763786364</v>
      </c>
      <c r="DV101" s="1" t="n">
        <f aca="false">DV$5/(1-$E101)+$D$101-DV$5</f>
        <v>0.809724793747286</v>
      </c>
      <c r="DW101" s="1" t="n">
        <f aca="false">DW$5/(1-$E101)+$D$101-DW$5</f>
        <v>0.814001823708205</v>
      </c>
      <c r="DX101" s="1" t="n">
        <f aca="false">DX$5/(1-$E101)+$D$101-DX$5</f>
        <v>0.818278853669126</v>
      </c>
      <c r="DY101" s="1" t="n">
        <f aca="false">DY$5/(1-$E101)+$D$101-DY$5</f>
        <v>0.822555883630047</v>
      </c>
      <c r="DZ101" s="1" t="n">
        <f aca="false">DZ$5/(1-$E101)+$D$101-DZ$5</f>
        <v>0.826832913590968</v>
      </c>
      <c r="EA101" s="1" t="n">
        <f aca="false">EA$5/(1-$E101)+$D$101-EA$5</f>
        <v>0.831109943551889</v>
      </c>
      <c r="EB101" s="1" t="n">
        <f aca="false">EB$5/(1-$E101)+$D$101-EB$5</f>
        <v>0.835386973512808</v>
      </c>
      <c r="EC101" s="1" t="n">
        <f aca="false">EC$5/(1-$E101)+$D$101-EC$5</f>
        <v>0.839664003473729</v>
      </c>
      <c r="ED101" s="1" t="n">
        <f aca="false">ED$5/(1-$E101)+$D$101-ED$5</f>
        <v>0.84394103343465</v>
      </c>
      <c r="EE101" s="1" t="n">
        <f aca="false">EE$5/(1-$E101)+$D$101-EE$5</f>
        <v>0.848218063395571</v>
      </c>
      <c r="EF101" s="1" t="n">
        <f aca="false">EF$5/(1-$E101)+$D$101-EF$5</f>
        <v>0.852495093356492</v>
      </c>
      <c r="EG101" s="1" t="n">
        <f aca="false">EG$5/(1-$E101)+$D$101-EG$5</f>
        <v>0.856772123317413</v>
      </c>
      <c r="EH101" s="1" t="n">
        <f aca="false">EH$5/(1-$E101)+$D$101-EH$5</f>
        <v>0.861049153278332</v>
      </c>
      <c r="EI101" s="1" t="n">
        <f aca="false">EI$5/(1-$E101)+$D$101-EI$5</f>
        <v>0.865326183239253</v>
      </c>
      <c r="EJ101" s="1" t="n">
        <f aca="false">EJ$5/(1-$E101)+$D$101-EJ$5</f>
        <v>0.869603213200174</v>
      </c>
      <c r="EK101" s="1" t="n">
        <f aca="false">EK$5/(1-$E101)+$D$101-EK$5</f>
        <v>0.873880243161095</v>
      </c>
      <c r="EL101" s="1" t="n">
        <f aca="false">EL$5/(1-$E101)+$D$101-EL$5</f>
        <v>0.878157273122016</v>
      </c>
      <c r="EM101" s="1" t="n">
        <f aca="false">EM$5/(1-$E101)+$D$101-EM$5</f>
        <v>0.882434303082935</v>
      </c>
      <c r="EN101" s="1" t="n">
        <f aca="false">EN$5/(1-$E101)+$D$101-EN$5</f>
        <v>0.886711333043856</v>
      </c>
      <c r="EO101" s="1" t="n">
        <f aca="false">EO$5/(1-$E101)+$D$101-EO$5</f>
        <v>0.890988363004777</v>
      </c>
      <c r="EP101" s="1" t="n">
        <f aca="false">EP$5/(1-$E101)+$D$101-EP$5</f>
        <v>0.895265392965698</v>
      </c>
      <c r="EQ101" s="1" t="n">
        <f aca="false">EQ$5/(1-$E101)+$D$101-EQ$5</f>
        <v>0.899542422926619</v>
      </c>
      <c r="ER101" s="1" t="n">
        <f aca="false">ER$5/(1-$E101)+$D$101-ER$5</f>
        <v>0.903819452887538</v>
      </c>
      <c r="ES101" s="1" t="n">
        <f aca="false">ES$5/(1-$E101)+$D$101-ES$5</f>
        <v>0.908096482848459</v>
      </c>
      <c r="ET101" s="1" t="n">
        <f aca="false">ET$5/(1-$E101)+$D$101-ET$5</f>
        <v>0.91237351280938</v>
      </c>
      <c r="EU101" s="1"/>
      <c r="EV101" s="1"/>
      <c r="EW101" s="1"/>
      <c r="EX101" s="1"/>
      <c r="EY101" s="1"/>
      <c r="EZ101" s="1"/>
      <c r="FA101" s="1"/>
      <c r="FB101" s="1"/>
    </row>
    <row r="102" customFormat="false" ht="12.75" hidden="false" customHeight="false" outlineLevel="0" collapsed="false">
      <c r="A102" s="18" t="s">
        <v>91</v>
      </c>
      <c r="B102" s="12" t="n">
        <f aca="false">+B101+1</f>
        <v>52</v>
      </c>
      <c r="C102" s="1" t="n">
        <v>18.81</v>
      </c>
      <c r="D102" s="1" t="n">
        <f aca="false">0.172-0.0088</f>
        <v>0.1632</v>
      </c>
      <c r="E102" s="2" t="n">
        <v>0.0871</v>
      </c>
      <c r="F102" s="1" t="n">
        <f aca="false">F$5/(1-$E102)+$D$102-F$5</f>
        <v>0.306315346697338</v>
      </c>
      <c r="G102" s="1" t="n">
        <f aca="false">G$5/(1-$E102)+$D$102-G$5</f>
        <v>0.311085858253916</v>
      </c>
      <c r="H102" s="1" t="n">
        <f aca="false">H$5/(1-$E102)+$D$102-H$5</f>
        <v>0.315856369810494</v>
      </c>
      <c r="I102" s="1" t="n">
        <f aca="false">I$5/(1-$E102)+$D$102-I$5</f>
        <v>0.320626881367072</v>
      </c>
      <c r="J102" s="1" t="n">
        <f aca="false">J$5/(1-$E102)+$D$102-J$5</f>
        <v>0.32539739292365</v>
      </c>
      <c r="K102" s="1" t="n">
        <f aca="false">K$5/(1-$E102)+$D$102-K$5</f>
        <v>0.330167904480228</v>
      </c>
      <c r="L102" s="1" t="n">
        <f aca="false">L$5/(1-$E102)+$D$102-L$5</f>
        <v>0.334938416036806</v>
      </c>
      <c r="M102" s="1" t="n">
        <f aca="false">M$5/(1-$E102)+$D$102-M$5</f>
        <v>0.339708927593384</v>
      </c>
      <c r="N102" s="1" t="n">
        <f aca="false">N$5/(1-$E102)+$D$102-N$5</f>
        <v>0.344479439149962</v>
      </c>
      <c r="O102" s="1" t="n">
        <f aca="false">O$5/(1-$E102)+$D$102-O$5</f>
        <v>0.349249950706539</v>
      </c>
      <c r="P102" s="1" t="n">
        <f aca="false">P$5/(1-$E102)+$D$102-P$5</f>
        <v>0.401725577828897</v>
      </c>
      <c r="Q102" s="1" t="n">
        <f aca="false">Q$5/(1-$E102)+$D$102-Q$5</f>
        <v>0.406496089385474</v>
      </c>
      <c r="R102" s="1" t="n">
        <f aca="false">R$5/(1-$E102)+$D$102-R$5</f>
        <v>0.411266600942053</v>
      </c>
      <c r="S102" s="1" t="n">
        <f aca="false">S$5/(1-$E102)+$D$102-S$5</f>
        <v>0.41603711249863</v>
      </c>
      <c r="T102" s="1" t="n">
        <f aca="false">T$5/(1-$E102)+$D$102-T$5</f>
        <v>0.420807624055208</v>
      </c>
      <c r="U102" s="1" t="n">
        <f aca="false">U$5/(1-$E102)+$D$102-U$5</f>
        <v>0.425578135611786</v>
      </c>
      <c r="V102" s="1" t="n">
        <f aca="false">V$5/(1-$E102)+$D$102-V$5</f>
        <v>0.430348647168364</v>
      </c>
      <c r="W102" s="1" t="n">
        <f aca="false">W$5/(1-$E102)+$D$102-W$5</f>
        <v>0.435119158724942</v>
      </c>
      <c r="X102" s="1" t="n">
        <f aca="false">X$5/(1-$E102)+$D$102-X$5</f>
        <v>0.43988967028152</v>
      </c>
      <c r="Y102" s="1" t="n">
        <f aca="false">Y$5/(1-$E102)+$D$102-Y$5</f>
        <v>0.444660181838098</v>
      </c>
      <c r="Z102" s="1" t="n">
        <f aca="false">Z$5/(1-$E102)+$D$102-Z$5</f>
        <v>0.449430693394676</v>
      </c>
      <c r="AA102" s="1" t="n">
        <f aca="false">AA$5/(1-$E102)+$D$102-AA$5</f>
        <v>0.454201204951254</v>
      </c>
      <c r="AB102" s="1" t="n">
        <f aca="false">AB$5/(1-$E102)+$D$102-AB$5</f>
        <v>0.458971716507832</v>
      </c>
      <c r="AC102" s="1" t="n">
        <f aca="false">AC$5/(1-$E102)+$D$102-AC$5</f>
        <v>0.463742228064409</v>
      </c>
      <c r="AD102" s="1" t="n">
        <f aca="false">AD$5/(1-$E102)+$D$102-AD$5</f>
        <v>0.468512739620988</v>
      </c>
      <c r="AE102" s="1" t="n">
        <f aca="false">AE$5/(1-$E102)+$D$102-AE$5</f>
        <v>0.473283251177565</v>
      </c>
      <c r="AF102" s="1" t="n">
        <f aca="false">AF$5/(1-$E102)+$D$102-AF$5</f>
        <v>0.478053762734143</v>
      </c>
      <c r="AG102" s="1" t="n">
        <f aca="false">AG$5/(1-$E102)+$D$102-AG$5</f>
        <v>0.482824274290721</v>
      </c>
      <c r="AH102" s="1" t="n">
        <f aca="false">AH$5/(1-$E102)+$D$102-AH$5</f>
        <v>0.487594785847299</v>
      </c>
      <c r="AI102" s="1" t="n">
        <f aca="false">AI$5/(1-$E102)+$D$102-AI$5</f>
        <v>0.492365297403877</v>
      </c>
      <c r="AJ102" s="1" t="n">
        <f aca="false">AJ$5/(1-$E102)+$D$102-AJ$5</f>
        <v>0.497135808960455</v>
      </c>
      <c r="AK102" s="1" t="n">
        <f aca="false">AK$5/(1-$E102)+$D$102-AK$5</f>
        <v>0.501906320517033</v>
      </c>
      <c r="AL102" s="1" t="n">
        <f aca="false">AL$5/(1-$E102)+$D$102-AL$5</f>
        <v>0.506676832073611</v>
      </c>
      <c r="AM102" s="1" t="n">
        <f aca="false">AM$5/(1-$E102)+$D$102-AM$5</f>
        <v>0.511447343630189</v>
      </c>
      <c r="AN102" s="1" t="n">
        <f aca="false">AN$5/(1-$E102)+$D$102-AN$5</f>
        <v>0.516217855186767</v>
      </c>
      <c r="AO102" s="1" t="n">
        <f aca="false">AO$5/(1-$E102)+$D$102-AO$5</f>
        <v>0.520988366743344</v>
      </c>
      <c r="AP102" s="1" t="n">
        <f aca="false">AP$5/(1-$E102)+$D$102-AP$5</f>
        <v>0.525758878299922</v>
      </c>
      <c r="AQ102" s="1" t="n">
        <f aca="false">AQ$5/(1-$E102)+$D$102-AQ$5</f>
        <v>0.5305293898565</v>
      </c>
      <c r="AR102" s="1" t="n">
        <f aca="false">AR$5/(1-$E102)+$D$102-AR$5</f>
        <v>0.535299901413079</v>
      </c>
      <c r="AS102" s="1" t="n">
        <f aca="false">AS$5/(1-$E102)+$D$102-AS$5</f>
        <v>0.540070412969656</v>
      </c>
      <c r="AT102" s="1" t="n">
        <f aca="false">AT$5/(1-$E102)+$D$102-AT$5</f>
        <v>0.544840924526234</v>
      </c>
      <c r="AU102" s="1" t="n">
        <f aca="false">AU$5/(1-$E102)+$D$102-AU$5</f>
        <v>0.549611436082812</v>
      </c>
      <c r="AV102" s="1" t="n">
        <f aca="false">AV$5/(1-$E102)+$D$102-AV$5</f>
        <v>0.55438194763939</v>
      </c>
      <c r="AW102" s="1" t="n">
        <f aca="false">AW$5/(1-$E102)+$D$102-AW$5</f>
        <v>0.559152459195968</v>
      </c>
      <c r="AX102" s="1" t="n">
        <f aca="false">AX$5/(1-$E102)+$D$102-AX$5</f>
        <v>0.563922970752546</v>
      </c>
      <c r="AY102" s="1" t="n">
        <f aca="false">AY$5/(1-$E102)+$D$102-AY$5</f>
        <v>0.568693482309124</v>
      </c>
      <c r="AZ102" s="1" t="n">
        <f aca="false">AZ$5/(1-$E102)+$D$102-AZ$5</f>
        <v>0.573463993865702</v>
      </c>
      <c r="BA102" s="1" t="n">
        <f aca="false">BA$5/(1-$E102)+$D$102-BA$5</f>
        <v>0.578234505422279</v>
      </c>
      <c r="BB102" s="1" t="n">
        <f aca="false">BB$5/(1-$E102)+$D$102-BB$5</f>
        <v>0.583005016978857</v>
      </c>
      <c r="BC102" s="1" t="n">
        <f aca="false">BC$5/(1-$E102)+$D$102-BC$5</f>
        <v>0.587775528535436</v>
      </c>
      <c r="BD102" s="1" t="n">
        <f aca="false">BD$5/(1-$E102)+$D$102-BD$5</f>
        <v>0.592546040092014</v>
      </c>
      <c r="BE102" s="1" t="n">
        <f aca="false">BE$5/(1-$E102)+$D$102-BE$5</f>
        <v>0.597316551648591</v>
      </c>
      <c r="BF102" s="1" t="n">
        <f aca="false">BF$5/(1-$E102)+$D$102-BF$5</f>
        <v>0.602087063205169</v>
      </c>
      <c r="BG102" s="1" t="n">
        <f aca="false">BG$5/(1-$E102)+$D$102-BG$5</f>
        <v>0.606857574761747</v>
      </c>
      <c r="BH102" s="1" t="n">
        <f aca="false">BH$5/(1-$E102)+$D$102-BH$5</f>
        <v>0.611628086318325</v>
      </c>
      <c r="BI102" s="1" t="n">
        <f aca="false">BI$5/(1-$E102)+$D$102-BI$5</f>
        <v>0.616398597874903</v>
      </c>
      <c r="BJ102" s="1" t="n">
        <f aca="false">BJ$5/(1-$E102)+$D$102-BJ$5</f>
        <v>0.621169109431481</v>
      </c>
      <c r="BK102" s="1" t="n">
        <f aca="false">BK$5/(1-$E102)+$D$102-BK$5</f>
        <v>0.625939620988059</v>
      </c>
      <c r="BL102" s="1" t="n">
        <f aca="false">BL$5/(1-$E102)+$D$102-BL$5</f>
        <v>0.630710132544636</v>
      </c>
      <c r="BM102" s="1" t="n">
        <f aca="false">BM$5/(1-$E102)+$D$102-BM$5</f>
        <v>0.635480644101214</v>
      </c>
      <c r="BN102" s="1" t="n">
        <f aca="false">BN$5/(1-$E102)+$D$102-BN$5</f>
        <v>0.640251155657793</v>
      </c>
      <c r="BO102" s="1" t="n">
        <f aca="false">BO$5/(1-$E102)+$D$102-BO$5</f>
        <v>0.645021667214371</v>
      </c>
      <c r="BP102" s="1" t="n">
        <f aca="false">BP$5/(1-$E102)+$D$102-BP$5</f>
        <v>0.649792178770948</v>
      </c>
      <c r="BQ102" s="1" t="n">
        <f aca="false">BQ$5/(1-$E102)+$D$102-BQ$5</f>
        <v>0.654562690327526</v>
      </c>
      <c r="BR102" s="1" t="n">
        <f aca="false">BR$5/(1-$E102)+$D$102-BR$5</f>
        <v>0.659333201884104</v>
      </c>
      <c r="BS102" s="1" t="n">
        <f aca="false">BS$5/(1-$E102)+$D$102-BS$5</f>
        <v>0.664103713440682</v>
      </c>
      <c r="BT102" s="1" t="n">
        <f aca="false">BT$5/(1-$E102)+$D$102-BT$5</f>
        <v>0.66887422499726</v>
      </c>
      <c r="BU102" s="1" t="n">
        <f aca="false">BU$5/(1-$E102)+$D$102-BU$5</f>
        <v>0.673644736553838</v>
      </c>
      <c r="BV102" s="1" t="n">
        <f aca="false">BV$5/(1-$E102)+$D$102-BV$5</f>
        <v>0.678415248110416</v>
      </c>
      <c r="BW102" s="1" t="n">
        <f aca="false">BW$5/(1-$E102)+$D$102-BW$5</f>
        <v>0.683185759666994</v>
      </c>
      <c r="BX102" s="1" t="n">
        <f aca="false">BX$5/(1-$E102)+$D$102-BX$5</f>
        <v>0.687956271223571</v>
      </c>
      <c r="BY102" s="1" t="n">
        <f aca="false">BY$5/(1-$E102)+$D$102-BY$5</f>
        <v>0.69272678278015</v>
      </c>
      <c r="BZ102" s="1" t="n">
        <f aca="false">BZ$5/(1-$E102)+$D$102-BZ$5</f>
        <v>0.697497294336728</v>
      </c>
      <c r="CA102" s="1" t="n">
        <f aca="false">CA$5/(1-$E102)+$D$102-CA$5</f>
        <v>0.702267805893306</v>
      </c>
      <c r="CB102" s="1" t="n">
        <f aca="false">CB$5/(1-$E102)+$D$102-CB$5</f>
        <v>0.707038317449883</v>
      </c>
      <c r="CC102" s="1" t="n">
        <f aca="false">CC$5/(1-$E102)+$D$102-CC$5</f>
        <v>0.711808829006461</v>
      </c>
      <c r="CD102" s="1" t="n">
        <f aca="false">CD$5/(1-$E102)+$D$102-CD$5</f>
        <v>0.716579340563039</v>
      </c>
      <c r="CE102" s="1" t="n">
        <f aca="false">CE$5/(1-$E102)+$D$102-CE$5</f>
        <v>0.721349852119618</v>
      </c>
      <c r="CF102" s="1" t="n">
        <f aca="false">CF$5/(1-$E102)+$D$102-CF$5</f>
        <v>0.726120363676195</v>
      </c>
      <c r="CG102" s="1" t="n">
        <f aca="false">CG$5/(1-$E102)+$D$102-CG$5</f>
        <v>0.730890875232773</v>
      </c>
      <c r="CH102" s="1" t="n">
        <f aca="false">CH$5/(1-$E102)+$D$102-CH$5</f>
        <v>0.735661386789351</v>
      </c>
      <c r="CI102" s="1" t="n">
        <f aca="false">CI$5/(1-$E102)+$D$102-CI$5</f>
        <v>0.740431898345928</v>
      </c>
      <c r="CJ102" s="1" t="n">
        <f aca="false">CJ$5/(1-$E102)+$D$102-CJ$5</f>
        <v>0.745202409902507</v>
      </c>
      <c r="CK102" s="1" t="n">
        <f aca="false">CK$5/(1-$E102)+$D$102-CK$5</f>
        <v>0.749972921459085</v>
      </c>
      <c r="CL102" s="1" t="n">
        <f aca="false">CL$5/(1-$E102)+$D$102-CL$5</f>
        <v>0.754743433015663</v>
      </c>
      <c r="CM102" s="1" t="n">
        <f aca="false">CM$5/(1-$E102)+$D$102-CM$5</f>
        <v>0.75951394457224</v>
      </c>
      <c r="CN102" s="1" t="n">
        <f aca="false">CN$5/(1-$E102)+$D$102-CN$5</f>
        <v>0.764284456128818</v>
      </c>
      <c r="CO102" s="1" t="n">
        <f aca="false">CO$5/(1-$E102)+$D$102-CO$5</f>
        <v>0.769054967685396</v>
      </c>
      <c r="CP102" s="1" t="n">
        <f aca="false">CP$5/(1-$E102)+$D$102-CP$5</f>
        <v>0.773825479241975</v>
      </c>
      <c r="CQ102" s="1" t="n">
        <f aca="false">CQ$5/(1-$E102)+$D$102-CQ$5</f>
        <v>0.778595990798552</v>
      </c>
      <c r="CR102" s="1" t="n">
        <f aca="false">CR$5/(1-$E102)+$D$102-CR$5</f>
        <v>0.78336650235513</v>
      </c>
      <c r="CS102" s="1" t="n">
        <f aca="false">CS$5/(1-$E102)+$D$102-CS$5</f>
        <v>0.788137013911708</v>
      </c>
      <c r="CT102" s="1" t="n">
        <f aca="false">CT$5/(1-$E102)+$D$102-CT$5</f>
        <v>0.792907525468286</v>
      </c>
      <c r="CU102" s="1" t="n">
        <f aca="false">CU$5/(1-$E102)+$D$102-CU$5</f>
        <v>0.797678037024864</v>
      </c>
      <c r="CV102" s="1" t="n">
        <f aca="false">CV$5/(1-$E102)+$D$102-CV$5</f>
        <v>0.802448548581442</v>
      </c>
      <c r="CW102" s="1" t="n">
        <f aca="false">CW$5/(1-$E102)+$D$102-CW$5</f>
        <v>0.80721906013802</v>
      </c>
      <c r="CX102" s="1" t="n">
        <f aca="false">CX$5/(1-$E102)+$D$102-CX$5</f>
        <v>0.811989571694598</v>
      </c>
      <c r="CY102" s="1" t="n">
        <f aca="false">CY$5/(1-$E102)+$D$102-CY$5</f>
        <v>0.816760083251175</v>
      </c>
      <c r="CZ102" s="1" t="n">
        <f aca="false">CZ$5/(1-$E102)+$D$102-CZ$5</f>
        <v>0.821530594807753</v>
      </c>
      <c r="DA102" s="1" t="n">
        <f aca="false">DA$5/(1-$E102)+$D$102-DA$5</f>
        <v>0.826301106364332</v>
      </c>
      <c r="DB102" s="1" t="n">
        <f aca="false">DB$5/(1-$E102)+$D$102-DB$5</f>
        <v>0.83107161792091</v>
      </c>
      <c r="DC102" s="1" t="n">
        <f aca="false">DC$5/(1-$E102)+$D$102-DC$5</f>
        <v>0.835842129477487</v>
      </c>
      <c r="DD102" s="1" t="n">
        <f aca="false">DD$5/(1-$E102)+$D$102-DD$5</f>
        <v>0.840612641034065</v>
      </c>
      <c r="DE102" s="1" t="n">
        <f aca="false">DE$5/(1-$E102)+$D$102-DE$5</f>
        <v>0.845383152590643</v>
      </c>
      <c r="DF102" s="1" t="n">
        <f aca="false">DF$5/(1-$E102)+$D$102-DF$5</f>
        <v>0.850153664147221</v>
      </c>
      <c r="DG102" s="1" t="n">
        <f aca="false">DG$5/(1-$E102)+$D$102-DG$5</f>
        <v>0.8549241757038</v>
      </c>
      <c r="DH102" s="1" t="n">
        <f aca="false">DH$5/(1-$E102)+$D$102-DH$5</f>
        <v>0.859694687260378</v>
      </c>
      <c r="DI102" s="1" t="n">
        <f aca="false">DI$5/(1-$E102)+$D$102-DI$5</f>
        <v>0.864465198816954</v>
      </c>
      <c r="DJ102" s="1" t="n">
        <f aca="false">DJ$5/(1-$E102)+$D$102-DJ$5</f>
        <v>0.869235710373532</v>
      </c>
      <c r="DK102" s="1" t="n">
        <f aca="false">DK$5/(1-$E102)+$D$102-DK$5</f>
        <v>0.87400622193011</v>
      </c>
      <c r="DL102" s="1" t="n">
        <f aca="false">DL$5/(1-$E102)+$D$102-DL$5</f>
        <v>0.878776733486689</v>
      </c>
      <c r="DM102" s="1" t="n">
        <f aca="false">DM$5/(1-$E102)+$D$102-DM$5</f>
        <v>0.883547245043267</v>
      </c>
      <c r="DN102" s="1" t="n">
        <f aca="false">DN$5/(1-$E102)+$D$102-DN$5</f>
        <v>0.888317756599845</v>
      </c>
      <c r="DO102" s="1" t="n">
        <f aca="false">DO$5/(1-$E102)+$D$102-DO$5</f>
        <v>0.893088268156423</v>
      </c>
      <c r="DP102" s="1" t="n">
        <f aca="false">DP$5/(1-$E102)+$D$102-DP$5</f>
        <v>0.897858779712999</v>
      </c>
      <c r="DQ102" s="1" t="n">
        <f aca="false">DQ$5/(1-$E102)+$D$102-DQ$5</f>
        <v>0.902629291269578</v>
      </c>
      <c r="DR102" s="1" t="n">
        <f aca="false">DR$5/(1-$E102)+$D$102-DR$5</f>
        <v>0.907399802826156</v>
      </c>
      <c r="DS102" s="1" t="n">
        <f aca="false">DS$5/(1-$E102)+$D$102-DS$5</f>
        <v>0.912170314382734</v>
      </c>
      <c r="DT102" s="1" t="n">
        <f aca="false">DT$5/(1-$E102)+$D$102-DT$5</f>
        <v>0.916940825939312</v>
      </c>
      <c r="DU102" s="1" t="n">
        <f aca="false">DU$5/(1-$E102)+$D$102-DU$5</f>
        <v>0.92171133749589</v>
      </c>
      <c r="DV102" s="1" t="n">
        <f aca="false">DV$5/(1-$E102)+$D$102-DV$5</f>
        <v>0.926481849052468</v>
      </c>
      <c r="DW102" s="1" t="n">
        <f aca="false">DW$5/(1-$E102)+$D$102-DW$5</f>
        <v>0.931252360609046</v>
      </c>
      <c r="DX102" s="1" t="n">
        <f aca="false">DX$5/(1-$E102)+$D$102-DX$5</f>
        <v>0.936022872165625</v>
      </c>
      <c r="DY102" s="1" t="n">
        <f aca="false">DY$5/(1-$E102)+$D$102-DY$5</f>
        <v>0.940793383722202</v>
      </c>
      <c r="DZ102" s="1" t="n">
        <f aca="false">DZ$5/(1-$E102)+$D$102-DZ$5</f>
        <v>0.945563895278779</v>
      </c>
      <c r="EA102" s="1" t="n">
        <f aca="false">EA$5/(1-$E102)+$D$102-EA$5</f>
        <v>0.950334406835358</v>
      </c>
      <c r="EB102" s="1" t="n">
        <f aca="false">EB$5/(1-$E102)+$D$102-EB$5</f>
        <v>0.955104918391935</v>
      </c>
      <c r="EC102" s="1" t="n">
        <f aca="false">EC$5/(1-$E102)+$D$102-EC$5</f>
        <v>0.959875429948514</v>
      </c>
      <c r="ED102" s="1" t="n">
        <f aca="false">ED$5/(1-$E102)+$D$102-ED$5</f>
        <v>0.964645941505092</v>
      </c>
      <c r="EE102" s="1" t="n">
        <f aca="false">EE$5/(1-$E102)+$D$102-EE$5</f>
        <v>0.969416453061669</v>
      </c>
      <c r="EF102" s="1" t="n">
        <f aca="false">EF$5/(1-$E102)+$D$102-EF$5</f>
        <v>0.974186964618248</v>
      </c>
      <c r="EG102" s="1" t="n">
        <f aca="false">EG$5/(1-$E102)+$D$102-EG$5</f>
        <v>0.978957476174825</v>
      </c>
      <c r="EH102" s="1" t="n">
        <f aca="false">EH$5/(1-$E102)+$D$102-EH$5</f>
        <v>0.983727987731404</v>
      </c>
      <c r="EI102" s="1" t="n">
        <f aca="false">EI$5/(1-$E102)+$D$102-EI$5</f>
        <v>0.988498499287982</v>
      </c>
      <c r="EJ102" s="1" t="n">
        <f aca="false">EJ$5/(1-$E102)+$D$102-EJ$5</f>
        <v>0.993269010844561</v>
      </c>
      <c r="EK102" s="1" t="n">
        <f aca="false">EK$5/(1-$E102)+$D$102-EK$5</f>
        <v>0.998039522401138</v>
      </c>
      <c r="EL102" s="1" t="n">
        <f aca="false">EL$5/(1-$E102)+$D$102-EL$5</f>
        <v>1.00281003395772</v>
      </c>
      <c r="EM102" s="1" t="n">
        <f aca="false">EM$5/(1-$E102)+$D$102-EM$5</f>
        <v>1.00758054551429</v>
      </c>
      <c r="EN102" s="1" t="n">
        <f aca="false">EN$5/(1-$E102)+$D$102-EN$5</f>
        <v>1.01235105707087</v>
      </c>
      <c r="EO102" s="1" t="n">
        <f aca="false">EO$5/(1-$E102)+$D$102-EO$5</f>
        <v>1.01712156862745</v>
      </c>
      <c r="EP102" s="1" t="n">
        <f aca="false">EP$5/(1-$E102)+$D$102-EP$5</f>
        <v>1.02189208018403</v>
      </c>
      <c r="EQ102" s="1" t="n">
        <f aca="false">EQ$5/(1-$E102)+$D$102-EQ$5</f>
        <v>1.02666259174061</v>
      </c>
      <c r="ER102" s="1" t="n">
        <f aca="false">ER$5/(1-$E102)+$D$102-ER$5</f>
        <v>1.03143310329718</v>
      </c>
      <c r="ES102" s="1" t="n">
        <f aca="false">ES$5/(1-$E102)+$D$102-ES$5</f>
        <v>1.03620361485376</v>
      </c>
      <c r="ET102" s="1" t="n">
        <f aca="false">ET$5/(1-$E102)+$D$102-ET$5</f>
        <v>1.04097412641034</v>
      </c>
      <c r="EU102" s="1"/>
      <c r="EV102" s="1"/>
      <c r="EW102" s="1"/>
      <c r="EX102" s="1"/>
      <c r="EY102" s="1"/>
      <c r="EZ102" s="1"/>
      <c r="FA102" s="1"/>
      <c r="FB102" s="1"/>
    </row>
    <row r="103" customFormat="false" ht="12.75" hidden="false" customHeight="false" outlineLevel="0" collapsed="false">
      <c r="A103" s="18"/>
      <c r="B103" s="12" t="n">
        <f aca="false">+B102+1</f>
        <v>53</v>
      </c>
    </row>
    <row r="104" customFormat="false" ht="12.75" hidden="false" customHeight="false" outlineLevel="0" collapsed="false">
      <c r="A104" s="5" t="s">
        <v>84</v>
      </c>
      <c r="B104" s="12" t="n">
        <f aca="false">+B103+1</f>
        <v>54</v>
      </c>
    </row>
    <row r="105" customFormat="false" ht="12.75" hidden="false" customHeight="false" outlineLevel="0" collapsed="false">
      <c r="A105" s="18" t="s">
        <v>92</v>
      </c>
      <c r="B105" s="12" t="n">
        <f aca="false">+B104+1</f>
        <v>55</v>
      </c>
      <c r="C105" s="1" t="n">
        <v>5.39</v>
      </c>
      <c r="D105" s="1" t="n">
        <v>0.0669</v>
      </c>
      <c r="E105" s="2" t="n">
        <v>0.0191</v>
      </c>
      <c r="F105" s="1" t="n">
        <f aca="false">F$5/(1-$E105)+$D$105-F$5</f>
        <v>0.0961078703231726</v>
      </c>
      <c r="G105" s="1" t="n">
        <f aca="false">G$5/(1-$E105)+$D$105-G$5</f>
        <v>0.0970814660006116</v>
      </c>
      <c r="H105" s="1" t="n">
        <f aca="false">H$5/(1-$E105)+$D$105-H$5</f>
        <v>0.0980550616780507</v>
      </c>
      <c r="I105" s="1" t="n">
        <f aca="false">I$5/(1-$E105)+$D$105-I$5</f>
        <v>0.0990286573554899</v>
      </c>
      <c r="J105" s="1" t="n">
        <f aca="false">J$5/(1-$E105)+$D$105-J$5</f>
        <v>0.100002253032929</v>
      </c>
      <c r="K105" s="1" t="n">
        <f aca="false">K$5/(1-$E105)+$D$105-K$5</f>
        <v>0.100975848710368</v>
      </c>
      <c r="L105" s="1" t="n">
        <f aca="false">L$5/(1-$E105)+$D$105-L$5</f>
        <v>0.101949444387807</v>
      </c>
      <c r="M105" s="1" t="n">
        <f aca="false">M$5/(1-$E105)+$D$105-M$5</f>
        <v>0.102923040065246</v>
      </c>
      <c r="N105" s="1" t="n">
        <f aca="false">N$5/(1-$E105)+$D$105-N$5</f>
        <v>0.103896635742685</v>
      </c>
      <c r="O105" s="1" t="n">
        <f aca="false">O$5/(1-$E105)+$D$105-O$5</f>
        <v>0.104870231420125</v>
      </c>
      <c r="P105" s="1" t="n">
        <f aca="false">P$5/(1-$E105)+$D$105-P$5</f>
        <v>0.115579783871954</v>
      </c>
      <c r="Q105" s="1" t="n">
        <f aca="false">Q$5/(1-$E105)+$D$105-Q$5</f>
        <v>0.116553379549393</v>
      </c>
      <c r="R105" s="1" t="n">
        <f aca="false">R$5/(1-$E105)+$D$105-R$5</f>
        <v>0.117526975226832</v>
      </c>
      <c r="S105" s="1" t="n">
        <f aca="false">S$5/(1-$E105)+$D$105-S$5</f>
        <v>0.118500570904271</v>
      </c>
      <c r="T105" s="1" t="n">
        <f aca="false">T$5/(1-$E105)+$D$105-T$5</f>
        <v>0.119474166581711</v>
      </c>
      <c r="U105" s="1" t="n">
        <f aca="false">U$5/(1-$E105)+$D$105-U$5</f>
        <v>0.12044776225915</v>
      </c>
      <c r="V105" s="1" t="n">
        <f aca="false">V$5/(1-$E105)+$D$105-V$5</f>
        <v>0.121421357936589</v>
      </c>
      <c r="W105" s="1" t="n">
        <f aca="false">W$5/(1-$E105)+$D$105-W$5</f>
        <v>0.122394953614028</v>
      </c>
      <c r="X105" s="1" t="n">
        <f aca="false">X$5/(1-$E105)+$D$105-X$5</f>
        <v>0.123368549291467</v>
      </c>
      <c r="Y105" s="1" t="n">
        <f aca="false">Y$5/(1-$E105)+$D$105-Y$5</f>
        <v>0.124342144968906</v>
      </c>
      <c r="Z105" s="1" t="n">
        <f aca="false">Z$5/(1-$E105)+$D$105-Z$5</f>
        <v>0.125315740646345</v>
      </c>
      <c r="AA105" s="1" t="n">
        <f aca="false">AA$5/(1-$E105)+$D$105-AA$5</f>
        <v>0.126289336323784</v>
      </c>
      <c r="AB105" s="1" t="n">
        <f aca="false">AB$5/(1-$E105)+$D$105-AB$5</f>
        <v>0.127262932001223</v>
      </c>
      <c r="AC105" s="1" t="n">
        <f aca="false">AC$5/(1-$E105)+$D$105-AC$5</f>
        <v>0.128236527678662</v>
      </c>
      <c r="AD105" s="1" t="n">
        <f aca="false">AD$5/(1-$E105)+$D$105-AD$5</f>
        <v>0.129210123356101</v>
      </c>
      <c r="AE105" s="1" t="n">
        <f aca="false">AE$5/(1-$E105)+$D$105-AE$5</f>
        <v>0.13018371903354</v>
      </c>
      <c r="AF105" s="1" t="n">
        <f aca="false">AF$5/(1-$E105)+$D$105-AF$5</f>
        <v>0.131157314710979</v>
      </c>
      <c r="AG105" s="1" t="n">
        <f aca="false">AG$5/(1-$E105)+$D$105-AG$5</f>
        <v>0.132130910388419</v>
      </c>
      <c r="AH105" s="1" t="n">
        <f aca="false">AH$5/(1-$E105)+$D$105-AH$5</f>
        <v>0.133104506065858</v>
      </c>
      <c r="AI105" s="1" t="n">
        <f aca="false">AI$5/(1-$E105)+$D$105-AI$5</f>
        <v>0.134078101743297</v>
      </c>
      <c r="AJ105" s="1" t="n">
        <f aca="false">AJ$5/(1-$E105)+$D$105-AJ$5</f>
        <v>0.135051697420736</v>
      </c>
      <c r="AK105" s="1" t="n">
        <f aca="false">AK$5/(1-$E105)+$D$105-AK$5</f>
        <v>0.136025293098175</v>
      </c>
      <c r="AL105" s="1" t="n">
        <f aca="false">AL$5/(1-$E105)+$D$105-AL$5</f>
        <v>0.136998888775614</v>
      </c>
      <c r="AM105" s="1" t="n">
        <f aca="false">AM$5/(1-$E105)+$D$105-AM$5</f>
        <v>0.137972484453053</v>
      </c>
      <c r="AN105" s="1" t="n">
        <f aca="false">AN$5/(1-$E105)+$D$105-AN$5</f>
        <v>0.138946080130492</v>
      </c>
      <c r="AO105" s="1" t="n">
        <f aca="false">AO$5/(1-$E105)+$D$105-AO$5</f>
        <v>0.139919675807931</v>
      </c>
      <c r="AP105" s="1" t="n">
        <f aca="false">AP$5/(1-$E105)+$D$105-AP$5</f>
        <v>0.14089327148537</v>
      </c>
      <c r="AQ105" s="1" t="n">
        <f aca="false">AQ$5/(1-$E105)+$D$105-AQ$5</f>
        <v>0.141866867162809</v>
      </c>
      <c r="AR105" s="1" t="n">
        <f aca="false">AR$5/(1-$E105)+$D$105-AR$5</f>
        <v>0.142840462840248</v>
      </c>
      <c r="AS105" s="1" t="n">
        <f aca="false">AS$5/(1-$E105)+$D$105-AS$5</f>
        <v>0.143814058517688</v>
      </c>
      <c r="AT105" s="1" t="n">
        <f aca="false">AT$5/(1-$E105)+$D$105-AT$5</f>
        <v>0.144787654195127</v>
      </c>
      <c r="AU105" s="1" t="n">
        <f aca="false">AU$5/(1-$E105)+$D$105-AU$5</f>
        <v>0.145761249872566</v>
      </c>
      <c r="AV105" s="1" t="n">
        <f aca="false">AV$5/(1-$E105)+$D$105-AV$5</f>
        <v>0.146734845550006</v>
      </c>
      <c r="AW105" s="1" t="n">
        <f aca="false">AW$5/(1-$E105)+$D$105-AW$5</f>
        <v>0.147708441227445</v>
      </c>
      <c r="AX105" s="1" t="n">
        <f aca="false">AX$5/(1-$E105)+$D$105-AX$5</f>
        <v>0.148682036904884</v>
      </c>
      <c r="AY105" s="1" t="n">
        <f aca="false">AY$5/(1-$E105)+$D$105-AY$5</f>
        <v>0.149655632582323</v>
      </c>
      <c r="AZ105" s="1" t="n">
        <f aca="false">AZ$5/(1-$E105)+$D$105-AZ$5</f>
        <v>0.150629228259762</v>
      </c>
      <c r="BA105" s="1" t="n">
        <f aca="false">BA$5/(1-$E105)+$D$105-BA$5</f>
        <v>0.151602823937201</v>
      </c>
      <c r="BB105" s="1" t="n">
        <f aca="false">BB$5/(1-$E105)+$D$105-BB$5</f>
        <v>0.15257641961464</v>
      </c>
      <c r="BC105" s="1" t="n">
        <f aca="false">BC$5/(1-$E105)+$D$105-BC$5</f>
        <v>0.153550015292079</v>
      </c>
      <c r="BD105" s="1" t="n">
        <f aca="false">BD$5/(1-$E105)+$D$105-BD$5</f>
        <v>0.154523610969518</v>
      </c>
      <c r="BE105" s="1" t="n">
        <f aca="false">BE$5/(1-$E105)+$D$105-BE$5</f>
        <v>0.155497206646957</v>
      </c>
      <c r="BF105" s="1" t="n">
        <f aca="false">BF$5/(1-$E105)+$D$105-BF$5</f>
        <v>0.156470802324396</v>
      </c>
      <c r="BG105" s="1" t="n">
        <f aca="false">BG$5/(1-$E105)+$D$105-BG$5</f>
        <v>0.157444398001835</v>
      </c>
      <c r="BH105" s="1" t="n">
        <f aca="false">BH$5/(1-$E105)+$D$105-BH$5</f>
        <v>0.158417993679274</v>
      </c>
      <c r="BI105" s="1" t="n">
        <f aca="false">BI$5/(1-$E105)+$D$105-BI$5</f>
        <v>0.159391589356714</v>
      </c>
      <c r="BJ105" s="1" t="n">
        <f aca="false">BJ$5/(1-$E105)+$D$105-BJ$5</f>
        <v>0.160365185034153</v>
      </c>
      <c r="BK105" s="1" t="n">
        <f aca="false">BK$5/(1-$E105)+$D$105-BK$5</f>
        <v>0.161338780711592</v>
      </c>
      <c r="BL105" s="1" t="n">
        <f aca="false">BL$5/(1-$E105)+$D$105-BL$5</f>
        <v>0.162312376389031</v>
      </c>
      <c r="BM105" s="1" t="n">
        <f aca="false">BM$5/(1-$E105)+$D$105-BM$5</f>
        <v>0.16328597206647</v>
      </c>
      <c r="BN105" s="1" t="n">
        <f aca="false">BN$5/(1-$E105)+$D$105-BN$5</f>
        <v>0.164259567743909</v>
      </c>
      <c r="BO105" s="1" t="n">
        <f aca="false">BO$5/(1-$E105)+$D$105-BO$5</f>
        <v>0.165233163421348</v>
      </c>
      <c r="BP105" s="1" t="n">
        <f aca="false">BP$5/(1-$E105)+$D$105-BP$5</f>
        <v>0.166206759098787</v>
      </c>
      <c r="BQ105" s="1" t="n">
        <f aca="false">BQ$5/(1-$E105)+$D$105-BQ$5</f>
        <v>0.167180354776226</v>
      </c>
      <c r="BR105" s="1" t="n">
        <f aca="false">BR$5/(1-$E105)+$D$105-BR$5</f>
        <v>0.168153950453665</v>
      </c>
      <c r="BS105" s="1" t="n">
        <f aca="false">BS$5/(1-$E105)+$D$105-BS$5</f>
        <v>0.169127546131104</v>
      </c>
      <c r="BT105" s="1" t="n">
        <f aca="false">BT$5/(1-$E105)+$D$105-BT$5</f>
        <v>0.170101141808543</v>
      </c>
      <c r="BU105" s="1" t="n">
        <f aca="false">BU$5/(1-$E105)+$D$105-BU$5</f>
        <v>0.171074737485982</v>
      </c>
      <c r="BV105" s="1" t="n">
        <f aca="false">BV$5/(1-$E105)+$D$105-BV$5</f>
        <v>0.172048333163422</v>
      </c>
      <c r="BW105" s="1" t="n">
        <f aca="false">BW$5/(1-$E105)+$D$105-BW$5</f>
        <v>0.173021928840861</v>
      </c>
      <c r="BX105" s="1" t="n">
        <f aca="false">BX$5/(1-$E105)+$D$105-BX$5</f>
        <v>0.1739955245183</v>
      </c>
      <c r="BY105" s="1" t="n">
        <f aca="false">BY$5/(1-$E105)+$D$105-BY$5</f>
        <v>0.174969120195739</v>
      </c>
      <c r="BZ105" s="1" t="n">
        <f aca="false">BZ$5/(1-$E105)+$D$105-BZ$5</f>
        <v>0.175942715873178</v>
      </c>
      <c r="CA105" s="1" t="n">
        <f aca="false">CA$5/(1-$E105)+$D$105-CA$5</f>
        <v>0.176916311550617</v>
      </c>
      <c r="CB105" s="1" t="n">
        <f aca="false">CB$5/(1-$E105)+$D$105-CB$5</f>
        <v>0.177889907228056</v>
      </c>
      <c r="CC105" s="1" t="n">
        <f aca="false">CC$5/(1-$E105)+$D$105-CC$5</f>
        <v>0.178863502905495</v>
      </c>
      <c r="CD105" s="1" t="n">
        <f aca="false">CD$5/(1-$E105)+$D$105-CD$5</f>
        <v>0.179837098582934</v>
      </c>
      <c r="CE105" s="1" t="n">
        <f aca="false">CE$5/(1-$E105)+$D$105-CE$5</f>
        <v>0.180810694260374</v>
      </c>
      <c r="CF105" s="1" t="n">
        <f aca="false">CF$5/(1-$E105)+$D$105-CF$5</f>
        <v>0.181784289937813</v>
      </c>
      <c r="CG105" s="1" t="n">
        <f aca="false">CG$5/(1-$E105)+$D$105-CG$5</f>
        <v>0.182757885615252</v>
      </c>
      <c r="CH105" s="1" t="n">
        <f aca="false">CH$5/(1-$E105)+$D$105-CH$5</f>
        <v>0.183731481292691</v>
      </c>
      <c r="CI105" s="1" t="n">
        <f aca="false">CI$5/(1-$E105)+$D$105-CI$5</f>
        <v>0.18470507697013</v>
      </c>
      <c r="CJ105" s="1" t="n">
        <f aca="false">CJ$5/(1-$E105)+$D$105-CJ$5</f>
        <v>0.185678672647569</v>
      </c>
      <c r="CK105" s="1" t="n">
        <f aca="false">CK$5/(1-$E105)+$D$105-CK$5</f>
        <v>0.186652268325008</v>
      </c>
      <c r="CL105" s="1" t="n">
        <f aca="false">CL$5/(1-$E105)+$D$105-CL$5</f>
        <v>0.187625864002447</v>
      </c>
      <c r="CM105" s="1" t="n">
        <f aca="false">CM$5/(1-$E105)+$D$105-CM$5</f>
        <v>0.188599459679886</v>
      </c>
      <c r="CN105" s="1" t="n">
        <f aca="false">CN$5/(1-$E105)+$D$105-CN$5</f>
        <v>0.189573055357325</v>
      </c>
      <c r="CO105" s="1" t="n">
        <f aca="false">CO$5/(1-$E105)+$D$105-CO$5</f>
        <v>0.190546651034764</v>
      </c>
      <c r="CP105" s="1" t="n">
        <f aca="false">CP$5/(1-$E105)+$D$105-CP$5</f>
        <v>0.191520246712203</v>
      </c>
      <c r="CQ105" s="1" t="n">
        <f aca="false">CQ$5/(1-$E105)+$D$105-CQ$5</f>
        <v>0.192493842389642</v>
      </c>
      <c r="CR105" s="1" t="n">
        <f aca="false">CR$5/(1-$E105)+$D$105-CR$5</f>
        <v>0.193467438067081</v>
      </c>
      <c r="CS105" s="1" t="n">
        <f aca="false">CS$5/(1-$E105)+$D$105-CS$5</f>
        <v>0.19444103374452</v>
      </c>
      <c r="CT105" s="1" t="n">
        <f aca="false">CT$5/(1-$E105)+$D$105-CT$5</f>
        <v>0.195414629421959</v>
      </c>
      <c r="CU105" s="1" t="n">
        <f aca="false">CU$5/(1-$E105)+$D$105-CU$5</f>
        <v>0.196388225099398</v>
      </c>
      <c r="CV105" s="1" t="n">
        <f aca="false">CV$5/(1-$E105)+$D$105-CV$5</f>
        <v>0.197361820776838</v>
      </c>
      <c r="CW105" s="1" t="n">
        <f aca="false">CW$5/(1-$E105)+$D$105-CW$5</f>
        <v>0.198335416454277</v>
      </c>
      <c r="CX105" s="1" t="n">
        <f aca="false">CX$5/(1-$E105)+$D$105-CX$5</f>
        <v>0.199309012131716</v>
      </c>
      <c r="CY105" s="1" t="n">
        <f aca="false">CY$5/(1-$E105)+$D$105-CY$5</f>
        <v>0.200282607809155</v>
      </c>
      <c r="CZ105" s="1" t="n">
        <f aca="false">CZ$5/(1-$E105)+$D$105-CZ$5</f>
        <v>0.201256203486594</v>
      </c>
      <c r="DA105" s="1" t="n">
        <f aca="false">DA$5/(1-$E105)+$D$105-DA$5</f>
        <v>0.202229799164034</v>
      </c>
      <c r="DB105" s="1" t="n">
        <f aca="false">DB$5/(1-$E105)+$D$105-DB$5</f>
        <v>0.203203394841473</v>
      </c>
      <c r="DC105" s="1" t="n">
        <f aca="false">DC$5/(1-$E105)+$D$105-DC$5</f>
        <v>0.204176990518912</v>
      </c>
      <c r="DD105" s="1" t="n">
        <f aca="false">DD$5/(1-$E105)+$D$105-DD$5</f>
        <v>0.205150586196351</v>
      </c>
      <c r="DE105" s="1" t="n">
        <f aca="false">DE$5/(1-$E105)+$D$105-DE$5</f>
        <v>0.20612418187379</v>
      </c>
      <c r="DF105" s="1" t="n">
        <f aca="false">DF$5/(1-$E105)+$D$105-DF$5</f>
        <v>0.207097777551229</v>
      </c>
      <c r="DG105" s="1" t="n">
        <f aca="false">DG$5/(1-$E105)+$D$105-DG$5</f>
        <v>0.208071373228668</v>
      </c>
      <c r="DH105" s="1" t="n">
        <f aca="false">DH$5/(1-$E105)+$D$105-DH$5</f>
        <v>0.209044968906107</v>
      </c>
      <c r="DI105" s="1" t="n">
        <f aca="false">DI$5/(1-$E105)+$D$105-DI$5</f>
        <v>0.210018564583546</v>
      </c>
      <c r="DJ105" s="1" t="n">
        <f aca="false">DJ$5/(1-$E105)+$D$105-DJ$5</f>
        <v>0.210992160260985</v>
      </c>
      <c r="DK105" s="1" t="n">
        <f aca="false">DK$5/(1-$E105)+$D$105-DK$5</f>
        <v>0.211965755938424</v>
      </c>
      <c r="DL105" s="1" t="n">
        <f aca="false">DL$5/(1-$E105)+$D$105-DL$5</f>
        <v>0.212939351615863</v>
      </c>
      <c r="DM105" s="1" t="n">
        <f aca="false">DM$5/(1-$E105)+$D$105-DM$5</f>
        <v>0.213912947293302</v>
      </c>
      <c r="DN105" s="1" t="n">
        <f aca="false">DN$5/(1-$E105)+$D$105-DN$5</f>
        <v>0.214886542970741</v>
      </c>
      <c r="DO105" s="1" t="n">
        <f aca="false">DO$5/(1-$E105)+$D$105-DO$5</f>
        <v>0.21586013864818</v>
      </c>
      <c r="DP105" s="1" t="n">
        <f aca="false">DP$5/(1-$E105)+$D$105-DP$5</f>
        <v>0.216833734325619</v>
      </c>
      <c r="DQ105" s="1" t="n">
        <f aca="false">DQ$5/(1-$E105)+$D$105-DQ$5</f>
        <v>0.217807330003058</v>
      </c>
      <c r="DR105" s="1" t="n">
        <f aca="false">DR$5/(1-$E105)+$D$105-DR$5</f>
        <v>0.218780925680496</v>
      </c>
      <c r="DS105" s="1" t="n">
        <f aca="false">DS$5/(1-$E105)+$D$105-DS$5</f>
        <v>0.219754521357937</v>
      </c>
      <c r="DT105" s="1" t="n">
        <f aca="false">DT$5/(1-$E105)+$D$105-DT$5</f>
        <v>0.220728117035376</v>
      </c>
      <c r="DU105" s="1" t="n">
        <f aca="false">DU$5/(1-$E105)+$D$105-DU$5</f>
        <v>0.221701712712815</v>
      </c>
      <c r="DV105" s="1" t="n">
        <f aca="false">DV$5/(1-$E105)+$D$105-DV$5</f>
        <v>0.222675308390254</v>
      </c>
      <c r="DW105" s="1" t="n">
        <f aca="false">DW$5/(1-$E105)+$D$105-DW$5</f>
        <v>0.223648904067693</v>
      </c>
      <c r="DX105" s="1" t="n">
        <f aca="false">DX$5/(1-$E105)+$D$105-DX$5</f>
        <v>0.224622499745133</v>
      </c>
      <c r="DY105" s="1" t="n">
        <f aca="false">DY$5/(1-$E105)+$D$105-DY$5</f>
        <v>0.225596095422571</v>
      </c>
      <c r="DZ105" s="1" t="n">
        <f aca="false">DZ$5/(1-$E105)+$D$105-DZ$5</f>
        <v>0.226569691100011</v>
      </c>
      <c r="EA105" s="1" t="n">
        <f aca="false">EA$5/(1-$E105)+$D$105-EA$5</f>
        <v>0.227543286777449</v>
      </c>
      <c r="EB105" s="1" t="n">
        <f aca="false">EB$5/(1-$E105)+$D$105-EB$5</f>
        <v>0.228516882454889</v>
      </c>
      <c r="EC105" s="1" t="n">
        <f aca="false">EC$5/(1-$E105)+$D$105-EC$5</f>
        <v>0.229490478132327</v>
      </c>
      <c r="ED105" s="1" t="n">
        <f aca="false">ED$5/(1-$E105)+$D$105-ED$5</f>
        <v>0.230464073809767</v>
      </c>
      <c r="EE105" s="1" t="n">
        <f aca="false">EE$5/(1-$E105)+$D$105-EE$5</f>
        <v>0.231437669487207</v>
      </c>
      <c r="EF105" s="1" t="n">
        <f aca="false">EF$5/(1-$E105)+$D$105-EF$5</f>
        <v>0.232411265164645</v>
      </c>
      <c r="EG105" s="1" t="n">
        <f aca="false">EG$5/(1-$E105)+$D$105-EG$5</f>
        <v>0.233384860842085</v>
      </c>
      <c r="EH105" s="1" t="n">
        <f aca="false">EH$5/(1-$E105)+$D$105-EH$5</f>
        <v>0.234358456519523</v>
      </c>
      <c r="EI105" s="1" t="n">
        <f aca="false">EI$5/(1-$E105)+$D$105-EI$5</f>
        <v>0.235332052196963</v>
      </c>
      <c r="EJ105" s="1" t="n">
        <f aca="false">EJ$5/(1-$E105)+$D$105-EJ$5</f>
        <v>0.236305647874401</v>
      </c>
      <c r="EK105" s="1" t="n">
        <f aca="false">EK$5/(1-$E105)+$D$105-EK$5</f>
        <v>0.237279243551841</v>
      </c>
      <c r="EL105" s="1" t="n">
        <f aca="false">EL$5/(1-$E105)+$D$105-EL$5</f>
        <v>0.238252839229279</v>
      </c>
      <c r="EM105" s="1" t="n">
        <f aca="false">EM$5/(1-$E105)+$D$105-EM$5</f>
        <v>0.239226434906719</v>
      </c>
      <c r="EN105" s="1" t="n">
        <f aca="false">EN$5/(1-$E105)+$D$105-EN$5</f>
        <v>0.240200030584157</v>
      </c>
      <c r="EO105" s="1" t="n">
        <f aca="false">EO$5/(1-$E105)+$D$105-EO$5</f>
        <v>0.241173626261597</v>
      </c>
      <c r="EP105" s="1" t="n">
        <f aca="false">EP$5/(1-$E105)+$D$105-EP$5</f>
        <v>0.242147221939035</v>
      </c>
      <c r="EQ105" s="1" t="n">
        <f aca="false">EQ$5/(1-$E105)+$D$105-EQ$5</f>
        <v>0.243120817616475</v>
      </c>
      <c r="ER105" s="1" t="n">
        <f aca="false">ER$5/(1-$E105)+$D$105-ER$5</f>
        <v>0.244094413293913</v>
      </c>
      <c r="ES105" s="1" t="n">
        <f aca="false">ES$5/(1-$E105)+$D$105-ES$5</f>
        <v>0.245068008971353</v>
      </c>
      <c r="ET105" s="1" t="n">
        <f aca="false">ET$5/(1-$E105)+$D$105-ET$5</f>
        <v>0.246041604648793</v>
      </c>
      <c r="EU105" s="1"/>
      <c r="EV105" s="1"/>
      <c r="EW105" s="1"/>
      <c r="EX105" s="1"/>
      <c r="EY105" s="1"/>
      <c r="EZ105" s="1"/>
      <c r="FA105" s="1"/>
      <c r="FB105" s="1"/>
    </row>
    <row r="106" customFormat="false" ht="12.75" hidden="false" customHeight="false" outlineLevel="0" collapsed="false">
      <c r="A106" s="18" t="s">
        <v>93</v>
      </c>
      <c r="B106" s="12" t="n">
        <f aca="false">+B105+1</f>
        <v>56</v>
      </c>
      <c r="C106" s="1" t="n">
        <v>9.57</v>
      </c>
      <c r="D106" s="1" t="n">
        <f aca="false">0.0886-0.0088</f>
        <v>0.0798</v>
      </c>
      <c r="E106" s="2" t="n">
        <v>0.0428</v>
      </c>
      <c r="F106" s="1" t="n">
        <f aca="false">F$5/(1-$E106)+$D$106-F$5</f>
        <v>0.146870622649394</v>
      </c>
      <c r="G106" s="1" t="n">
        <f aca="false">G$5/(1-$E106)+$D$106-G$5</f>
        <v>0.149106310071041</v>
      </c>
      <c r="H106" s="1" t="n">
        <f aca="false">H$5/(1-$E106)+$D$106-H$5</f>
        <v>0.151341997492687</v>
      </c>
      <c r="I106" s="1" t="n">
        <f aca="false">I$5/(1-$E106)+$D$106-I$5</f>
        <v>0.153577684914334</v>
      </c>
      <c r="J106" s="1" t="n">
        <f aca="false">J$5/(1-$E106)+$D$106-J$5</f>
        <v>0.15581337233598</v>
      </c>
      <c r="K106" s="1" t="n">
        <f aca="false">K$5/(1-$E106)+$D$106-K$5</f>
        <v>0.158049059757627</v>
      </c>
      <c r="L106" s="1" t="n">
        <f aca="false">L$5/(1-$E106)+$D$106-L$5</f>
        <v>0.160284747179273</v>
      </c>
      <c r="M106" s="1" t="n">
        <f aca="false">M$5/(1-$E106)+$D$106-M$5</f>
        <v>0.162520434600919</v>
      </c>
      <c r="N106" s="1" t="n">
        <f aca="false">N$5/(1-$E106)+$D$106-N$5</f>
        <v>0.164756122022566</v>
      </c>
      <c r="O106" s="1" t="n">
        <f aca="false">O$5/(1-$E106)+$D$106-O$5</f>
        <v>0.166991809444212</v>
      </c>
      <c r="P106" s="1" t="n">
        <f aca="false">P$5/(1-$E106)+$D$106-P$5</f>
        <v>0.191584371082323</v>
      </c>
      <c r="Q106" s="1" t="n">
        <f aca="false">Q$5/(1-$E106)+$D$106-Q$5</f>
        <v>0.19382005850397</v>
      </c>
      <c r="R106" s="1" t="n">
        <f aca="false">R$5/(1-$E106)+$D$106-R$5</f>
        <v>0.196055745925616</v>
      </c>
      <c r="S106" s="1" t="n">
        <f aca="false">S$5/(1-$E106)+$D$106-S$5</f>
        <v>0.198291433347263</v>
      </c>
      <c r="T106" s="1" t="n">
        <f aca="false">T$5/(1-$E106)+$D$106-T$5</f>
        <v>0.200527120768909</v>
      </c>
      <c r="U106" s="1" t="n">
        <f aca="false">U$5/(1-$E106)+$D$106-U$5</f>
        <v>0.202762808190556</v>
      </c>
      <c r="V106" s="1" t="n">
        <f aca="false">V$5/(1-$E106)+$D$106-V$5</f>
        <v>0.204998495612202</v>
      </c>
      <c r="W106" s="1" t="n">
        <f aca="false">W$5/(1-$E106)+$D$106-W$5</f>
        <v>0.207234183033849</v>
      </c>
      <c r="X106" s="1" t="n">
        <f aca="false">X$5/(1-$E106)+$D$106-X$5</f>
        <v>0.209469870455495</v>
      </c>
      <c r="Y106" s="1" t="n">
        <f aca="false">Y$5/(1-$E106)+$D$106-Y$5</f>
        <v>0.211705557877142</v>
      </c>
      <c r="Z106" s="1" t="n">
        <f aca="false">Z$5/(1-$E106)+$D$106-Z$5</f>
        <v>0.213941245298788</v>
      </c>
      <c r="AA106" s="1" t="n">
        <f aca="false">AA$5/(1-$E106)+$D$106-AA$5</f>
        <v>0.216176932720435</v>
      </c>
      <c r="AB106" s="1" t="n">
        <f aca="false">AB$5/(1-$E106)+$D$106-AB$5</f>
        <v>0.218412620142081</v>
      </c>
      <c r="AC106" s="1" t="n">
        <f aca="false">AC$5/(1-$E106)+$D$106-AC$5</f>
        <v>0.220648307563728</v>
      </c>
      <c r="AD106" s="1" t="n">
        <f aca="false">AD$5/(1-$E106)+$D$106-AD$5</f>
        <v>0.222883994985374</v>
      </c>
      <c r="AE106" s="1" t="n">
        <f aca="false">AE$5/(1-$E106)+$D$106-AE$5</f>
        <v>0.22511968240702</v>
      </c>
      <c r="AF106" s="1" t="n">
        <f aca="false">AF$5/(1-$E106)+$D$106-AF$5</f>
        <v>0.227355369828667</v>
      </c>
      <c r="AG106" s="1" t="n">
        <f aca="false">AG$5/(1-$E106)+$D$106-AG$5</f>
        <v>0.229591057250313</v>
      </c>
      <c r="AH106" s="1" t="n">
        <f aca="false">AH$5/(1-$E106)+$D$106-AH$5</f>
        <v>0.23182674467196</v>
      </c>
      <c r="AI106" s="1" t="n">
        <f aca="false">AI$5/(1-$E106)+$D$106-AI$5</f>
        <v>0.234062432093606</v>
      </c>
      <c r="AJ106" s="1" t="n">
        <f aca="false">AJ$5/(1-$E106)+$D$106-AJ$5</f>
        <v>0.236298119515252</v>
      </c>
      <c r="AK106" s="1" t="n">
        <f aca="false">AK$5/(1-$E106)+$D$106-AK$5</f>
        <v>0.238533806936899</v>
      </c>
      <c r="AL106" s="1" t="n">
        <f aca="false">AL$5/(1-$E106)+$D$106-AL$5</f>
        <v>0.240769494358545</v>
      </c>
      <c r="AM106" s="1" t="n">
        <f aca="false">AM$5/(1-$E106)+$D$106-AM$5</f>
        <v>0.243005181780192</v>
      </c>
      <c r="AN106" s="1" t="n">
        <f aca="false">AN$5/(1-$E106)+$D$106-AN$5</f>
        <v>0.245240869201838</v>
      </c>
      <c r="AO106" s="1" t="n">
        <f aca="false">AO$5/(1-$E106)+$D$106-AO$5</f>
        <v>0.247476556623485</v>
      </c>
      <c r="AP106" s="1" t="n">
        <f aca="false">AP$5/(1-$E106)+$D$106-AP$5</f>
        <v>0.249712244045131</v>
      </c>
      <c r="AQ106" s="1" t="n">
        <f aca="false">AQ$5/(1-$E106)+$D$106-AQ$5</f>
        <v>0.251947931466777</v>
      </c>
      <c r="AR106" s="1" t="n">
        <f aca="false">AR$5/(1-$E106)+$D$106-AR$5</f>
        <v>0.254183618888423</v>
      </c>
      <c r="AS106" s="1" t="n">
        <f aca="false">AS$5/(1-$E106)+$D$106-AS$5</f>
        <v>0.25641930631007</v>
      </c>
      <c r="AT106" s="1" t="n">
        <f aca="false">AT$5/(1-$E106)+$D$106-AT$5</f>
        <v>0.258654993731716</v>
      </c>
      <c r="AU106" s="1" t="n">
        <f aca="false">AU$5/(1-$E106)+$D$106-AU$5</f>
        <v>0.260890681153363</v>
      </c>
      <c r="AV106" s="1" t="n">
        <f aca="false">AV$5/(1-$E106)+$D$106-AV$5</f>
        <v>0.263126368575009</v>
      </c>
      <c r="AW106" s="1" t="n">
        <f aca="false">AW$5/(1-$E106)+$D$106-AW$5</f>
        <v>0.265362055996656</v>
      </c>
      <c r="AX106" s="1" t="n">
        <f aca="false">AX$5/(1-$E106)+$D$106-AX$5</f>
        <v>0.267597743418302</v>
      </c>
      <c r="AY106" s="1" t="n">
        <f aca="false">AY$5/(1-$E106)+$D$106-AY$5</f>
        <v>0.269833430839949</v>
      </c>
      <c r="AZ106" s="1" t="n">
        <f aca="false">AZ$5/(1-$E106)+$D$106-AZ$5</f>
        <v>0.272069118261595</v>
      </c>
      <c r="BA106" s="1" t="n">
        <f aca="false">BA$5/(1-$E106)+$D$106-BA$5</f>
        <v>0.274304805683242</v>
      </c>
      <c r="BB106" s="1" t="n">
        <f aca="false">BB$5/(1-$E106)+$D$106-BB$5</f>
        <v>0.276540493104888</v>
      </c>
      <c r="BC106" s="1" t="n">
        <f aca="false">BC$5/(1-$E106)+$D$106-BC$5</f>
        <v>0.278776180526535</v>
      </c>
      <c r="BD106" s="1" t="n">
        <f aca="false">BD$5/(1-$E106)+$D$106-BD$5</f>
        <v>0.281011867948181</v>
      </c>
      <c r="BE106" s="1" t="n">
        <f aca="false">BE$5/(1-$E106)+$D$106-BE$5</f>
        <v>0.283247555369828</v>
      </c>
      <c r="BF106" s="1" t="n">
        <f aca="false">BF$5/(1-$E106)+$D$106-BF$5</f>
        <v>0.285483242791474</v>
      </c>
      <c r="BG106" s="1" t="n">
        <f aca="false">BG$5/(1-$E106)+$D$106-BG$5</f>
        <v>0.287718930213121</v>
      </c>
      <c r="BH106" s="1" t="n">
        <f aca="false">BH$5/(1-$E106)+$D$106-BH$5</f>
        <v>0.289954617634767</v>
      </c>
      <c r="BI106" s="1" t="n">
        <f aca="false">BI$5/(1-$E106)+$D$106-BI$5</f>
        <v>0.292190305056414</v>
      </c>
      <c r="BJ106" s="1" t="n">
        <f aca="false">BJ$5/(1-$E106)+$D$106-BJ$5</f>
        <v>0.29442599247806</v>
      </c>
      <c r="BK106" s="1" t="n">
        <f aca="false">BK$5/(1-$E106)+$D$106-BK$5</f>
        <v>0.296661679899707</v>
      </c>
      <c r="BL106" s="1" t="n">
        <f aca="false">BL$5/(1-$E106)+$D$106-BL$5</f>
        <v>0.298897367321353</v>
      </c>
      <c r="BM106" s="1" t="n">
        <f aca="false">BM$5/(1-$E106)+$D$106-BM$5</f>
        <v>0.301133054743</v>
      </c>
      <c r="BN106" s="1" t="n">
        <f aca="false">BN$5/(1-$E106)+$D$106-BN$5</f>
        <v>0.303368742164646</v>
      </c>
      <c r="BO106" s="1" t="n">
        <f aca="false">BO$5/(1-$E106)+$D$106-BO$5</f>
        <v>0.305604429586293</v>
      </c>
      <c r="BP106" s="1" t="n">
        <f aca="false">BP$5/(1-$E106)+$D$106-BP$5</f>
        <v>0.307840117007939</v>
      </c>
      <c r="BQ106" s="1" t="n">
        <f aca="false">BQ$5/(1-$E106)+$D$106-BQ$5</f>
        <v>0.310075804429586</v>
      </c>
      <c r="BR106" s="1" t="n">
        <f aca="false">BR$5/(1-$E106)+$D$106-BR$5</f>
        <v>0.312311491851232</v>
      </c>
      <c r="BS106" s="1" t="n">
        <f aca="false">BS$5/(1-$E106)+$D$106-BS$5</f>
        <v>0.314547179272878</v>
      </c>
      <c r="BT106" s="1" t="n">
        <f aca="false">BT$5/(1-$E106)+$D$106-BT$5</f>
        <v>0.316782866694525</v>
      </c>
      <c r="BU106" s="1" t="n">
        <f aca="false">BU$5/(1-$E106)+$D$106-BU$5</f>
        <v>0.319018554116171</v>
      </c>
      <c r="BV106" s="1" t="n">
        <f aca="false">BV$5/(1-$E106)+$D$106-BV$5</f>
        <v>0.321254241537818</v>
      </c>
      <c r="BW106" s="1" t="n">
        <f aca="false">BW$5/(1-$E106)+$D$106-BW$5</f>
        <v>0.323489928959464</v>
      </c>
      <c r="BX106" s="1" t="n">
        <f aca="false">BX$5/(1-$E106)+$D$106-BX$5</f>
        <v>0.325725616381111</v>
      </c>
      <c r="BY106" s="1" t="n">
        <f aca="false">BY$5/(1-$E106)+$D$106-BY$5</f>
        <v>0.327961303802757</v>
      </c>
      <c r="BZ106" s="1" t="n">
        <f aca="false">BZ$5/(1-$E106)+$D$106-BZ$5</f>
        <v>0.330196991224403</v>
      </c>
      <c r="CA106" s="1" t="n">
        <f aca="false">CA$5/(1-$E106)+$D$106-CA$5</f>
        <v>0.332432678646049</v>
      </c>
      <c r="CB106" s="1" t="n">
        <f aca="false">CB$5/(1-$E106)+$D$106-CB$5</f>
        <v>0.334668366067696</v>
      </c>
      <c r="CC106" s="1" t="n">
        <f aca="false">CC$5/(1-$E106)+$D$106-CC$5</f>
        <v>0.336904053489342</v>
      </c>
      <c r="CD106" s="1" t="n">
        <f aca="false">CD$5/(1-$E106)+$D$106-CD$5</f>
        <v>0.339139740910989</v>
      </c>
      <c r="CE106" s="1" t="n">
        <f aca="false">CE$5/(1-$E106)+$D$106-CE$5</f>
        <v>0.341375428332635</v>
      </c>
      <c r="CF106" s="1" t="n">
        <f aca="false">CF$5/(1-$E106)+$D$106-CF$5</f>
        <v>0.343611115754282</v>
      </c>
      <c r="CG106" s="1" t="n">
        <f aca="false">CG$5/(1-$E106)+$D$106-CG$5</f>
        <v>0.345846803175928</v>
      </c>
      <c r="CH106" s="1" t="n">
        <f aca="false">CH$5/(1-$E106)+$D$106-CH$5</f>
        <v>0.348082490597575</v>
      </c>
      <c r="CI106" s="1" t="n">
        <f aca="false">CI$5/(1-$E106)+$D$106-CI$5</f>
        <v>0.350318178019221</v>
      </c>
      <c r="CJ106" s="1" t="n">
        <f aca="false">CJ$5/(1-$E106)+$D$106-CJ$5</f>
        <v>0.352553865440868</v>
      </c>
      <c r="CK106" s="1" t="n">
        <f aca="false">CK$5/(1-$E106)+$D$106-CK$5</f>
        <v>0.354789552862514</v>
      </c>
      <c r="CL106" s="1" t="n">
        <f aca="false">CL$5/(1-$E106)+$D$106-CL$5</f>
        <v>0.357025240284161</v>
      </c>
      <c r="CM106" s="1" t="n">
        <f aca="false">CM$5/(1-$E106)+$D$106-CM$5</f>
        <v>0.359260927705807</v>
      </c>
      <c r="CN106" s="1" t="n">
        <f aca="false">CN$5/(1-$E106)+$D$106-CN$5</f>
        <v>0.361496615127454</v>
      </c>
      <c r="CO106" s="1" t="n">
        <f aca="false">CO$5/(1-$E106)+$D$106-CO$5</f>
        <v>0.3637323025491</v>
      </c>
      <c r="CP106" s="1" t="n">
        <f aca="false">CP$5/(1-$E106)+$D$106-CP$5</f>
        <v>0.365967989970747</v>
      </c>
      <c r="CQ106" s="1" t="n">
        <f aca="false">CQ$5/(1-$E106)+$D$106-CQ$5</f>
        <v>0.368203677392393</v>
      </c>
      <c r="CR106" s="1" t="n">
        <f aca="false">CR$5/(1-$E106)+$D$106-CR$5</f>
        <v>0.37043936481404</v>
      </c>
      <c r="CS106" s="1" t="n">
        <f aca="false">CS$5/(1-$E106)+$D$106-CS$5</f>
        <v>0.372675052235686</v>
      </c>
      <c r="CT106" s="1" t="n">
        <f aca="false">CT$5/(1-$E106)+$D$106-CT$5</f>
        <v>0.374910739657333</v>
      </c>
      <c r="CU106" s="1" t="n">
        <f aca="false">CU$5/(1-$E106)+$D$106-CU$5</f>
        <v>0.377146427078979</v>
      </c>
      <c r="CV106" s="1" t="n">
        <f aca="false">CV$5/(1-$E106)+$D$106-CV$5</f>
        <v>0.379382114500626</v>
      </c>
      <c r="CW106" s="1" t="n">
        <f aca="false">CW$5/(1-$E106)+$D$106-CW$5</f>
        <v>0.381617801922272</v>
      </c>
      <c r="CX106" s="1" t="n">
        <f aca="false">CX$5/(1-$E106)+$D$106-CX$5</f>
        <v>0.383853489343919</v>
      </c>
      <c r="CY106" s="1" t="n">
        <f aca="false">CY$5/(1-$E106)+$D$106-CY$5</f>
        <v>0.386089176765565</v>
      </c>
      <c r="CZ106" s="1" t="n">
        <f aca="false">CZ$5/(1-$E106)+$D$106-CZ$5</f>
        <v>0.388324864187211</v>
      </c>
      <c r="DA106" s="1" t="n">
        <f aca="false">DA$5/(1-$E106)+$D$106-DA$5</f>
        <v>0.390560551608858</v>
      </c>
      <c r="DB106" s="1" t="n">
        <f aca="false">DB$5/(1-$E106)+$D$106-DB$5</f>
        <v>0.392796239030504</v>
      </c>
      <c r="DC106" s="1" t="n">
        <f aca="false">DC$5/(1-$E106)+$D$106-DC$5</f>
        <v>0.395031926452151</v>
      </c>
      <c r="DD106" s="1" t="n">
        <f aca="false">DD$5/(1-$E106)+$D$106-DD$5</f>
        <v>0.397267613873797</v>
      </c>
      <c r="DE106" s="1" t="n">
        <f aca="false">DE$5/(1-$E106)+$D$106-DE$5</f>
        <v>0.399503301295444</v>
      </c>
      <c r="DF106" s="1" t="n">
        <f aca="false">DF$5/(1-$E106)+$D$106-DF$5</f>
        <v>0.40173898871709</v>
      </c>
      <c r="DG106" s="1" t="n">
        <f aca="false">DG$5/(1-$E106)+$D$106-DG$5</f>
        <v>0.403974676138737</v>
      </c>
      <c r="DH106" s="1" t="n">
        <f aca="false">DH$5/(1-$E106)+$D$106-DH$5</f>
        <v>0.406210363560383</v>
      </c>
      <c r="DI106" s="1" t="n">
        <f aca="false">DI$5/(1-$E106)+$D$106-DI$5</f>
        <v>0.40844605098203</v>
      </c>
      <c r="DJ106" s="1" t="n">
        <f aca="false">DJ$5/(1-$E106)+$D$106-DJ$5</f>
        <v>0.410681738403676</v>
      </c>
      <c r="DK106" s="1" t="n">
        <f aca="false">DK$5/(1-$E106)+$D$106-DK$5</f>
        <v>0.412917425825322</v>
      </c>
      <c r="DL106" s="1" t="n">
        <f aca="false">DL$5/(1-$E106)+$D$106-DL$5</f>
        <v>0.415153113246968</v>
      </c>
      <c r="DM106" s="1" t="n">
        <f aca="false">DM$5/(1-$E106)+$D$106-DM$5</f>
        <v>0.417388800668615</v>
      </c>
      <c r="DN106" s="1" t="n">
        <f aca="false">DN$5/(1-$E106)+$D$106-DN$5</f>
        <v>0.419624488090262</v>
      </c>
      <c r="DO106" s="1" t="n">
        <f aca="false">DO$5/(1-$E106)+$D$106-DO$5</f>
        <v>0.421860175511909</v>
      </c>
      <c r="DP106" s="1" t="n">
        <f aca="false">DP$5/(1-$E106)+$D$106-DP$5</f>
        <v>0.424095862933555</v>
      </c>
      <c r="DQ106" s="1" t="n">
        <f aca="false">DQ$5/(1-$E106)+$D$106-DQ$5</f>
        <v>0.426331550355202</v>
      </c>
      <c r="DR106" s="1" t="n">
        <f aca="false">DR$5/(1-$E106)+$D$106-DR$5</f>
        <v>0.428567237776848</v>
      </c>
      <c r="DS106" s="1" t="n">
        <f aca="false">DS$5/(1-$E106)+$D$106-DS$5</f>
        <v>0.430802925198495</v>
      </c>
      <c r="DT106" s="1" t="n">
        <f aca="false">DT$5/(1-$E106)+$D$106-DT$5</f>
        <v>0.433038612620141</v>
      </c>
      <c r="DU106" s="1" t="n">
        <f aca="false">DU$5/(1-$E106)+$D$106-DU$5</f>
        <v>0.435274300041788</v>
      </c>
      <c r="DV106" s="1" t="n">
        <f aca="false">DV$5/(1-$E106)+$D$106-DV$5</f>
        <v>0.437509987463434</v>
      </c>
      <c r="DW106" s="1" t="n">
        <f aca="false">DW$5/(1-$E106)+$D$106-DW$5</f>
        <v>0.439745674885081</v>
      </c>
      <c r="DX106" s="1" t="n">
        <f aca="false">DX$5/(1-$E106)+$D$106-DX$5</f>
        <v>0.441981362306727</v>
      </c>
      <c r="DY106" s="1" t="n">
        <f aca="false">DY$5/(1-$E106)+$D$106-DY$5</f>
        <v>0.444217049728374</v>
      </c>
      <c r="DZ106" s="1" t="n">
        <f aca="false">DZ$5/(1-$E106)+$D$106-DZ$5</f>
        <v>0.44645273715002</v>
      </c>
      <c r="EA106" s="1" t="n">
        <f aca="false">EA$5/(1-$E106)+$D$106-EA$5</f>
        <v>0.448688424571667</v>
      </c>
      <c r="EB106" s="1" t="n">
        <f aca="false">EB$5/(1-$E106)+$D$106-EB$5</f>
        <v>0.450924111993313</v>
      </c>
      <c r="EC106" s="1" t="n">
        <f aca="false">EC$5/(1-$E106)+$D$106-EC$5</f>
        <v>0.45315979941496</v>
      </c>
      <c r="ED106" s="1" t="n">
        <f aca="false">ED$5/(1-$E106)+$D$106-ED$5</f>
        <v>0.455395486836606</v>
      </c>
      <c r="EE106" s="1" t="n">
        <f aca="false">EE$5/(1-$E106)+$D$106-EE$5</f>
        <v>0.457631174258253</v>
      </c>
      <c r="EF106" s="1" t="n">
        <f aca="false">EF$5/(1-$E106)+$D$106-EF$5</f>
        <v>0.459866861679899</v>
      </c>
      <c r="EG106" s="1" t="n">
        <f aca="false">EG$5/(1-$E106)+$D$106-EG$5</f>
        <v>0.462102549101546</v>
      </c>
      <c r="EH106" s="1" t="n">
        <f aca="false">EH$5/(1-$E106)+$D$106-EH$5</f>
        <v>0.464338236523192</v>
      </c>
      <c r="EI106" s="1" t="n">
        <f aca="false">EI$5/(1-$E106)+$D$106-EI$5</f>
        <v>0.466573923944839</v>
      </c>
      <c r="EJ106" s="1" t="n">
        <f aca="false">EJ$5/(1-$E106)+$D$106-EJ$5</f>
        <v>0.468809611366485</v>
      </c>
      <c r="EK106" s="1" t="n">
        <f aca="false">EK$5/(1-$E106)+$D$106-EK$5</f>
        <v>0.471045298788132</v>
      </c>
      <c r="EL106" s="1" t="n">
        <f aca="false">EL$5/(1-$E106)+$D$106-EL$5</f>
        <v>0.473280986209778</v>
      </c>
      <c r="EM106" s="1" t="n">
        <f aca="false">EM$5/(1-$E106)+$D$106-EM$5</f>
        <v>0.475516673631425</v>
      </c>
      <c r="EN106" s="1" t="n">
        <f aca="false">EN$5/(1-$E106)+$D$106-EN$5</f>
        <v>0.477752361053071</v>
      </c>
      <c r="EO106" s="1" t="n">
        <f aca="false">EO$5/(1-$E106)+$D$106-EO$5</f>
        <v>0.479988048474718</v>
      </c>
      <c r="EP106" s="1" t="n">
        <f aca="false">EP$5/(1-$E106)+$D$106-EP$5</f>
        <v>0.482223735896364</v>
      </c>
      <c r="EQ106" s="1" t="n">
        <f aca="false">EQ$5/(1-$E106)+$D$106-EQ$5</f>
        <v>0.484459423318011</v>
      </c>
      <c r="ER106" s="1" t="n">
        <f aca="false">ER$5/(1-$E106)+$D$106-ER$5</f>
        <v>0.486695110739657</v>
      </c>
      <c r="ES106" s="1" t="n">
        <f aca="false">ES$5/(1-$E106)+$D$106-ES$5</f>
        <v>0.488930798161304</v>
      </c>
      <c r="ET106" s="1" t="n">
        <f aca="false">ET$5/(1-$E106)+$D$106-ET$5</f>
        <v>0.49116648558295</v>
      </c>
      <c r="EU106" s="1"/>
      <c r="EV106" s="1"/>
      <c r="EW106" s="1"/>
      <c r="EX106" s="1"/>
      <c r="EY106" s="1"/>
      <c r="EZ106" s="1"/>
      <c r="FA106" s="1"/>
      <c r="FB106" s="1"/>
    </row>
    <row r="107" customFormat="false" ht="12.75" hidden="false" customHeight="false" outlineLevel="0" collapsed="false">
      <c r="A107" s="18" t="s">
        <v>94</v>
      </c>
      <c r="B107" s="12" t="n">
        <f aca="false">+B106+1</f>
        <v>57</v>
      </c>
      <c r="C107" s="1" t="n">
        <v>11.07</v>
      </c>
      <c r="D107" s="1" t="n">
        <f aca="false">0.0984-0.0088</f>
        <v>0.0896</v>
      </c>
      <c r="E107" s="2" t="n">
        <v>0.0499</v>
      </c>
      <c r="F107" s="1" t="n">
        <f aca="false">F$5/(1-$E107)+$D$107-F$5</f>
        <v>0.168381180928323</v>
      </c>
      <c r="G107" s="1" t="n">
        <f aca="false">G$5/(1-$E107)+$D$107-G$5</f>
        <v>0.171007220292601</v>
      </c>
      <c r="H107" s="1" t="n">
        <f aca="false">H$5/(1-$E107)+$D$107-H$5</f>
        <v>0.173633259656878</v>
      </c>
      <c r="I107" s="1" t="n">
        <f aca="false">I$5/(1-$E107)+$D$107-I$5</f>
        <v>0.176259299021156</v>
      </c>
      <c r="J107" s="1" t="n">
        <f aca="false">J$5/(1-$E107)+$D$107-J$5</f>
        <v>0.178885338385433</v>
      </c>
      <c r="K107" s="1" t="n">
        <f aca="false">K$5/(1-$E107)+$D$107-K$5</f>
        <v>0.181511377749711</v>
      </c>
      <c r="L107" s="1" t="n">
        <f aca="false">L$5/(1-$E107)+$D$107-L$5</f>
        <v>0.184137417113988</v>
      </c>
      <c r="M107" s="1" t="n">
        <f aca="false">M$5/(1-$E107)+$D$107-M$5</f>
        <v>0.186763456478266</v>
      </c>
      <c r="N107" s="1" t="n">
        <f aca="false">N$5/(1-$E107)+$D$107-N$5</f>
        <v>0.189389495842543</v>
      </c>
      <c r="O107" s="1" t="n">
        <f aca="false">O$5/(1-$E107)+$D$107-O$5</f>
        <v>0.19201553520682</v>
      </c>
      <c r="P107" s="1" t="n">
        <f aca="false">P$5/(1-$E107)+$D$107-P$5</f>
        <v>0.220901968213872</v>
      </c>
      <c r="Q107" s="1" t="n">
        <f aca="false">Q$5/(1-$E107)+$D$107-Q$5</f>
        <v>0.22352800757815</v>
      </c>
      <c r="R107" s="1" t="n">
        <f aca="false">R$5/(1-$E107)+$D$107-R$5</f>
        <v>0.226154046942427</v>
      </c>
      <c r="S107" s="1" t="n">
        <f aca="false">S$5/(1-$E107)+$D$107-S$5</f>
        <v>0.228780086306704</v>
      </c>
      <c r="T107" s="1" t="n">
        <f aca="false">T$5/(1-$E107)+$D$107-T$5</f>
        <v>0.231406125670982</v>
      </c>
      <c r="U107" s="1" t="n">
        <f aca="false">U$5/(1-$E107)+$D$107-U$5</f>
        <v>0.234032165035259</v>
      </c>
      <c r="V107" s="1" t="n">
        <f aca="false">V$5/(1-$E107)+$D$107-V$5</f>
        <v>0.236658204399537</v>
      </c>
      <c r="W107" s="1" t="n">
        <f aca="false">W$5/(1-$E107)+$D$107-W$5</f>
        <v>0.239284243763815</v>
      </c>
      <c r="X107" s="1" t="n">
        <f aca="false">X$5/(1-$E107)+$D$107-X$5</f>
        <v>0.241910283128092</v>
      </c>
      <c r="Y107" s="1" t="n">
        <f aca="false">Y$5/(1-$E107)+$D$107-Y$5</f>
        <v>0.244536322492369</v>
      </c>
      <c r="Z107" s="1" t="n">
        <f aca="false">Z$5/(1-$E107)+$D$107-Z$5</f>
        <v>0.247162361856647</v>
      </c>
      <c r="AA107" s="1" t="n">
        <f aca="false">AA$5/(1-$E107)+$D$107-AA$5</f>
        <v>0.249788401220924</v>
      </c>
      <c r="AB107" s="1" t="n">
        <f aca="false">AB$5/(1-$E107)+$D$107-AB$5</f>
        <v>0.252414440585202</v>
      </c>
      <c r="AC107" s="1" t="n">
        <f aca="false">AC$5/(1-$E107)+$D$107-AC$5</f>
        <v>0.255040479949479</v>
      </c>
      <c r="AD107" s="1" t="n">
        <f aca="false">AD$5/(1-$E107)+$D$107-AD$5</f>
        <v>0.257666519313756</v>
      </c>
      <c r="AE107" s="1" t="n">
        <f aca="false">AE$5/(1-$E107)+$D$107-AE$5</f>
        <v>0.260292558678034</v>
      </c>
      <c r="AF107" s="1" t="n">
        <f aca="false">AF$5/(1-$E107)+$D$107-AF$5</f>
        <v>0.262918598042311</v>
      </c>
      <c r="AG107" s="1" t="n">
        <f aca="false">AG$5/(1-$E107)+$D$107-AG$5</f>
        <v>0.265544637406589</v>
      </c>
      <c r="AH107" s="1" t="n">
        <f aca="false">AH$5/(1-$E107)+$D$107-AH$5</f>
        <v>0.268170676770866</v>
      </c>
      <c r="AI107" s="1" t="n">
        <f aca="false">AI$5/(1-$E107)+$D$107-AI$5</f>
        <v>0.270796716135143</v>
      </c>
      <c r="AJ107" s="1" t="n">
        <f aca="false">AJ$5/(1-$E107)+$D$107-AJ$5</f>
        <v>0.273422755499421</v>
      </c>
      <c r="AK107" s="1" t="n">
        <f aca="false">AK$5/(1-$E107)+$D$107-AK$5</f>
        <v>0.276048794863698</v>
      </c>
      <c r="AL107" s="1" t="n">
        <f aca="false">AL$5/(1-$E107)+$D$107-AL$5</f>
        <v>0.278674834227976</v>
      </c>
      <c r="AM107" s="1" t="n">
        <f aca="false">AM$5/(1-$E107)+$D$107-AM$5</f>
        <v>0.281300873592254</v>
      </c>
      <c r="AN107" s="1" t="n">
        <f aca="false">AN$5/(1-$E107)+$D$107-AN$5</f>
        <v>0.283926912956531</v>
      </c>
      <c r="AO107" s="1" t="n">
        <f aca="false">AO$5/(1-$E107)+$D$107-AO$5</f>
        <v>0.286552952320808</v>
      </c>
      <c r="AP107" s="1" t="n">
        <f aca="false">AP$5/(1-$E107)+$D$107-AP$5</f>
        <v>0.289178991685086</v>
      </c>
      <c r="AQ107" s="1" t="n">
        <f aca="false">AQ$5/(1-$E107)+$D$107-AQ$5</f>
        <v>0.291805031049363</v>
      </c>
      <c r="AR107" s="1" t="n">
        <f aca="false">AR$5/(1-$E107)+$D$107-AR$5</f>
        <v>0.294431070413641</v>
      </c>
      <c r="AS107" s="1" t="n">
        <f aca="false">AS$5/(1-$E107)+$D$107-AS$5</f>
        <v>0.297057109777918</v>
      </c>
      <c r="AT107" s="1" t="n">
        <f aca="false">AT$5/(1-$E107)+$D$107-AT$5</f>
        <v>0.299683149142195</v>
      </c>
      <c r="AU107" s="1" t="n">
        <f aca="false">AU$5/(1-$E107)+$D$107-AU$5</f>
        <v>0.302309188506473</v>
      </c>
      <c r="AV107" s="1" t="n">
        <f aca="false">AV$5/(1-$E107)+$D$107-AV$5</f>
        <v>0.30493522787075</v>
      </c>
      <c r="AW107" s="1" t="n">
        <f aca="false">AW$5/(1-$E107)+$D$107-AW$5</f>
        <v>0.307561267235028</v>
      </c>
      <c r="AX107" s="1" t="n">
        <f aca="false">AX$5/(1-$E107)+$D$107-AX$5</f>
        <v>0.310187306599305</v>
      </c>
      <c r="AY107" s="1" t="n">
        <f aca="false">AY$5/(1-$E107)+$D$107-AY$5</f>
        <v>0.312813345963582</v>
      </c>
      <c r="AZ107" s="1" t="n">
        <f aca="false">AZ$5/(1-$E107)+$D$107-AZ$5</f>
        <v>0.31543938532786</v>
      </c>
      <c r="BA107" s="1" t="n">
        <f aca="false">BA$5/(1-$E107)+$D$107-BA$5</f>
        <v>0.318065424692137</v>
      </c>
      <c r="BB107" s="1" t="n">
        <f aca="false">BB$5/(1-$E107)+$D$107-BB$5</f>
        <v>0.320691464056415</v>
      </c>
      <c r="BC107" s="1" t="n">
        <f aca="false">BC$5/(1-$E107)+$D$107-BC$5</f>
        <v>0.323317503420692</v>
      </c>
      <c r="BD107" s="1" t="n">
        <f aca="false">BD$5/(1-$E107)+$D$107-BD$5</f>
        <v>0.32594354278497</v>
      </c>
      <c r="BE107" s="1" t="n">
        <f aca="false">BE$5/(1-$E107)+$D$107-BE$5</f>
        <v>0.328569582149247</v>
      </c>
      <c r="BF107" s="1" t="n">
        <f aca="false">BF$5/(1-$E107)+$D$107-BF$5</f>
        <v>0.331195621513524</v>
      </c>
      <c r="BG107" s="1" t="n">
        <f aca="false">BG$5/(1-$E107)+$D$107-BG$5</f>
        <v>0.333821660877802</v>
      </c>
      <c r="BH107" s="1" t="n">
        <f aca="false">BH$5/(1-$E107)+$D$107-BH$5</f>
        <v>0.336447700242079</v>
      </c>
      <c r="BI107" s="1" t="n">
        <f aca="false">BI$5/(1-$E107)+$D$107-BI$5</f>
        <v>0.339073739606357</v>
      </c>
      <c r="BJ107" s="1" t="n">
        <f aca="false">BJ$5/(1-$E107)+$D$107-BJ$5</f>
        <v>0.341699778970635</v>
      </c>
      <c r="BK107" s="1" t="n">
        <f aca="false">BK$5/(1-$E107)+$D$107-BK$5</f>
        <v>0.344325818334912</v>
      </c>
      <c r="BL107" s="1" t="n">
        <f aca="false">BL$5/(1-$E107)+$D$107-BL$5</f>
        <v>0.34695185769919</v>
      </c>
      <c r="BM107" s="1" t="n">
        <f aca="false">BM$5/(1-$E107)+$D$107-BM$5</f>
        <v>0.349577897063467</v>
      </c>
      <c r="BN107" s="1" t="n">
        <f aca="false">BN$5/(1-$E107)+$D$107-BN$5</f>
        <v>0.352203936427745</v>
      </c>
      <c r="BO107" s="1" t="n">
        <f aca="false">BO$5/(1-$E107)+$D$107-BO$5</f>
        <v>0.354829975792022</v>
      </c>
      <c r="BP107" s="1" t="n">
        <f aca="false">BP$5/(1-$E107)+$D$107-BP$5</f>
        <v>0.357456015156299</v>
      </c>
      <c r="BQ107" s="1" t="n">
        <f aca="false">BQ$5/(1-$E107)+$D$107-BQ$5</f>
        <v>0.360082054520577</v>
      </c>
      <c r="BR107" s="1" t="n">
        <f aca="false">BR$5/(1-$E107)+$D$107-BR$5</f>
        <v>0.362708093884854</v>
      </c>
      <c r="BS107" s="1" t="n">
        <f aca="false">BS$5/(1-$E107)+$D$107-BS$5</f>
        <v>0.365334133249132</v>
      </c>
      <c r="BT107" s="1" t="n">
        <f aca="false">BT$5/(1-$E107)+$D$107-BT$5</f>
        <v>0.367960172613409</v>
      </c>
      <c r="BU107" s="1" t="n">
        <f aca="false">BU$5/(1-$E107)+$D$107-BU$5</f>
        <v>0.370586211977686</v>
      </c>
      <c r="BV107" s="1" t="n">
        <f aca="false">BV$5/(1-$E107)+$D$107-BV$5</f>
        <v>0.373212251341964</v>
      </c>
      <c r="BW107" s="1" t="n">
        <f aca="false">BW$5/(1-$E107)+$D$107-BW$5</f>
        <v>0.375838290706241</v>
      </c>
      <c r="BX107" s="1" t="n">
        <f aca="false">BX$5/(1-$E107)+$D$107-BX$5</f>
        <v>0.378464330070519</v>
      </c>
      <c r="BY107" s="1" t="n">
        <f aca="false">BY$5/(1-$E107)+$D$107-BY$5</f>
        <v>0.381090369434796</v>
      </c>
      <c r="BZ107" s="1" t="n">
        <f aca="false">BZ$5/(1-$E107)+$D$107-BZ$5</f>
        <v>0.383716408799073</v>
      </c>
      <c r="CA107" s="1" t="n">
        <f aca="false">CA$5/(1-$E107)+$D$107-CA$5</f>
        <v>0.386342448163351</v>
      </c>
      <c r="CB107" s="1" t="n">
        <f aca="false">CB$5/(1-$E107)+$D$107-CB$5</f>
        <v>0.388968487527628</v>
      </c>
      <c r="CC107" s="1" t="n">
        <f aca="false">CC$5/(1-$E107)+$D$107-CC$5</f>
        <v>0.391594526891906</v>
      </c>
      <c r="CD107" s="1" t="n">
        <f aca="false">CD$5/(1-$E107)+$D$107-CD$5</f>
        <v>0.394220566256183</v>
      </c>
      <c r="CE107" s="1" t="n">
        <f aca="false">CE$5/(1-$E107)+$D$107-CE$5</f>
        <v>0.396846605620461</v>
      </c>
      <c r="CF107" s="1" t="n">
        <f aca="false">CF$5/(1-$E107)+$D$107-CF$5</f>
        <v>0.399472644984738</v>
      </c>
      <c r="CG107" s="1" t="n">
        <f aca="false">CG$5/(1-$E107)+$D$107-CG$5</f>
        <v>0.402098684349015</v>
      </c>
      <c r="CH107" s="1" t="n">
        <f aca="false">CH$5/(1-$E107)+$D$107-CH$5</f>
        <v>0.404724723713293</v>
      </c>
      <c r="CI107" s="1" t="n">
        <f aca="false">CI$5/(1-$E107)+$D$107-CI$5</f>
        <v>0.40735076307757</v>
      </c>
      <c r="CJ107" s="1" t="n">
        <f aca="false">CJ$5/(1-$E107)+$D$107-CJ$5</f>
        <v>0.409976802441848</v>
      </c>
      <c r="CK107" s="1" t="n">
        <f aca="false">CK$5/(1-$E107)+$D$107-CK$5</f>
        <v>0.412602841806125</v>
      </c>
      <c r="CL107" s="1" t="n">
        <f aca="false">CL$5/(1-$E107)+$D$107-CL$5</f>
        <v>0.415228881170402</v>
      </c>
      <c r="CM107" s="1" t="n">
        <f aca="false">CM$5/(1-$E107)+$D$107-CM$5</f>
        <v>0.41785492053468</v>
      </c>
      <c r="CN107" s="1" t="n">
        <f aca="false">CN$5/(1-$E107)+$D$107-CN$5</f>
        <v>0.420480959898957</v>
      </c>
      <c r="CO107" s="1" t="n">
        <f aca="false">CO$5/(1-$E107)+$D$107-CO$5</f>
        <v>0.423106999263235</v>
      </c>
      <c r="CP107" s="1" t="n">
        <f aca="false">CP$5/(1-$E107)+$D$107-CP$5</f>
        <v>0.425733038627513</v>
      </c>
      <c r="CQ107" s="1" t="n">
        <f aca="false">CQ$5/(1-$E107)+$D$107-CQ$5</f>
        <v>0.42835907799179</v>
      </c>
      <c r="CR107" s="1" t="n">
        <f aca="false">CR$5/(1-$E107)+$D$107-CR$5</f>
        <v>0.430985117356068</v>
      </c>
      <c r="CS107" s="1" t="n">
        <f aca="false">CS$5/(1-$E107)+$D$107-CS$5</f>
        <v>0.433611156720345</v>
      </c>
      <c r="CT107" s="1" t="n">
        <f aca="false">CT$5/(1-$E107)+$D$107-CT$5</f>
        <v>0.436237196084623</v>
      </c>
      <c r="CU107" s="1" t="n">
        <f aca="false">CU$5/(1-$E107)+$D$107-CU$5</f>
        <v>0.4388632354489</v>
      </c>
      <c r="CV107" s="1" t="n">
        <f aca="false">CV$5/(1-$E107)+$D$107-CV$5</f>
        <v>0.441489274813177</v>
      </c>
      <c r="CW107" s="1" t="n">
        <f aca="false">CW$5/(1-$E107)+$D$107-CW$5</f>
        <v>0.444115314177455</v>
      </c>
      <c r="CX107" s="1" t="n">
        <f aca="false">CX$5/(1-$E107)+$D$107-CX$5</f>
        <v>0.446741353541732</v>
      </c>
      <c r="CY107" s="1" t="n">
        <f aca="false">CY$5/(1-$E107)+$D$107-CY$5</f>
        <v>0.44936739290601</v>
      </c>
      <c r="CZ107" s="1" t="n">
        <f aca="false">CZ$5/(1-$E107)+$D$107-CZ$5</f>
        <v>0.451993432270287</v>
      </c>
      <c r="DA107" s="1" t="n">
        <f aca="false">DA$5/(1-$E107)+$D$107-DA$5</f>
        <v>0.454619471634564</v>
      </c>
      <c r="DB107" s="1" t="n">
        <f aca="false">DB$5/(1-$E107)+$D$107-DB$5</f>
        <v>0.457245510998842</v>
      </c>
      <c r="DC107" s="1" t="n">
        <f aca="false">DC$5/(1-$E107)+$D$107-DC$5</f>
        <v>0.459871550363119</v>
      </c>
      <c r="DD107" s="1" t="n">
        <f aca="false">DD$5/(1-$E107)+$D$107-DD$5</f>
        <v>0.462497589727397</v>
      </c>
      <c r="DE107" s="1" t="n">
        <f aca="false">DE$5/(1-$E107)+$D$107-DE$5</f>
        <v>0.465123629091674</v>
      </c>
      <c r="DF107" s="1" t="n">
        <f aca="false">DF$5/(1-$E107)+$D$107-DF$5</f>
        <v>0.467749668455951</v>
      </c>
      <c r="DG107" s="1" t="n">
        <f aca="false">DG$5/(1-$E107)+$D$107-DG$5</f>
        <v>0.470375707820229</v>
      </c>
      <c r="DH107" s="1" t="n">
        <f aca="false">DH$5/(1-$E107)+$D$107-DH$5</f>
        <v>0.473001747184506</v>
      </c>
      <c r="DI107" s="1" t="n">
        <f aca="false">DI$5/(1-$E107)+$D$107-DI$5</f>
        <v>0.475627786548784</v>
      </c>
      <c r="DJ107" s="1" t="n">
        <f aca="false">DJ$5/(1-$E107)+$D$107-DJ$5</f>
        <v>0.478253825913061</v>
      </c>
      <c r="DK107" s="1" t="n">
        <f aca="false">DK$5/(1-$E107)+$D$107-DK$5</f>
        <v>0.480879865277339</v>
      </c>
      <c r="DL107" s="1" t="n">
        <f aca="false">DL$5/(1-$E107)+$D$107-DL$5</f>
        <v>0.483505904641616</v>
      </c>
      <c r="DM107" s="1" t="n">
        <f aca="false">DM$5/(1-$E107)+$D$107-DM$5</f>
        <v>0.486131944005893</v>
      </c>
      <c r="DN107" s="1" t="n">
        <f aca="false">DN$5/(1-$E107)+$D$107-DN$5</f>
        <v>0.488757983370171</v>
      </c>
      <c r="DO107" s="1" t="n">
        <f aca="false">DO$5/(1-$E107)+$D$107-DO$5</f>
        <v>0.49138402273445</v>
      </c>
      <c r="DP107" s="1" t="n">
        <f aca="false">DP$5/(1-$E107)+$D$107-DP$5</f>
        <v>0.494010062098727</v>
      </c>
      <c r="DQ107" s="1" t="n">
        <f aca="false">DQ$5/(1-$E107)+$D$107-DQ$5</f>
        <v>0.496636101463005</v>
      </c>
      <c r="DR107" s="1" t="n">
        <f aca="false">DR$5/(1-$E107)+$D$107-DR$5</f>
        <v>0.499262140827282</v>
      </c>
      <c r="DS107" s="1" t="n">
        <f aca="false">DS$5/(1-$E107)+$D$107-DS$5</f>
        <v>0.50188818019156</v>
      </c>
      <c r="DT107" s="1" t="n">
        <f aca="false">DT$5/(1-$E107)+$D$107-DT$5</f>
        <v>0.504514219555837</v>
      </c>
      <c r="DU107" s="1" t="n">
        <f aca="false">DU$5/(1-$E107)+$D$107-DU$5</f>
        <v>0.507140258920114</v>
      </c>
      <c r="DV107" s="1" t="n">
        <f aca="false">DV$5/(1-$E107)+$D$107-DV$5</f>
        <v>0.509766298284392</v>
      </c>
      <c r="DW107" s="1" t="n">
        <f aca="false">DW$5/(1-$E107)+$D$107-DW$5</f>
        <v>0.512392337648668</v>
      </c>
      <c r="DX107" s="1" t="n">
        <f aca="false">DX$5/(1-$E107)+$D$107-DX$5</f>
        <v>0.515018377012947</v>
      </c>
      <c r="DY107" s="1" t="n">
        <f aca="false">DY$5/(1-$E107)+$D$107-DY$5</f>
        <v>0.517644416377223</v>
      </c>
      <c r="DZ107" s="1" t="n">
        <f aca="false">DZ$5/(1-$E107)+$D$107-DZ$5</f>
        <v>0.520270455741501</v>
      </c>
      <c r="EA107" s="1" t="n">
        <f aca="false">EA$5/(1-$E107)+$D$107-EA$5</f>
        <v>0.522896495105778</v>
      </c>
      <c r="EB107" s="1" t="n">
        <f aca="false">EB$5/(1-$E107)+$D$107-EB$5</f>
        <v>0.525522534470056</v>
      </c>
      <c r="EC107" s="1" t="n">
        <f aca="false">EC$5/(1-$E107)+$D$107-EC$5</f>
        <v>0.528148573834335</v>
      </c>
      <c r="ED107" s="1" t="n">
        <f aca="false">ED$5/(1-$E107)+$D$107-ED$5</f>
        <v>0.530774613198611</v>
      </c>
      <c r="EE107" s="1" t="n">
        <f aca="false">EE$5/(1-$E107)+$D$107-EE$5</f>
        <v>0.533400652562889</v>
      </c>
      <c r="EF107" s="1" t="n">
        <f aca="false">EF$5/(1-$E107)+$D$107-EF$5</f>
        <v>0.536026691927166</v>
      </c>
      <c r="EG107" s="1" t="n">
        <f aca="false">EG$5/(1-$E107)+$D$107-EG$5</f>
        <v>0.538652731291444</v>
      </c>
      <c r="EH107" s="1" t="n">
        <f aca="false">EH$5/(1-$E107)+$D$107-EH$5</f>
        <v>0.541278770655721</v>
      </c>
      <c r="EI107" s="1" t="n">
        <f aca="false">EI$5/(1-$E107)+$D$107-EI$5</f>
        <v>0.543904810019999</v>
      </c>
      <c r="EJ107" s="1" t="n">
        <f aca="false">EJ$5/(1-$E107)+$D$107-EJ$5</f>
        <v>0.546530849384276</v>
      </c>
      <c r="EK107" s="1" t="n">
        <f aca="false">EK$5/(1-$E107)+$D$107-EK$5</f>
        <v>0.549156888748554</v>
      </c>
      <c r="EL107" s="1" t="n">
        <f aca="false">EL$5/(1-$E107)+$D$107-EL$5</f>
        <v>0.55178292811283</v>
      </c>
      <c r="EM107" s="1" t="n">
        <f aca="false">EM$5/(1-$E107)+$D$107-EM$5</f>
        <v>0.554408967477109</v>
      </c>
      <c r="EN107" s="1" t="n">
        <f aca="false">EN$5/(1-$E107)+$D$107-EN$5</f>
        <v>0.557035006841387</v>
      </c>
      <c r="EO107" s="1" t="n">
        <f aca="false">EO$5/(1-$E107)+$D$107-EO$5</f>
        <v>0.559661046205664</v>
      </c>
      <c r="EP107" s="1" t="n">
        <f aca="false">EP$5/(1-$E107)+$D$107-EP$5</f>
        <v>0.562287085569942</v>
      </c>
      <c r="EQ107" s="1" t="n">
        <f aca="false">EQ$5/(1-$E107)+$D$107-EQ$5</f>
        <v>0.564913124934218</v>
      </c>
      <c r="ER107" s="1" t="n">
        <f aca="false">ER$5/(1-$E107)+$D$107-ER$5</f>
        <v>0.567539164298497</v>
      </c>
      <c r="ES107" s="1" t="n">
        <f aca="false">ES$5/(1-$E107)+$D$107-ES$5</f>
        <v>0.570165203662773</v>
      </c>
      <c r="ET107" s="1" t="n">
        <f aca="false">ET$5/(1-$E107)+$D$107-ET$5</f>
        <v>0.572791243027051</v>
      </c>
      <c r="EU107" s="1"/>
      <c r="EV107" s="1"/>
      <c r="EW107" s="1"/>
      <c r="EX107" s="1"/>
      <c r="EY107" s="1"/>
      <c r="EZ107" s="1"/>
      <c r="FA107" s="1"/>
      <c r="FB107" s="1"/>
    </row>
    <row r="108" customFormat="false" ht="12.75" hidden="false" customHeight="false" outlineLevel="0" collapsed="false">
      <c r="A108" s="18" t="s">
        <v>95</v>
      </c>
      <c r="B108" s="12" t="n">
        <f aca="false">+B107+1</f>
        <v>58</v>
      </c>
      <c r="C108" s="1" t="n">
        <v>12.82</v>
      </c>
      <c r="D108" s="1" t="n">
        <f aca="false">0.1125-0.0088</f>
        <v>0.1037</v>
      </c>
      <c r="E108" s="2" t="n">
        <v>0.059</v>
      </c>
      <c r="F108" s="1" t="n">
        <f aca="false">F$5/(1-$E108)+$D$108-F$5</f>
        <v>0.197748884165781</v>
      </c>
      <c r="G108" s="1" t="n">
        <f aca="false">G$5/(1-$E108)+$D$108-G$5</f>
        <v>0.200883846971307</v>
      </c>
      <c r="H108" s="1" t="n">
        <f aca="false">H$5/(1-$E108)+$D$108-H$5</f>
        <v>0.204018809776833</v>
      </c>
      <c r="I108" s="1" t="n">
        <f aca="false">I$5/(1-$E108)+$D$108-I$5</f>
        <v>0.207153772582359</v>
      </c>
      <c r="J108" s="1" t="n">
        <f aca="false">J$5/(1-$E108)+$D$108-J$5</f>
        <v>0.210288735387885</v>
      </c>
      <c r="K108" s="1" t="n">
        <f aca="false">K$5/(1-$E108)+$D$108-K$5</f>
        <v>0.213423698193411</v>
      </c>
      <c r="L108" s="1" t="n">
        <f aca="false">L$5/(1-$E108)+$D$108-L$5</f>
        <v>0.216558660998937</v>
      </c>
      <c r="M108" s="1" t="n">
        <f aca="false">M$5/(1-$E108)+$D$108-M$5</f>
        <v>0.219693623804463</v>
      </c>
      <c r="N108" s="1" t="n">
        <f aca="false">N$5/(1-$E108)+$D$108-N$5</f>
        <v>0.222828586609989</v>
      </c>
      <c r="O108" s="1" t="n">
        <f aca="false">O$5/(1-$E108)+$D$108-O$5</f>
        <v>0.225963549415515</v>
      </c>
      <c r="P108" s="1" t="n">
        <f aca="false">P$5/(1-$E108)+$D$108-P$5</f>
        <v>0.260448140276302</v>
      </c>
      <c r="Q108" s="1" t="n">
        <f aca="false">Q$5/(1-$E108)+$D$108-Q$5</f>
        <v>0.263583103081828</v>
      </c>
      <c r="R108" s="1" t="n">
        <f aca="false">R$5/(1-$E108)+$D$108-R$5</f>
        <v>0.266718065887354</v>
      </c>
      <c r="S108" s="1" t="n">
        <f aca="false">S$5/(1-$E108)+$D$108-S$5</f>
        <v>0.26985302869288</v>
      </c>
      <c r="T108" s="1" t="n">
        <f aca="false">T$5/(1-$E108)+$D$108-T$5</f>
        <v>0.272987991498406</v>
      </c>
      <c r="U108" s="1" t="n">
        <f aca="false">U$5/(1-$E108)+$D$108-U$5</f>
        <v>0.276122954303932</v>
      </c>
      <c r="V108" s="1" t="n">
        <f aca="false">V$5/(1-$E108)+$D$108-V$5</f>
        <v>0.279257917109458</v>
      </c>
      <c r="W108" s="1" t="n">
        <f aca="false">W$5/(1-$E108)+$D$108-W$5</f>
        <v>0.282392879914984</v>
      </c>
      <c r="X108" s="1" t="n">
        <f aca="false">X$5/(1-$E108)+$D$108-X$5</f>
        <v>0.28552784272051</v>
      </c>
      <c r="Y108" s="1" t="n">
        <f aca="false">Y$5/(1-$E108)+$D$108-Y$5</f>
        <v>0.288662805526036</v>
      </c>
      <c r="Z108" s="1" t="n">
        <f aca="false">Z$5/(1-$E108)+$D$108-Z$5</f>
        <v>0.291797768331562</v>
      </c>
      <c r="AA108" s="1" t="n">
        <f aca="false">AA$5/(1-$E108)+$D$108-AA$5</f>
        <v>0.294932731137088</v>
      </c>
      <c r="AB108" s="1" t="n">
        <f aca="false">AB$5/(1-$E108)+$D$108-AB$5</f>
        <v>0.298067693942614</v>
      </c>
      <c r="AC108" s="1" t="n">
        <f aca="false">AC$5/(1-$E108)+$D$108-AC$5</f>
        <v>0.30120265674814</v>
      </c>
      <c r="AD108" s="1" t="n">
        <f aca="false">AD$5/(1-$E108)+$D$108-AD$5</f>
        <v>0.304337619553666</v>
      </c>
      <c r="AE108" s="1" t="n">
        <f aca="false">AE$5/(1-$E108)+$D$108-AE$5</f>
        <v>0.307472582359192</v>
      </c>
      <c r="AF108" s="1" t="n">
        <f aca="false">AF$5/(1-$E108)+$D$108-AF$5</f>
        <v>0.310607545164718</v>
      </c>
      <c r="AG108" s="1" t="n">
        <f aca="false">AG$5/(1-$E108)+$D$108-AG$5</f>
        <v>0.313742507970244</v>
      </c>
      <c r="AH108" s="1" t="n">
        <f aca="false">AH$5/(1-$E108)+$D$108-AH$5</f>
        <v>0.31687747077577</v>
      </c>
      <c r="AI108" s="1" t="n">
        <f aca="false">AI$5/(1-$E108)+$D$108-AI$5</f>
        <v>0.320012433581296</v>
      </c>
      <c r="AJ108" s="1" t="n">
        <f aca="false">AJ$5/(1-$E108)+$D$108-AJ$5</f>
        <v>0.323147396386822</v>
      </c>
      <c r="AK108" s="1" t="n">
        <f aca="false">AK$5/(1-$E108)+$D$108-AK$5</f>
        <v>0.326282359192348</v>
      </c>
      <c r="AL108" s="1" t="n">
        <f aca="false">AL$5/(1-$E108)+$D$108-AL$5</f>
        <v>0.329417321997874</v>
      </c>
      <c r="AM108" s="1" t="n">
        <f aca="false">AM$5/(1-$E108)+$D$108-AM$5</f>
        <v>0.3325522848034</v>
      </c>
      <c r="AN108" s="1" t="n">
        <f aca="false">AN$5/(1-$E108)+$D$108-AN$5</f>
        <v>0.335687247608926</v>
      </c>
      <c r="AO108" s="1" t="n">
        <f aca="false">AO$5/(1-$E108)+$D$108-AO$5</f>
        <v>0.338822210414453</v>
      </c>
      <c r="AP108" s="1" t="n">
        <f aca="false">AP$5/(1-$E108)+$D$108-AP$5</f>
        <v>0.341957173219978</v>
      </c>
      <c r="AQ108" s="1" t="n">
        <f aca="false">AQ$5/(1-$E108)+$D$108-AQ$5</f>
        <v>0.345092136025504</v>
      </c>
      <c r="AR108" s="1" t="n">
        <f aca="false">AR$5/(1-$E108)+$D$108-AR$5</f>
        <v>0.34822709883103</v>
      </c>
      <c r="AS108" s="1" t="n">
        <f aca="false">AS$5/(1-$E108)+$D$108-AS$5</f>
        <v>0.351362061636556</v>
      </c>
      <c r="AT108" s="1" t="n">
        <f aca="false">AT$5/(1-$E108)+$D$108-AT$5</f>
        <v>0.354497024442082</v>
      </c>
      <c r="AU108" s="1" t="n">
        <f aca="false">AU$5/(1-$E108)+$D$108-AU$5</f>
        <v>0.357631987247609</v>
      </c>
      <c r="AV108" s="1" t="n">
        <f aca="false">AV$5/(1-$E108)+$D$108-AV$5</f>
        <v>0.360766950053134</v>
      </c>
      <c r="AW108" s="1" t="n">
        <f aca="false">AW$5/(1-$E108)+$D$108-AW$5</f>
        <v>0.36390191285866</v>
      </c>
      <c r="AX108" s="1" t="n">
        <f aca="false">AX$5/(1-$E108)+$D$108-AX$5</f>
        <v>0.367036875664186</v>
      </c>
      <c r="AY108" s="1" t="n">
        <f aca="false">AY$5/(1-$E108)+$D$108-AY$5</f>
        <v>0.370171838469712</v>
      </c>
      <c r="AZ108" s="1" t="n">
        <f aca="false">AZ$5/(1-$E108)+$D$108-AZ$5</f>
        <v>0.373306801275239</v>
      </c>
      <c r="BA108" s="1" t="n">
        <f aca="false">BA$5/(1-$E108)+$D$108-BA$5</f>
        <v>0.376441764080765</v>
      </c>
      <c r="BB108" s="1" t="n">
        <f aca="false">BB$5/(1-$E108)+$D$108-BB$5</f>
        <v>0.37957672688629</v>
      </c>
      <c r="BC108" s="1" t="n">
        <f aca="false">BC$5/(1-$E108)+$D$108-BC$5</f>
        <v>0.382711689691816</v>
      </c>
      <c r="BD108" s="1" t="n">
        <f aca="false">BD$5/(1-$E108)+$D$108-BD$5</f>
        <v>0.385846652497342</v>
      </c>
      <c r="BE108" s="1" t="n">
        <f aca="false">BE$5/(1-$E108)+$D$108-BE$5</f>
        <v>0.388981615302868</v>
      </c>
      <c r="BF108" s="1" t="n">
        <f aca="false">BF$5/(1-$E108)+$D$108-BF$5</f>
        <v>0.392116578108395</v>
      </c>
      <c r="BG108" s="1" t="n">
        <f aca="false">BG$5/(1-$E108)+$D$108-BG$5</f>
        <v>0.395251540913921</v>
      </c>
      <c r="BH108" s="1" t="n">
        <f aca="false">BH$5/(1-$E108)+$D$108-BH$5</f>
        <v>0.398386503719446</v>
      </c>
      <c r="BI108" s="1" t="n">
        <f aca="false">BI$5/(1-$E108)+$D$108-BI$5</f>
        <v>0.401521466524972</v>
      </c>
      <c r="BJ108" s="1" t="n">
        <f aca="false">BJ$5/(1-$E108)+$D$108-BJ$5</f>
        <v>0.404656429330498</v>
      </c>
      <c r="BK108" s="1" t="n">
        <f aca="false">BK$5/(1-$E108)+$D$108-BK$5</f>
        <v>0.407791392136025</v>
      </c>
      <c r="BL108" s="1" t="n">
        <f aca="false">BL$5/(1-$E108)+$D$108-BL$5</f>
        <v>0.410926354941551</v>
      </c>
      <c r="BM108" s="1" t="n">
        <f aca="false">BM$5/(1-$E108)+$D$108-BM$5</f>
        <v>0.414061317747077</v>
      </c>
      <c r="BN108" s="1" t="n">
        <f aca="false">BN$5/(1-$E108)+$D$108-BN$5</f>
        <v>0.417196280552603</v>
      </c>
      <c r="BO108" s="1" t="n">
        <f aca="false">BO$5/(1-$E108)+$D$108-BO$5</f>
        <v>0.420331243358128</v>
      </c>
      <c r="BP108" s="1" t="n">
        <f aca="false">BP$5/(1-$E108)+$D$108-BP$5</f>
        <v>0.423466206163655</v>
      </c>
      <c r="BQ108" s="1" t="n">
        <f aca="false">BQ$5/(1-$E108)+$D$108-BQ$5</f>
        <v>0.426601168969181</v>
      </c>
      <c r="BR108" s="1" t="n">
        <f aca="false">BR$5/(1-$E108)+$D$108-BR$5</f>
        <v>0.429736131774707</v>
      </c>
      <c r="BS108" s="1" t="n">
        <f aca="false">BS$5/(1-$E108)+$D$108-BS$5</f>
        <v>0.432871094580233</v>
      </c>
      <c r="BT108" s="1" t="n">
        <f aca="false">BT$5/(1-$E108)+$D$108-BT$5</f>
        <v>0.436006057385759</v>
      </c>
      <c r="BU108" s="1" t="n">
        <f aca="false">BU$5/(1-$E108)+$D$108-BU$5</f>
        <v>0.439141020191284</v>
      </c>
      <c r="BV108" s="1" t="n">
        <f aca="false">BV$5/(1-$E108)+$D$108-BV$5</f>
        <v>0.442275982996811</v>
      </c>
      <c r="BW108" s="1" t="n">
        <f aca="false">BW$5/(1-$E108)+$D$108-BW$5</f>
        <v>0.445410945802337</v>
      </c>
      <c r="BX108" s="1" t="n">
        <f aca="false">BX$5/(1-$E108)+$D$108-BX$5</f>
        <v>0.448545908607863</v>
      </c>
      <c r="BY108" s="1" t="n">
        <f aca="false">BY$5/(1-$E108)+$D$108-BY$5</f>
        <v>0.451680871413389</v>
      </c>
      <c r="BZ108" s="1" t="n">
        <f aca="false">BZ$5/(1-$E108)+$D$108-BZ$5</f>
        <v>0.454815834218915</v>
      </c>
      <c r="CA108" s="1" t="n">
        <f aca="false">CA$5/(1-$E108)+$D$108-CA$5</f>
        <v>0.457950797024441</v>
      </c>
      <c r="CB108" s="1" t="n">
        <f aca="false">CB$5/(1-$E108)+$D$108-CB$5</f>
        <v>0.461085759829967</v>
      </c>
      <c r="CC108" s="1" t="n">
        <f aca="false">CC$5/(1-$E108)+$D$108-CC$5</f>
        <v>0.464220722635493</v>
      </c>
      <c r="CD108" s="1" t="n">
        <f aca="false">CD$5/(1-$E108)+$D$108-CD$5</f>
        <v>0.467355685441019</v>
      </c>
      <c r="CE108" s="1" t="n">
        <f aca="false">CE$5/(1-$E108)+$D$108-CE$5</f>
        <v>0.470490648246545</v>
      </c>
      <c r="CF108" s="1" t="n">
        <f aca="false">CF$5/(1-$E108)+$D$108-CF$5</f>
        <v>0.473625611052071</v>
      </c>
      <c r="CG108" s="1" t="n">
        <f aca="false">CG$5/(1-$E108)+$D$108-CG$5</f>
        <v>0.476760573857597</v>
      </c>
      <c r="CH108" s="1" t="n">
        <f aca="false">CH$5/(1-$E108)+$D$108-CH$5</f>
        <v>0.479895536663123</v>
      </c>
      <c r="CI108" s="1" t="n">
        <f aca="false">CI$5/(1-$E108)+$D$108-CI$5</f>
        <v>0.483030499468649</v>
      </c>
      <c r="CJ108" s="1" t="n">
        <f aca="false">CJ$5/(1-$E108)+$D$108-CJ$5</f>
        <v>0.486165462274175</v>
      </c>
      <c r="CK108" s="1" t="n">
        <f aca="false">CK$5/(1-$E108)+$D$108-CK$5</f>
        <v>0.489300425079701</v>
      </c>
      <c r="CL108" s="1" t="n">
        <f aca="false">CL$5/(1-$E108)+$D$108-CL$5</f>
        <v>0.492435387885227</v>
      </c>
      <c r="CM108" s="1" t="n">
        <f aca="false">CM$5/(1-$E108)+$D$108-CM$5</f>
        <v>0.495570350690754</v>
      </c>
      <c r="CN108" s="1" t="n">
        <f aca="false">CN$5/(1-$E108)+$D$108-CN$5</f>
        <v>0.498705313496279</v>
      </c>
      <c r="CO108" s="1" t="n">
        <f aca="false">CO$5/(1-$E108)+$D$108-CO$5</f>
        <v>0.501840276301805</v>
      </c>
      <c r="CP108" s="1" t="n">
        <f aca="false">CP$5/(1-$E108)+$D$108-CP$5</f>
        <v>0.504975239107331</v>
      </c>
      <c r="CQ108" s="1" t="n">
        <f aca="false">CQ$5/(1-$E108)+$D$108-CQ$5</f>
        <v>0.508110201912857</v>
      </c>
      <c r="CR108" s="1" t="n">
        <f aca="false">CR$5/(1-$E108)+$D$108-CR$5</f>
        <v>0.511245164718384</v>
      </c>
      <c r="CS108" s="1" t="n">
        <f aca="false">CS$5/(1-$E108)+$D$108-CS$5</f>
        <v>0.51438012752391</v>
      </c>
      <c r="CT108" s="1" t="n">
        <f aca="false">CT$5/(1-$E108)+$D$108-CT$5</f>
        <v>0.517515090329435</v>
      </c>
      <c r="CU108" s="1" t="n">
        <f aca="false">CU$5/(1-$E108)+$D$108-CU$5</f>
        <v>0.520650053134961</v>
      </c>
      <c r="CV108" s="1" t="n">
        <f aca="false">CV$5/(1-$E108)+$D$108-CV$5</f>
        <v>0.523785015940487</v>
      </c>
      <c r="CW108" s="1" t="n">
        <f aca="false">CW$5/(1-$E108)+$D$108-CW$5</f>
        <v>0.526919978746014</v>
      </c>
      <c r="CX108" s="1" t="n">
        <f aca="false">CX$5/(1-$E108)+$D$108-CX$5</f>
        <v>0.53005494155154</v>
      </c>
      <c r="CY108" s="1" t="n">
        <f aca="false">CY$5/(1-$E108)+$D$108-CY$5</f>
        <v>0.533189904357066</v>
      </c>
      <c r="CZ108" s="1" t="n">
        <f aca="false">CZ$5/(1-$E108)+$D$108-CZ$5</f>
        <v>0.536324867162591</v>
      </c>
      <c r="DA108" s="1" t="n">
        <f aca="false">DA$5/(1-$E108)+$D$108-DA$5</f>
        <v>0.539459829968117</v>
      </c>
      <c r="DB108" s="1" t="n">
        <f aca="false">DB$5/(1-$E108)+$D$108-DB$5</f>
        <v>0.542594792773643</v>
      </c>
      <c r="DC108" s="1" t="n">
        <f aca="false">DC$5/(1-$E108)+$D$108-DC$5</f>
        <v>0.54572975557917</v>
      </c>
      <c r="DD108" s="1" t="n">
        <f aca="false">DD$5/(1-$E108)+$D$108-DD$5</f>
        <v>0.548864718384696</v>
      </c>
      <c r="DE108" s="1" t="n">
        <f aca="false">DE$5/(1-$E108)+$D$108-DE$5</f>
        <v>0.551999681190222</v>
      </c>
      <c r="DF108" s="1" t="n">
        <f aca="false">DF$5/(1-$E108)+$D$108-DF$5</f>
        <v>0.555134643995747</v>
      </c>
      <c r="DG108" s="1" t="n">
        <f aca="false">DG$5/(1-$E108)+$D$108-DG$5</f>
        <v>0.558269606801273</v>
      </c>
      <c r="DH108" s="1" t="n">
        <f aca="false">DH$5/(1-$E108)+$D$108-DH$5</f>
        <v>0.5614045696068</v>
      </c>
      <c r="DI108" s="1" t="n">
        <f aca="false">DI$5/(1-$E108)+$D$108-DI$5</f>
        <v>0.564539532412326</v>
      </c>
      <c r="DJ108" s="1" t="n">
        <f aca="false">DJ$5/(1-$E108)+$D$108-DJ$5</f>
        <v>0.567674495217852</v>
      </c>
      <c r="DK108" s="1" t="n">
        <f aca="false">DK$5/(1-$E108)+$D$108-DK$5</f>
        <v>0.570809458023379</v>
      </c>
      <c r="DL108" s="1" t="n">
        <f aca="false">DL$5/(1-$E108)+$D$108-DL$5</f>
        <v>0.573944420828903</v>
      </c>
      <c r="DM108" s="1" t="n">
        <f aca="false">DM$5/(1-$E108)+$D$108-DM$5</f>
        <v>0.57707938363443</v>
      </c>
      <c r="DN108" s="1" t="n">
        <f aca="false">DN$5/(1-$E108)+$D$108-DN$5</f>
        <v>0.580214346439956</v>
      </c>
      <c r="DO108" s="1" t="n">
        <f aca="false">DO$5/(1-$E108)+$D$108-DO$5</f>
        <v>0.583349309245482</v>
      </c>
      <c r="DP108" s="1" t="n">
        <f aca="false">DP$5/(1-$E108)+$D$108-DP$5</f>
        <v>0.586484272051008</v>
      </c>
      <c r="DQ108" s="1" t="n">
        <f aca="false">DQ$5/(1-$E108)+$D$108-DQ$5</f>
        <v>0.589619234856534</v>
      </c>
      <c r="DR108" s="1" t="n">
        <f aca="false">DR$5/(1-$E108)+$D$108-DR$5</f>
        <v>0.59275419766206</v>
      </c>
      <c r="DS108" s="1" t="n">
        <f aca="false">DS$5/(1-$E108)+$D$108-DS$5</f>
        <v>0.595889160467586</v>
      </c>
      <c r="DT108" s="1" t="n">
        <f aca="false">DT$5/(1-$E108)+$D$108-DT$5</f>
        <v>0.599024123273113</v>
      </c>
      <c r="DU108" s="1" t="n">
        <f aca="false">DU$5/(1-$E108)+$D$108-DU$5</f>
        <v>0.602159086078639</v>
      </c>
      <c r="DV108" s="1" t="n">
        <f aca="false">DV$5/(1-$E108)+$D$108-DV$5</f>
        <v>0.605294048884163</v>
      </c>
      <c r="DW108" s="1" t="n">
        <f aca="false">DW$5/(1-$E108)+$D$108-DW$5</f>
        <v>0.60842901168969</v>
      </c>
      <c r="DX108" s="1" t="n">
        <f aca="false">DX$5/(1-$E108)+$D$108-DX$5</f>
        <v>0.611563974495216</v>
      </c>
      <c r="DY108" s="1" t="n">
        <f aca="false">DY$5/(1-$E108)+$D$108-DY$5</f>
        <v>0.614698937300743</v>
      </c>
      <c r="DZ108" s="1" t="n">
        <f aca="false">DZ$5/(1-$E108)+$D$108-DZ$5</f>
        <v>0.617833900106268</v>
      </c>
      <c r="EA108" s="1" t="n">
        <f aca="false">EA$5/(1-$E108)+$D$108-EA$5</f>
        <v>0.620968862911795</v>
      </c>
      <c r="EB108" s="1" t="n">
        <f aca="false">EB$5/(1-$E108)+$D$108-EB$5</f>
        <v>0.62410382571732</v>
      </c>
      <c r="EC108" s="1" t="n">
        <f aca="false">EC$5/(1-$E108)+$D$108-EC$5</f>
        <v>0.627238788522847</v>
      </c>
      <c r="ED108" s="1" t="n">
        <f aca="false">ED$5/(1-$E108)+$D$108-ED$5</f>
        <v>0.630373751328373</v>
      </c>
      <c r="EE108" s="1" t="n">
        <f aca="false">EE$5/(1-$E108)+$D$108-EE$5</f>
        <v>0.633508714133898</v>
      </c>
      <c r="EF108" s="1" t="n">
        <f aca="false">EF$5/(1-$E108)+$D$108-EF$5</f>
        <v>0.636643676939425</v>
      </c>
      <c r="EG108" s="1" t="n">
        <f aca="false">EG$5/(1-$E108)+$D$108-EG$5</f>
        <v>0.63977863974495</v>
      </c>
      <c r="EH108" s="1" t="n">
        <f aca="false">EH$5/(1-$E108)+$D$108-EH$5</f>
        <v>0.642913602550477</v>
      </c>
      <c r="EI108" s="1" t="n">
        <f aca="false">EI$5/(1-$E108)+$D$108-EI$5</f>
        <v>0.646048565356002</v>
      </c>
      <c r="EJ108" s="1" t="n">
        <f aca="false">EJ$5/(1-$E108)+$D$108-EJ$5</f>
        <v>0.64918352816153</v>
      </c>
      <c r="EK108" s="1" t="n">
        <f aca="false">EK$5/(1-$E108)+$D$108-EK$5</f>
        <v>0.652318490967055</v>
      </c>
      <c r="EL108" s="1" t="n">
        <f aca="false">EL$5/(1-$E108)+$D$108-EL$5</f>
        <v>0.655453453772582</v>
      </c>
      <c r="EM108" s="1" t="n">
        <f aca="false">EM$5/(1-$E108)+$D$108-EM$5</f>
        <v>0.658588416578107</v>
      </c>
      <c r="EN108" s="1" t="n">
        <f aca="false">EN$5/(1-$E108)+$D$108-EN$5</f>
        <v>0.661723379383634</v>
      </c>
      <c r="EO108" s="1" t="n">
        <f aca="false">EO$5/(1-$E108)+$D$108-EO$5</f>
        <v>0.664858342189159</v>
      </c>
      <c r="EP108" s="1" t="n">
        <f aca="false">EP$5/(1-$E108)+$D$108-EP$5</f>
        <v>0.667993304994685</v>
      </c>
      <c r="EQ108" s="1" t="n">
        <f aca="false">EQ$5/(1-$E108)+$D$108-EQ$5</f>
        <v>0.671128267800212</v>
      </c>
      <c r="ER108" s="1" t="n">
        <f aca="false">ER$5/(1-$E108)+$D$108-ER$5</f>
        <v>0.674263230605737</v>
      </c>
      <c r="ES108" s="1" t="n">
        <f aca="false">ES$5/(1-$E108)+$D$108-ES$5</f>
        <v>0.677398193411264</v>
      </c>
      <c r="ET108" s="1" t="n">
        <f aca="false">ET$5/(1-$E108)+$D$108-ET$5</f>
        <v>0.680533156216789</v>
      </c>
      <c r="EU108" s="1"/>
      <c r="EV108" s="1"/>
      <c r="EW108" s="1"/>
      <c r="EX108" s="1"/>
      <c r="EY108" s="1"/>
      <c r="EZ108" s="1"/>
      <c r="FA108" s="1"/>
      <c r="FB108" s="1"/>
    </row>
    <row r="109" customFormat="false" ht="12.75" hidden="false" customHeight="false" outlineLevel="0" collapsed="false">
      <c r="A109" s="18" t="s">
        <v>96</v>
      </c>
      <c r="B109" s="12" t="n">
        <f aca="false">+B108+1</f>
        <v>59</v>
      </c>
      <c r="C109" s="1" t="n">
        <v>14.74</v>
      </c>
      <c r="D109" s="1" t="n">
        <f aca="false">0.1237-0.0088</f>
        <v>0.1149</v>
      </c>
      <c r="E109" s="2" t="n">
        <v>0.0699</v>
      </c>
      <c r="F109" s="1" t="n">
        <f aca="false">F$5/(1-$E109)+$D$109-F$5</f>
        <v>0.227629813998495</v>
      </c>
      <c r="G109" s="1" t="n">
        <f aca="false">G$5/(1-$E109)+$D$109-G$5</f>
        <v>0.231387474465111</v>
      </c>
      <c r="H109" s="1" t="n">
        <f aca="false">H$5/(1-$E109)+$D$109-H$5</f>
        <v>0.235145134931728</v>
      </c>
      <c r="I109" s="1" t="n">
        <f aca="false">I$5/(1-$E109)+$D$109-I$5</f>
        <v>0.238902795398344</v>
      </c>
      <c r="J109" s="1" t="n">
        <f aca="false">J$5/(1-$E109)+$D$109-J$5</f>
        <v>0.242660455864961</v>
      </c>
      <c r="K109" s="1" t="n">
        <f aca="false">K$5/(1-$E109)+$D$109-K$5</f>
        <v>0.246418116331577</v>
      </c>
      <c r="L109" s="1" t="n">
        <f aca="false">L$5/(1-$E109)+$D$109-L$5</f>
        <v>0.250175776798194</v>
      </c>
      <c r="M109" s="1" t="n">
        <f aca="false">M$5/(1-$E109)+$D$109-M$5</f>
        <v>0.25393343726481</v>
      </c>
      <c r="N109" s="1" t="n">
        <f aca="false">N$5/(1-$E109)+$D$109-N$5</f>
        <v>0.257691097731427</v>
      </c>
      <c r="O109" s="1" t="n">
        <f aca="false">O$5/(1-$E109)+$D$109-O$5</f>
        <v>0.261448758198043</v>
      </c>
      <c r="P109" s="1" t="n">
        <f aca="false">P$5/(1-$E109)+$D$109-P$5</f>
        <v>0.302783023330825</v>
      </c>
      <c r="Q109" s="1" t="n">
        <f aca="false">Q$5/(1-$E109)+$D$109-Q$5</f>
        <v>0.306540683797441</v>
      </c>
      <c r="R109" s="1" t="n">
        <f aca="false">R$5/(1-$E109)+$D$109-R$5</f>
        <v>0.310298344264058</v>
      </c>
      <c r="S109" s="1" t="n">
        <f aca="false">S$5/(1-$E109)+$D$109-S$5</f>
        <v>0.314056004730674</v>
      </c>
      <c r="T109" s="1" t="n">
        <f aca="false">T$5/(1-$E109)+$D$109-T$5</f>
        <v>0.31781366519729</v>
      </c>
      <c r="U109" s="1" t="n">
        <f aca="false">U$5/(1-$E109)+$D$109-U$5</f>
        <v>0.321571325663907</v>
      </c>
      <c r="V109" s="1" t="n">
        <f aca="false">V$5/(1-$E109)+$D$109-V$5</f>
        <v>0.325328986130523</v>
      </c>
      <c r="W109" s="1" t="n">
        <f aca="false">W$5/(1-$E109)+$D$109-W$5</f>
        <v>0.32908664659714</v>
      </c>
      <c r="X109" s="1" t="n">
        <f aca="false">X$5/(1-$E109)+$D$109-X$5</f>
        <v>0.332844307063756</v>
      </c>
      <c r="Y109" s="1" t="n">
        <f aca="false">Y$5/(1-$E109)+$D$109-Y$5</f>
        <v>0.336601967530373</v>
      </c>
      <c r="Z109" s="1" t="n">
        <f aca="false">Z$5/(1-$E109)+$D$109-Z$5</f>
        <v>0.340359627996989</v>
      </c>
      <c r="AA109" s="1" t="n">
        <f aca="false">AA$5/(1-$E109)+$D$109-AA$5</f>
        <v>0.344117288463606</v>
      </c>
      <c r="AB109" s="1" t="n">
        <f aca="false">AB$5/(1-$E109)+$D$109-AB$5</f>
        <v>0.347874948930222</v>
      </c>
      <c r="AC109" s="1" t="n">
        <f aca="false">AC$5/(1-$E109)+$D$109-AC$5</f>
        <v>0.351632609396839</v>
      </c>
      <c r="AD109" s="1" t="n">
        <f aca="false">AD$5/(1-$E109)+$D$109-AD$5</f>
        <v>0.355390269863455</v>
      </c>
      <c r="AE109" s="1" t="n">
        <f aca="false">AE$5/(1-$E109)+$D$109-AE$5</f>
        <v>0.359147930330072</v>
      </c>
      <c r="AF109" s="1" t="n">
        <f aca="false">AF$5/(1-$E109)+$D$109-AF$5</f>
        <v>0.362905590796688</v>
      </c>
      <c r="AG109" s="1" t="n">
        <f aca="false">AG$5/(1-$E109)+$D$109-AG$5</f>
        <v>0.366663251263305</v>
      </c>
      <c r="AH109" s="1" t="n">
        <f aca="false">AH$5/(1-$E109)+$D$109-AH$5</f>
        <v>0.370420911729921</v>
      </c>
      <c r="AI109" s="1" t="n">
        <f aca="false">AI$5/(1-$E109)+$D$109-AI$5</f>
        <v>0.374178572196537</v>
      </c>
      <c r="AJ109" s="1" t="n">
        <f aca="false">AJ$5/(1-$E109)+$D$109-AJ$5</f>
        <v>0.377936232663154</v>
      </c>
      <c r="AK109" s="1" t="n">
        <f aca="false">AK$5/(1-$E109)+$D$109-AK$5</f>
        <v>0.38169389312977</v>
      </c>
      <c r="AL109" s="1" t="n">
        <f aca="false">AL$5/(1-$E109)+$D$109-AL$5</f>
        <v>0.385451553596387</v>
      </c>
      <c r="AM109" s="1" t="n">
        <f aca="false">AM$5/(1-$E109)+$D$109-AM$5</f>
        <v>0.389209214063004</v>
      </c>
      <c r="AN109" s="1" t="n">
        <f aca="false">AN$5/(1-$E109)+$D$109-AN$5</f>
        <v>0.39296687452962</v>
      </c>
      <c r="AO109" s="1" t="n">
        <f aca="false">AO$5/(1-$E109)+$D$109-AO$5</f>
        <v>0.396724534996236</v>
      </c>
      <c r="AP109" s="1" t="n">
        <f aca="false">AP$5/(1-$E109)+$D$109-AP$5</f>
        <v>0.400482195462853</v>
      </c>
      <c r="AQ109" s="1" t="n">
        <f aca="false">AQ$5/(1-$E109)+$D$109-AQ$5</f>
        <v>0.404239855929469</v>
      </c>
      <c r="AR109" s="1" t="n">
        <f aca="false">AR$5/(1-$E109)+$D$109-AR$5</f>
        <v>0.407997516396087</v>
      </c>
      <c r="AS109" s="1" t="n">
        <f aca="false">AS$5/(1-$E109)+$D$109-AS$5</f>
        <v>0.411755176862703</v>
      </c>
      <c r="AT109" s="1" t="n">
        <f aca="false">AT$5/(1-$E109)+$D$109-AT$5</f>
        <v>0.415512837329318</v>
      </c>
      <c r="AU109" s="1" t="n">
        <f aca="false">AU$5/(1-$E109)+$D$109-AU$5</f>
        <v>0.419270497795936</v>
      </c>
      <c r="AV109" s="1" t="n">
        <f aca="false">AV$5/(1-$E109)+$D$109-AV$5</f>
        <v>0.423028158262552</v>
      </c>
      <c r="AW109" s="1" t="n">
        <f aca="false">AW$5/(1-$E109)+$D$109-AW$5</f>
        <v>0.426785818729168</v>
      </c>
      <c r="AX109" s="1" t="n">
        <f aca="false">AX$5/(1-$E109)+$D$109-AX$5</f>
        <v>0.430543479195785</v>
      </c>
      <c r="AY109" s="1" t="n">
        <f aca="false">AY$5/(1-$E109)+$D$109-AY$5</f>
        <v>0.434301139662401</v>
      </c>
      <c r="AZ109" s="1" t="n">
        <f aca="false">AZ$5/(1-$E109)+$D$109-AZ$5</f>
        <v>0.438058800129017</v>
      </c>
      <c r="BA109" s="1" t="n">
        <f aca="false">BA$5/(1-$E109)+$D$109-BA$5</f>
        <v>0.441816460595635</v>
      </c>
      <c r="BB109" s="1" t="n">
        <f aca="false">BB$5/(1-$E109)+$D$109-BB$5</f>
        <v>0.445574121062251</v>
      </c>
      <c r="BC109" s="1" t="n">
        <f aca="false">BC$5/(1-$E109)+$D$109-BC$5</f>
        <v>0.449331781528866</v>
      </c>
      <c r="BD109" s="1" t="n">
        <f aca="false">BD$5/(1-$E109)+$D$109-BD$5</f>
        <v>0.453089441995484</v>
      </c>
      <c r="BE109" s="1" t="n">
        <f aca="false">BE$5/(1-$E109)+$D$109-BE$5</f>
        <v>0.4568471024621</v>
      </c>
      <c r="BF109" s="1" t="n">
        <f aca="false">BF$5/(1-$E109)+$D$109-BF$5</f>
        <v>0.460604762928716</v>
      </c>
      <c r="BG109" s="1" t="n">
        <f aca="false">BG$5/(1-$E109)+$D$109-BG$5</f>
        <v>0.464362423395333</v>
      </c>
      <c r="BH109" s="1" t="n">
        <f aca="false">BH$5/(1-$E109)+$D$109-BH$5</f>
        <v>0.468120083861949</v>
      </c>
      <c r="BI109" s="1" t="n">
        <f aca="false">BI$5/(1-$E109)+$D$109-BI$5</f>
        <v>0.471877744328567</v>
      </c>
      <c r="BJ109" s="1" t="n">
        <f aca="false">BJ$5/(1-$E109)+$D$109-BJ$5</f>
        <v>0.475635404795183</v>
      </c>
      <c r="BK109" s="1" t="n">
        <f aca="false">BK$5/(1-$E109)+$D$109-BK$5</f>
        <v>0.479393065261799</v>
      </c>
      <c r="BL109" s="1" t="n">
        <f aca="false">BL$5/(1-$E109)+$D$109-BL$5</f>
        <v>0.483150725728416</v>
      </c>
      <c r="BM109" s="1" t="n">
        <f aca="false">BM$5/(1-$E109)+$D$109-BM$5</f>
        <v>0.486908386195032</v>
      </c>
      <c r="BN109" s="1" t="n">
        <f aca="false">BN$5/(1-$E109)+$D$109-BN$5</f>
        <v>0.490666046661648</v>
      </c>
      <c r="BO109" s="1" t="n">
        <f aca="false">BO$5/(1-$E109)+$D$109-BO$5</f>
        <v>0.494423707128266</v>
      </c>
      <c r="BP109" s="1" t="n">
        <f aca="false">BP$5/(1-$E109)+$D$109-BP$5</f>
        <v>0.498181367594881</v>
      </c>
      <c r="BQ109" s="1" t="n">
        <f aca="false">BQ$5/(1-$E109)+$D$109-BQ$5</f>
        <v>0.501939028061497</v>
      </c>
      <c r="BR109" s="1" t="n">
        <f aca="false">BR$5/(1-$E109)+$D$109-BR$5</f>
        <v>0.505696688528115</v>
      </c>
      <c r="BS109" s="1" t="n">
        <f aca="false">BS$5/(1-$E109)+$D$109-BS$5</f>
        <v>0.509454348994731</v>
      </c>
      <c r="BT109" s="1" t="n">
        <f aca="false">BT$5/(1-$E109)+$D$109-BT$5</f>
        <v>0.513212009461347</v>
      </c>
      <c r="BU109" s="1" t="n">
        <f aca="false">BU$5/(1-$E109)+$D$109-BU$5</f>
        <v>0.516969669927964</v>
      </c>
      <c r="BV109" s="1" t="n">
        <f aca="false">BV$5/(1-$E109)+$D$109-BV$5</f>
        <v>0.52072733039458</v>
      </c>
      <c r="BW109" s="1" t="n">
        <f aca="false">BW$5/(1-$E109)+$D$109-BW$5</f>
        <v>0.524484990861196</v>
      </c>
      <c r="BX109" s="1" t="n">
        <f aca="false">BX$5/(1-$E109)+$D$109-BX$5</f>
        <v>0.528242651327814</v>
      </c>
      <c r="BY109" s="1" t="n">
        <f aca="false">BY$5/(1-$E109)+$D$109-BY$5</f>
        <v>0.532000311794429</v>
      </c>
      <c r="BZ109" s="1" t="n">
        <f aca="false">BZ$5/(1-$E109)+$D$109-BZ$5</f>
        <v>0.535757972261045</v>
      </c>
      <c r="CA109" s="1" t="n">
        <f aca="false">CA$5/(1-$E109)+$D$109-CA$5</f>
        <v>0.539515632727663</v>
      </c>
      <c r="CB109" s="1" t="n">
        <f aca="false">CB$5/(1-$E109)+$D$109-CB$5</f>
        <v>0.543273293194279</v>
      </c>
      <c r="CC109" s="1" t="n">
        <f aca="false">CC$5/(1-$E109)+$D$109-CC$5</f>
        <v>0.547030953660896</v>
      </c>
      <c r="CD109" s="1" t="n">
        <f aca="false">CD$5/(1-$E109)+$D$109-CD$5</f>
        <v>0.550788614127512</v>
      </c>
      <c r="CE109" s="1" t="n">
        <f aca="false">CE$5/(1-$E109)+$D$109-CE$5</f>
        <v>0.554546274594128</v>
      </c>
      <c r="CF109" s="1" t="n">
        <f aca="false">CF$5/(1-$E109)+$D$109-CF$5</f>
        <v>0.558303935060746</v>
      </c>
      <c r="CG109" s="1" t="n">
        <f aca="false">CG$5/(1-$E109)+$D$109-CG$5</f>
        <v>0.562061595527362</v>
      </c>
      <c r="CH109" s="1" t="n">
        <f aca="false">CH$5/(1-$E109)+$D$109-CH$5</f>
        <v>0.565819255993977</v>
      </c>
      <c r="CI109" s="1" t="n">
        <f aca="false">CI$5/(1-$E109)+$D$109-CI$5</f>
        <v>0.569576916460595</v>
      </c>
      <c r="CJ109" s="1" t="n">
        <f aca="false">CJ$5/(1-$E109)+$D$109-CJ$5</f>
        <v>0.573334576927211</v>
      </c>
      <c r="CK109" s="1" t="n">
        <f aca="false">CK$5/(1-$E109)+$D$109-CK$5</f>
        <v>0.577092237393827</v>
      </c>
      <c r="CL109" s="1" t="n">
        <f aca="false">CL$5/(1-$E109)+$D$109-CL$5</f>
        <v>0.580849897860444</v>
      </c>
      <c r="CM109" s="1" t="n">
        <f aca="false">CM$5/(1-$E109)+$D$109-CM$5</f>
        <v>0.58460755832706</v>
      </c>
      <c r="CN109" s="1" t="n">
        <f aca="false">CN$5/(1-$E109)+$D$109-CN$5</f>
        <v>0.588365218793676</v>
      </c>
      <c r="CO109" s="1" t="n">
        <f aca="false">CO$5/(1-$E109)+$D$109-CO$5</f>
        <v>0.592122879260294</v>
      </c>
      <c r="CP109" s="1" t="n">
        <f aca="false">CP$5/(1-$E109)+$D$109-CP$5</f>
        <v>0.59588053972691</v>
      </c>
      <c r="CQ109" s="1" t="n">
        <f aca="false">CQ$5/(1-$E109)+$D$109-CQ$5</f>
        <v>0.599638200193525</v>
      </c>
      <c r="CR109" s="1" t="n">
        <f aca="false">CR$5/(1-$E109)+$D$109-CR$5</f>
        <v>0.603395860660143</v>
      </c>
      <c r="CS109" s="1" t="n">
        <f aca="false">CS$5/(1-$E109)+$D$109-CS$5</f>
        <v>0.607153521126759</v>
      </c>
      <c r="CT109" s="1" t="n">
        <f aca="false">CT$5/(1-$E109)+$D$109-CT$5</f>
        <v>0.610911181593377</v>
      </c>
      <c r="CU109" s="1" t="n">
        <f aca="false">CU$5/(1-$E109)+$D$109-CU$5</f>
        <v>0.614668842059992</v>
      </c>
      <c r="CV109" s="1" t="n">
        <f aca="false">CV$5/(1-$E109)+$D$109-CV$5</f>
        <v>0.618426502526608</v>
      </c>
      <c r="CW109" s="1" t="n">
        <f aca="false">CW$5/(1-$E109)+$D$109-CW$5</f>
        <v>0.622184162993226</v>
      </c>
      <c r="CX109" s="1" t="n">
        <f aca="false">CX$5/(1-$E109)+$D$109-CX$5</f>
        <v>0.625941823459842</v>
      </c>
      <c r="CY109" s="1" t="n">
        <f aca="false">CY$5/(1-$E109)+$D$109-CY$5</f>
        <v>0.629699483926458</v>
      </c>
      <c r="CZ109" s="1" t="n">
        <f aca="false">CZ$5/(1-$E109)+$D$109-CZ$5</f>
        <v>0.633457144393075</v>
      </c>
      <c r="DA109" s="1" t="n">
        <f aca="false">DA$5/(1-$E109)+$D$109-DA$5</f>
        <v>0.637214804859691</v>
      </c>
      <c r="DB109" s="1" t="n">
        <f aca="false">DB$5/(1-$E109)+$D$109-DB$5</f>
        <v>0.640972465326307</v>
      </c>
      <c r="DC109" s="1" t="n">
        <f aca="false">DC$5/(1-$E109)+$D$109-DC$5</f>
        <v>0.644730125792925</v>
      </c>
      <c r="DD109" s="1" t="n">
        <f aca="false">DD$5/(1-$E109)+$D$109-DD$5</f>
        <v>0.64848778625954</v>
      </c>
      <c r="DE109" s="1" t="n">
        <f aca="false">DE$5/(1-$E109)+$D$109-DE$5</f>
        <v>0.652245446726156</v>
      </c>
      <c r="DF109" s="1" t="n">
        <f aca="false">DF$5/(1-$E109)+$D$109-DF$5</f>
        <v>0.656003107192774</v>
      </c>
      <c r="DG109" s="1" t="n">
        <f aca="false">DG$5/(1-$E109)+$D$109-DG$5</f>
        <v>0.65976076765939</v>
      </c>
      <c r="DH109" s="1" t="n">
        <f aca="false">DH$5/(1-$E109)+$D$109-DH$5</f>
        <v>0.663518428126006</v>
      </c>
      <c r="DI109" s="1" t="n">
        <f aca="false">DI$5/(1-$E109)+$D$109-DI$5</f>
        <v>0.667276088592623</v>
      </c>
      <c r="DJ109" s="1" t="n">
        <f aca="false">DJ$5/(1-$E109)+$D$109-DJ$5</f>
        <v>0.671033749059239</v>
      </c>
      <c r="DK109" s="1" t="n">
        <f aca="false">DK$5/(1-$E109)+$D$109-DK$5</f>
        <v>0.674791409525857</v>
      </c>
      <c r="DL109" s="1" t="n">
        <f aca="false">DL$5/(1-$E109)+$D$109-DL$5</f>
        <v>0.678549069992473</v>
      </c>
      <c r="DM109" s="1" t="n">
        <f aca="false">DM$5/(1-$E109)+$D$109-DM$5</f>
        <v>0.682306730459088</v>
      </c>
      <c r="DN109" s="1" t="n">
        <f aca="false">DN$5/(1-$E109)+$D$109-DN$5</f>
        <v>0.686064390925706</v>
      </c>
      <c r="DO109" s="1" t="n">
        <f aca="false">DO$5/(1-$E109)+$D$109-DO$5</f>
        <v>0.689822051392322</v>
      </c>
      <c r="DP109" s="1" t="n">
        <f aca="false">DP$5/(1-$E109)+$D$109-DP$5</f>
        <v>0.693579711858938</v>
      </c>
      <c r="DQ109" s="1" t="n">
        <f aca="false">DQ$5/(1-$E109)+$D$109-DQ$5</f>
        <v>0.697337372325555</v>
      </c>
      <c r="DR109" s="1" t="n">
        <f aca="false">DR$5/(1-$E109)+$D$109-DR$5</f>
        <v>0.701095032792171</v>
      </c>
      <c r="DS109" s="1" t="n">
        <f aca="false">DS$5/(1-$E109)+$D$109-DS$5</f>
        <v>0.704852693258789</v>
      </c>
      <c r="DT109" s="1" t="n">
        <f aca="false">DT$5/(1-$E109)+$D$109-DT$5</f>
        <v>0.708610353725405</v>
      </c>
      <c r="DU109" s="1" t="n">
        <f aca="false">DU$5/(1-$E109)+$D$109-DU$5</f>
        <v>0.712368014192021</v>
      </c>
      <c r="DV109" s="1" t="n">
        <f aca="false">DV$5/(1-$E109)+$D$109-DV$5</f>
        <v>0.716125674658638</v>
      </c>
      <c r="DW109" s="1" t="n">
        <f aca="false">DW$5/(1-$E109)+$D$109-DW$5</f>
        <v>0.719883335125253</v>
      </c>
      <c r="DX109" s="1" t="n">
        <f aca="false">DX$5/(1-$E109)+$D$109-DX$5</f>
        <v>0.72364099559187</v>
      </c>
      <c r="DY109" s="1" t="n">
        <f aca="false">DY$5/(1-$E109)+$D$109-DY$5</f>
        <v>0.727398656058487</v>
      </c>
      <c r="DZ109" s="1" t="n">
        <f aca="false">DZ$5/(1-$E109)+$D$109-DZ$5</f>
        <v>0.731156316525103</v>
      </c>
      <c r="EA109" s="1" t="n">
        <f aca="false">EA$5/(1-$E109)+$D$109-EA$5</f>
        <v>0.73491397699172</v>
      </c>
      <c r="EB109" s="1" t="n">
        <f aca="false">EB$5/(1-$E109)+$D$109-EB$5</f>
        <v>0.738671637458337</v>
      </c>
      <c r="EC109" s="1" t="n">
        <f aca="false">EC$5/(1-$E109)+$D$109-EC$5</f>
        <v>0.742429297924954</v>
      </c>
      <c r="ED109" s="1" t="n">
        <f aca="false">ED$5/(1-$E109)+$D$109-ED$5</f>
        <v>0.74618695839157</v>
      </c>
      <c r="EE109" s="1" t="n">
        <f aca="false">EE$5/(1-$E109)+$D$109-EE$5</f>
        <v>0.749944618858187</v>
      </c>
      <c r="EF109" s="1" t="n">
        <f aca="false">EF$5/(1-$E109)+$D$109-EF$5</f>
        <v>0.753702279324802</v>
      </c>
      <c r="EG109" s="1" t="n">
        <f aca="false">EG$5/(1-$E109)+$D$109-EG$5</f>
        <v>0.757459939791419</v>
      </c>
      <c r="EH109" s="1" t="n">
        <f aca="false">EH$5/(1-$E109)+$D$109-EH$5</f>
        <v>0.761217600258036</v>
      </c>
      <c r="EI109" s="1" t="n">
        <f aca="false">EI$5/(1-$E109)+$D$109-EI$5</f>
        <v>0.764975260724652</v>
      </c>
      <c r="EJ109" s="1" t="n">
        <f aca="false">EJ$5/(1-$E109)+$D$109-EJ$5</f>
        <v>0.768732921191269</v>
      </c>
      <c r="EK109" s="1" t="n">
        <f aca="false">EK$5/(1-$E109)+$D$109-EK$5</f>
        <v>0.772490581657886</v>
      </c>
      <c r="EL109" s="1" t="n">
        <f aca="false">EL$5/(1-$E109)+$D$109-EL$5</f>
        <v>0.776248242124503</v>
      </c>
      <c r="EM109" s="1" t="n">
        <f aca="false">EM$5/(1-$E109)+$D$109-EM$5</f>
        <v>0.780005902591119</v>
      </c>
      <c r="EN109" s="1" t="n">
        <f aca="false">EN$5/(1-$E109)+$D$109-EN$5</f>
        <v>0.783763563057736</v>
      </c>
      <c r="EO109" s="1" t="n">
        <f aca="false">EO$5/(1-$E109)+$D$109-EO$5</f>
        <v>0.787521223524351</v>
      </c>
      <c r="EP109" s="1" t="n">
        <f aca="false">EP$5/(1-$E109)+$D$109-EP$5</f>
        <v>0.791278883990968</v>
      </c>
      <c r="EQ109" s="1" t="n">
        <f aca="false">EQ$5/(1-$E109)+$D$109-EQ$5</f>
        <v>0.795036544457584</v>
      </c>
      <c r="ER109" s="1" t="n">
        <f aca="false">ER$5/(1-$E109)+$D$109-ER$5</f>
        <v>0.798794204924201</v>
      </c>
      <c r="ES109" s="1" t="n">
        <f aca="false">ES$5/(1-$E109)+$D$109-ES$5</f>
        <v>0.802551865390818</v>
      </c>
      <c r="ET109" s="1" t="n">
        <f aca="false">ET$5/(1-$E109)+$D$109-ET$5</f>
        <v>0.806309525857435</v>
      </c>
      <c r="EU109" s="1"/>
      <c r="EV109" s="1"/>
      <c r="EW109" s="1"/>
      <c r="EX109" s="1"/>
      <c r="EY109" s="1"/>
      <c r="EZ109" s="1"/>
      <c r="FA109" s="1"/>
      <c r="FB109" s="1"/>
    </row>
    <row r="110" customFormat="false" ht="12.75" hidden="false" customHeight="false" outlineLevel="0" collapsed="false">
      <c r="A110" s="18" t="s">
        <v>97</v>
      </c>
      <c r="B110" s="12" t="n">
        <f aca="false">+B109+1</f>
        <v>60</v>
      </c>
      <c r="C110" s="1" t="n">
        <v>17.32</v>
      </c>
      <c r="D110" s="1" t="n">
        <f aca="false">0.1615-0.0088</f>
        <v>0.1527</v>
      </c>
      <c r="E110" s="2" t="n">
        <v>0.0782</v>
      </c>
      <c r="F110" s="1" t="n">
        <f aca="false">F$5/(1-$E110)+$D$110-F$5</f>
        <v>0.27995103059232</v>
      </c>
      <c r="G110" s="1" t="n">
        <f aca="false">G$5/(1-$E110)+$D$110-G$5</f>
        <v>0.284192731612064</v>
      </c>
      <c r="H110" s="1" t="n">
        <f aca="false">H$5/(1-$E110)+$D$110-H$5</f>
        <v>0.288434432631808</v>
      </c>
      <c r="I110" s="1" t="n">
        <f aca="false">I$5/(1-$E110)+$D$110-I$5</f>
        <v>0.292676133651552</v>
      </c>
      <c r="J110" s="1" t="n">
        <f aca="false">J$5/(1-$E110)+$D$110-J$5</f>
        <v>0.296917834671296</v>
      </c>
      <c r="K110" s="1" t="n">
        <f aca="false">K$5/(1-$E110)+$D$110-K$5</f>
        <v>0.30115953569104</v>
      </c>
      <c r="L110" s="1" t="n">
        <f aca="false">L$5/(1-$E110)+$D$110-L$5</f>
        <v>0.305401236710783</v>
      </c>
      <c r="M110" s="1" t="n">
        <f aca="false">M$5/(1-$E110)+$D$110-M$5</f>
        <v>0.309642937730527</v>
      </c>
      <c r="N110" s="1" t="n">
        <f aca="false">N$5/(1-$E110)+$D$110-N$5</f>
        <v>0.313884638750271</v>
      </c>
      <c r="O110" s="1" t="n">
        <f aca="false">O$5/(1-$E110)+$D$110-O$5</f>
        <v>0.318126339770015</v>
      </c>
      <c r="P110" s="1" t="n">
        <f aca="false">P$5/(1-$E110)+$D$110-P$5</f>
        <v>0.364785050987199</v>
      </c>
      <c r="Q110" s="1" t="n">
        <f aca="false">Q$5/(1-$E110)+$D$110-Q$5</f>
        <v>0.369026752006943</v>
      </c>
      <c r="R110" s="1" t="n">
        <f aca="false">R$5/(1-$E110)+$D$110-R$5</f>
        <v>0.373268453026687</v>
      </c>
      <c r="S110" s="1" t="n">
        <f aca="false">S$5/(1-$E110)+$D$110-S$5</f>
        <v>0.377510154046431</v>
      </c>
      <c r="T110" s="1" t="n">
        <f aca="false">T$5/(1-$E110)+$D$110-T$5</f>
        <v>0.381751855066175</v>
      </c>
      <c r="U110" s="1" t="n">
        <f aca="false">U$5/(1-$E110)+$D$110-U$5</f>
        <v>0.385993556085919</v>
      </c>
      <c r="V110" s="1" t="n">
        <f aca="false">V$5/(1-$E110)+$D$110-V$5</f>
        <v>0.390235257105663</v>
      </c>
      <c r="W110" s="1" t="n">
        <f aca="false">W$5/(1-$E110)+$D$110-W$5</f>
        <v>0.394476958125407</v>
      </c>
      <c r="X110" s="1" t="n">
        <f aca="false">X$5/(1-$E110)+$D$110-X$5</f>
        <v>0.398718659145151</v>
      </c>
      <c r="Y110" s="1" t="n">
        <f aca="false">Y$5/(1-$E110)+$D$110-Y$5</f>
        <v>0.402960360164895</v>
      </c>
      <c r="Z110" s="1" t="n">
        <f aca="false">Z$5/(1-$E110)+$D$110-Z$5</f>
        <v>0.407202061184639</v>
      </c>
      <c r="AA110" s="1" t="n">
        <f aca="false">AA$5/(1-$E110)+$D$110-AA$5</f>
        <v>0.411443762204383</v>
      </c>
      <c r="AB110" s="1" t="n">
        <f aca="false">AB$5/(1-$E110)+$D$110-AB$5</f>
        <v>0.415685463224127</v>
      </c>
      <c r="AC110" s="1" t="n">
        <f aca="false">AC$5/(1-$E110)+$D$110-AC$5</f>
        <v>0.41992716424387</v>
      </c>
      <c r="AD110" s="1" t="n">
        <f aca="false">AD$5/(1-$E110)+$D$110-AD$5</f>
        <v>0.424168865263614</v>
      </c>
      <c r="AE110" s="1" t="n">
        <f aca="false">AE$5/(1-$E110)+$D$110-AE$5</f>
        <v>0.428410566283358</v>
      </c>
      <c r="AF110" s="1" t="n">
        <f aca="false">AF$5/(1-$E110)+$D$110-AF$5</f>
        <v>0.432652267303102</v>
      </c>
      <c r="AG110" s="1" t="n">
        <f aca="false">AG$5/(1-$E110)+$D$110-AG$5</f>
        <v>0.436893968322846</v>
      </c>
      <c r="AH110" s="1" t="n">
        <f aca="false">AH$5/(1-$E110)+$D$110-AH$5</f>
        <v>0.44113566934259</v>
      </c>
      <c r="AI110" s="1" t="n">
        <f aca="false">AI$5/(1-$E110)+$D$110-AI$5</f>
        <v>0.445377370362334</v>
      </c>
      <c r="AJ110" s="1" t="n">
        <f aca="false">AJ$5/(1-$E110)+$D$110-AJ$5</f>
        <v>0.449619071382078</v>
      </c>
      <c r="AK110" s="1" t="n">
        <f aca="false">AK$5/(1-$E110)+$D$110-AK$5</f>
        <v>0.453860772401822</v>
      </c>
      <c r="AL110" s="1" t="n">
        <f aca="false">AL$5/(1-$E110)+$D$110-AL$5</f>
        <v>0.458102473421566</v>
      </c>
      <c r="AM110" s="1" t="n">
        <f aca="false">AM$5/(1-$E110)+$D$110-AM$5</f>
        <v>0.46234417444131</v>
      </c>
      <c r="AN110" s="1" t="n">
        <f aca="false">AN$5/(1-$E110)+$D$110-AN$5</f>
        <v>0.466585875461055</v>
      </c>
      <c r="AO110" s="1" t="n">
        <f aca="false">AO$5/(1-$E110)+$D$110-AO$5</f>
        <v>0.470827576480799</v>
      </c>
      <c r="AP110" s="1" t="n">
        <f aca="false">AP$5/(1-$E110)+$D$110-AP$5</f>
        <v>0.475069277500543</v>
      </c>
      <c r="AQ110" s="1" t="n">
        <f aca="false">AQ$5/(1-$E110)+$D$110-AQ$5</f>
        <v>0.479310978520287</v>
      </c>
      <c r="AR110" s="1" t="n">
        <f aca="false">AR$5/(1-$E110)+$D$110-AR$5</f>
        <v>0.483552679540031</v>
      </c>
      <c r="AS110" s="1" t="n">
        <f aca="false">AS$5/(1-$E110)+$D$110-AS$5</f>
        <v>0.487794380559774</v>
      </c>
      <c r="AT110" s="1" t="n">
        <f aca="false">AT$5/(1-$E110)+$D$110-AT$5</f>
        <v>0.492036081579518</v>
      </c>
      <c r="AU110" s="1" t="n">
        <f aca="false">AU$5/(1-$E110)+$D$110-AU$5</f>
        <v>0.496277782599262</v>
      </c>
      <c r="AV110" s="1" t="n">
        <f aca="false">AV$5/(1-$E110)+$D$110-AV$5</f>
        <v>0.500519483619006</v>
      </c>
      <c r="AW110" s="1" t="n">
        <f aca="false">AW$5/(1-$E110)+$D$110-AW$5</f>
        <v>0.50476118463875</v>
      </c>
      <c r="AX110" s="1" t="n">
        <f aca="false">AX$5/(1-$E110)+$D$110-AX$5</f>
        <v>0.509002885658494</v>
      </c>
      <c r="AY110" s="1" t="n">
        <f aca="false">AY$5/(1-$E110)+$D$110-AY$5</f>
        <v>0.513244586678238</v>
      </c>
      <c r="AZ110" s="1" t="n">
        <f aca="false">AZ$5/(1-$E110)+$D$110-AZ$5</f>
        <v>0.517486287697982</v>
      </c>
      <c r="BA110" s="1" t="n">
        <f aca="false">BA$5/(1-$E110)+$D$110-BA$5</f>
        <v>0.521727988717726</v>
      </c>
      <c r="BB110" s="1" t="n">
        <f aca="false">BB$5/(1-$E110)+$D$110-BB$5</f>
        <v>0.52596968973747</v>
      </c>
      <c r="BC110" s="1" t="n">
        <f aca="false">BC$5/(1-$E110)+$D$110-BC$5</f>
        <v>0.530211390757214</v>
      </c>
      <c r="BD110" s="1" t="n">
        <f aca="false">BD$5/(1-$E110)+$D$110-BD$5</f>
        <v>0.534453091776958</v>
      </c>
      <c r="BE110" s="1" t="n">
        <f aca="false">BE$5/(1-$E110)+$D$110-BE$5</f>
        <v>0.538694792796702</v>
      </c>
      <c r="BF110" s="1" t="n">
        <f aca="false">BF$5/(1-$E110)+$D$110-BF$5</f>
        <v>0.542936493816446</v>
      </c>
      <c r="BG110" s="1" t="n">
        <f aca="false">BG$5/(1-$E110)+$D$110-BG$5</f>
        <v>0.54717819483619</v>
      </c>
      <c r="BH110" s="1" t="n">
        <f aca="false">BH$5/(1-$E110)+$D$110-BH$5</f>
        <v>0.551419895855934</v>
      </c>
      <c r="BI110" s="1" t="n">
        <f aca="false">BI$5/(1-$E110)+$D$110-BI$5</f>
        <v>0.555661596875678</v>
      </c>
      <c r="BJ110" s="1" t="n">
        <f aca="false">BJ$5/(1-$E110)+$D$110-BJ$5</f>
        <v>0.559903297895422</v>
      </c>
      <c r="BK110" s="1" t="n">
        <f aca="false">BK$5/(1-$E110)+$D$110-BK$5</f>
        <v>0.564144998915166</v>
      </c>
      <c r="BL110" s="1" t="n">
        <f aca="false">BL$5/(1-$E110)+$D$110-BL$5</f>
        <v>0.568386699934909</v>
      </c>
      <c r="BM110" s="1" t="n">
        <f aca="false">BM$5/(1-$E110)+$D$110-BM$5</f>
        <v>0.572628400954653</v>
      </c>
      <c r="BN110" s="1" t="n">
        <f aca="false">BN$5/(1-$E110)+$D$110-BN$5</f>
        <v>0.576870101974397</v>
      </c>
      <c r="BO110" s="1" t="n">
        <f aca="false">BO$5/(1-$E110)+$D$110-BO$5</f>
        <v>0.581111802994141</v>
      </c>
      <c r="BP110" s="1" t="n">
        <f aca="false">BP$5/(1-$E110)+$D$110-BP$5</f>
        <v>0.585353504013885</v>
      </c>
      <c r="BQ110" s="1" t="n">
        <f aca="false">BQ$5/(1-$E110)+$D$110-BQ$5</f>
        <v>0.589595205033629</v>
      </c>
      <c r="BR110" s="1" t="n">
        <f aca="false">BR$5/(1-$E110)+$D$110-BR$5</f>
        <v>0.593836906053373</v>
      </c>
      <c r="BS110" s="1" t="n">
        <f aca="false">BS$5/(1-$E110)+$D$110-BS$5</f>
        <v>0.598078607073117</v>
      </c>
      <c r="BT110" s="1" t="n">
        <f aca="false">BT$5/(1-$E110)+$D$110-BT$5</f>
        <v>0.602320308092861</v>
      </c>
      <c r="BU110" s="1" t="n">
        <f aca="false">BU$5/(1-$E110)+$D$110-BU$5</f>
        <v>0.606562009112605</v>
      </c>
      <c r="BV110" s="1" t="n">
        <f aca="false">BV$5/(1-$E110)+$D$110-BV$5</f>
        <v>0.610803710132349</v>
      </c>
      <c r="BW110" s="1" t="n">
        <f aca="false">BW$5/(1-$E110)+$D$110-BW$5</f>
        <v>0.615045411152093</v>
      </c>
      <c r="BX110" s="1" t="n">
        <f aca="false">BX$5/(1-$E110)+$D$110-BX$5</f>
        <v>0.619287112171837</v>
      </c>
      <c r="BY110" s="1" t="n">
        <f aca="false">BY$5/(1-$E110)+$D$110-BY$5</f>
        <v>0.623528813191581</v>
      </c>
      <c r="BZ110" s="1" t="n">
        <f aca="false">BZ$5/(1-$E110)+$D$110-BZ$5</f>
        <v>0.627770514211325</v>
      </c>
      <c r="CA110" s="1" t="n">
        <f aca="false">CA$5/(1-$E110)+$D$110-CA$5</f>
        <v>0.632012215231069</v>
      </c>
      <c r="CB110" s="1" t="n">
        <f aca="false">CB$5/(1-$E110)+$D$110-CB$5</f>
        <v>0.636253916250813</v>
      </c>
      <c r="CC110" s="1" t="n">
        <f aca="false">CC$5/(1-$E110)+$D$110-CC$5</f>
        <v>0.640495617270557</v>
      </c>
      <c r="CD110" s="1" t="n">
        <f aca="false">CD$5/(1-$E110)+$D$110-CD$5</f>
        <v>0.644737318290301</v>
      </c>
      <c r="CE110" s="1" t="n">
        <f aca="false">CE$5/(1-$E110)+$D$110-CE$5</f>
        <v>0.648979019310045</v>
      </c>
      <c r="CF110" s="1" t="n">
        <f aca="false">CF$5/(1-$E110)+$D$110-CF$5</f>
        <v>0.653220720329789</v>
      </c>
      <c r="CG110" s="1" t="n">
        <f aca="false">CG$5/(1-$E110)+$D$110-CG$5</f>
        <v>0.657462421349533</v>
      </c>
      <c r="CH110" s="1" t="n">
        <f aca="false">CH$5/(1-$E110)+$D$110-CH$5</f>
        <v>0.661704122369277</v>
      </c>
      <c r="CI110" s="1" t="n">
        <f aca="false">CI$5/(1-$E110)+$D$110-CI$5</f>
        <v>0.665945823389021</v>
      </c>
      <c r="CJ110" s="1" t="n">
        <f aca="false">CJ$5/(1-$E110)+$D$110-CJ$5</f>
        <v>0.670187524408765</v>
      </c>
      <c r="CK110" s="1" t="n">
        <f aca="false">CK$5/(1-$E110)+$D$110-CK$5</f>
        <v>0.674429225428509</v>
      </c>
      <c r="CL110" s="1" t="n">
        <f aca="false">CL$5/(1-$E110)+$D$110-CL$5</f>
        <v>0.678670926448253</v>
      </c>
      <c r="CM110" s="1" t="n">
        <f aca="false">CM$5/(1-$E110)+$D$110-CM$5</f>
        <v>0.682912627467997</v>
      </c>
      <c r="CN110" s="1" t="n">
        <f aca="false">CN$5/(1-$E110)+$D$110-CN$5</f>
        <v>0.687154328487741</v>
      </c>
      <c r="CO110" s="1" t="n">
        <f aca="false">CO$5/(1-$E110)+$D$110-CO$5</f>
        <v>0.691396029507485</v>
      </c>
      <c r="CP110" s="1" t="n">
        <f aca="false">CP$5/(1-$E110)+$D$110-CP$5</f>
        <v>0.695637730527229</v>
      </c>
      <c r="CQ110" s="1" t="n">
        <f aca="false">CQ$5/(1-$E110)+$D$110-CQ$5</f>
        <v>0.699879431546973</v>
      </c>
      <c r="CR110" s="1" t="n">
        <f aca="false">CR$5/(1-$E110)+$D$110-CR$5</f>
        <v>0.704121132566717</v>
      </c>
      <c r="CS110" s="1" t="n">
        <f aca="false">CS$5/(1-$E110)+$D$110-CS$5</f>
        <v>0.708362833586461</v>
      </c>
      <c r="CT110" s="1" t="n">
        <f aca="false">CT$5/(1-$E110)+$D$110-CT$5</f>
        <v>0.712604534606204</v>
      </c>
      <c r="CU110" s="1" t="n">
        <f aca="false">CU$5/(1-$E110)+$D$110-CU$5</f>
        <v>0.716846235625948</v>
      </c>
      <c r="CV110" s="1" t="n">
        <f aca="false">CV$5/(1-$E110)+$D$110-CV$5</f>
        <v>0.721087936645692</v>
      </c>
      <c r="CW110" s="1" t="n">
        <f aca="false">CW$5/(1-$E110)+$D$110-CW$5</f>
        <v>0.725329637665436</v>
      </c>
      <c r="CX110" s="1" t="n">
        <f aca="false">CX$5/(1-$E110)+$D$110-CX$5</f>
        <v>0.72957133868518</v>
      </c>
      <c r="CY110" s="1" t="n">
        <f aca="false">CY$5/(1-$E110)+$D$110-CY$5</f>
        <v>0.733813039704924</v>
      </c>
      <c r="CZ110" s="1" t="n">
        <f aca="false">CZ$5/(1-$E110)+$D$110-CZ$5</f>
        <v>0.738054740724668</v>
      </c>
      <c r="DA110" s="1" t="n">
        <f aca="false">DA$5/(1-$E110)+$D$110-DA$5</f>
        <v>0.742296441744412</v>
      </c>
      <c r="DB110" s="1" t="n">
        <f aca="false">DB$5/(1-$E110)+$D$110-DB$5</f>
        <v>0.746538142764156</v>
      </c>
      <c r="DC110" s="1" t="n">
        <f aca="false">DC$5/(1-$E110)+$D$110-DC$5</f>
        <v>0.7507798437839</v>
      </c>
      <c r="DD110" s="1" t="n">
        <f aca="false">DD$5/(1-$E110)+$D$110-DD$5</f>
        <v>0.755021544803644</v>
      </c>
      <c r="DE110" s="1" t="n">
        <f aca="false">DE$5/(1-$E110)+$D$110-DE$5</f>
        <v>0.759263245823388</v>
      </c>
      <c r="DF110" s="1" t="n">
        <f aca="false">DF$5/(1-$E110)+$D$110-DF$5</f>
        <v>0.763504946843132</v>
      </c>
      <c r="DG110" s="1" t="n">
        <f aca="false">DG$5/(1-$E110)+$D$110-DG$5</f>
        <v>0.767746647862876</v>
      </c>
      <c r="DH110" s="1" t="n">
        <f aca="false">DH$5/(1-$E110)+$D$110-DH$5</f>
        <v>0.771988348882619</v>
      </c>
      <c r="DI110" s="1" t="n">
        <f aca="false">DI$5/(1-$E110)+$D$110-DI$5</f>
        <v>0.776230049902364</v>
      </c>
      <c r="DJ110" s="1" t="n">
        <f aca="false">DJ$5/(1-$E110)+$D$110-DJ$5</f>
        <v>0.780471750922107</v>
      </c>
      <c r="DK110" s="1" t="n">
        <f aca="false">DK$5/(1-$E110)+$D$110-DK$5</f>
        <v>0.784713451941852</v>
      </c>
      <c r="DL110" s="1" t="n">
        <f aca="false">DL$5/(1-$E110)+$D$110-DL$5</f>
        <v>0.788955152961595</v>
      </c>
      <c r="DM110" s="1" t="n">
        <f aca="false">DM$5/(1-$E110)+$D$110-DM$5</f>
        <v>0.79319685398134</v>
      </c>
      <c r="DN110" s="1" t="n">
        <f aca="false">DN$5/(1-$E110)+$D$110-DN$5</f>
        <v>0.797438555001083</v>
      </c>
      <c r="DO110" s="1" t="n">
        <f aca="false">DO$5/(1-$E110)+$D$110-DO$5</f>
        <v>0.801680256020828</v>
      </c>
      <c r="DP110" s="1" t="n">
        <f aca="false">DP$5/(1-$E110)+$D$110-DP$5</f>
        <v>0.805921957040571</v>
      </c>
      <c r="DQ110" s="1" t="n">
        <f aca="false">DQ$5/(1-$E110)+$D$110-DQ$5</f>
        <v>0.810163658060316</v>
      </c>
      <c r="DR110" s="1" t="n">
        <f aca="false">DR$5/(1-$E110)+$D$110-DR$5</f>
        <v>0.814405359080059</v>
      </c>
      <c r="DS110" s="1" t="n">
        <f aca="false">DS$5/(1-$E110)+$D$110-DS$5</f>
        <v>0.818647060099804</v>
      </c>
      <c r="DT110" s="1" t="n">
        <f aca="false">DT$5/(1-$E110)+$D$110-DT$5</f>
        <v>0.822888761119547</v>
      </c>
      <c r="DU110" s="1" t="n">
        <f aca="false">DU$5/(1-$E110)+$D$110-DU$5</f>
        <v>0.827130462139292</v>
      </c>
      <c r="DV110" s="1" t="n">
        <f aca="false">DV$5/(1-$E110)+$D$110-DV$5</f>
        <v>0.831372163159035</v>
      </c>
      <c r="DW110" s="1" t="n">
        <f aca="false">DW$5/(1-$E110)+$D$110-DW$5</f>
        <v>0.835613864178779</v>
      </c>
      <c r="DX110" s="1" t="n">
        <f aca="false">DX$5/(1-$E110)+$D$110-DX$5</f>
        <v>0.839855565198523</v>
      </c>
      <c r="DY110" s="1" t="n">
        <f aca="false">DY$5/(1-$E110)+$D$110-DY$5</f>
        <v>0.844097266218267</v>
      </c>
      <c r="DZ110" s="1" t="n">
        <f aca="false">DZ$5/(1-$E110)+$D$110-DZ$5</f>
        <v>0.848338967238011</v>
      </c>
      <c r="EA110" s="1" t="n">
        <f aca="false">EA$5/(1-$E110)+$D$110-EA$5</f>
        <v>0.852580668257755</v>
      </c>
      <c r="EB110" s="1" t="n">
        <f aca="false">EB$5/(1-$E110)+$D$110-EB$5</f>
        <v>0.856822369277499</v>
      </c>
      <c r="EC110" s="1" t="n">
        <f aca="false">EC$5/(1-$E110)+$D$110-EC$5</f>
        <v>0.861064070297243</v>
      </c>
      <c r="ED110" s="1" t="n">
        <f aca="false">ED$5/(1-$E110)+$D$110-ED$5</f>
        <v>0.865305771316987</v>
      </c>
      <c r="EE110" s="1" t="n">
        <f aca="false">EE$5/(1-$E110)+$D$110-EE$5</f>
        <v>0.869547472336731</v>
      </c>
      <c r="EF110" s="1" t="n">
        <f aca="false">EF$5/(1-$E110)+$D$110-EF$5</f>
        <v>0.873789173356474</v>
      </c>
      <c r="EG110" s="1" t="n">
        <f aca="false">EG$5/(1-$E110)+$D$110-EG$5</f>
        <v>0.87803087437622</v>
      </c>
      <c r="EH110" s="1" t="n">
        <f aca="false">EH$5/(1-$E110)+$D$110-EH$5</f>
        <v>0.882272575395964</v>
      </c>
      <c r="EI110" s="1" t="n">
        <f aca="false">EI$5/(1-$E110)+$D$110-EI$5</f>
        <v>0.886514276415708</v>
      </c>
      <c r="EJ110" s="1" t="n">
        <f aca="false">EJ$5/(1-$E110)+$D$110-EJ$5</f>
        <v>0.890755977435452</v>
      </c>
      <c r="EK110" s="1" t="n">
        <f aca="false">EK$5/(1-$E110)+$D$110-EK$5</f>
        <v>0.894997678455196</v>
      </c>
      <c r="EL110" s="1" t="n">
        <f aca="false">EL$5/(1-$E110)+$D$110-EL$5</f>
        <v>0.89923937947494</v>
      </c>
      <c r="EM110" s="1" t="n">
        <f aca="false">EM$5/(1-$E110)+$D$110-EM$5</f>
        <v>0.903481080494684</v>
      </c>
      <c r="EN110" s="1" t="n">
        <f aca="false">EN$5/(1-$E110)+$D$110-EN$5</f>
        <v>0.907722781514428</v>
      </c>
      <c r="EO110" s="1" t="n">
        <f aca="false">EO$5/(1-$E110)+$D$110-EO$5</f>
        <v>0.911964482534172</v>
      </c>
      <c r="EP110" s="1" t="n">
        <f aca="false">EP$5/(1-$E110)+$D$110-EP$5</f>
        <v>0.916206183553916</v>
      </c>
      <c r="EQ110" s="1" t="n">
        <f aca="false">EQ$5/(1-$E110)+$D$110-EQ$5</f>
        <v>0.92044788457366</v>
      </c>
      <c r="ER110" s="1" t="n">
        <f aca="false">ER$5/(1-$E110)+$D$110-ER$5</f>
        <v>0.924689585593404</v>
      </c>
      <c r="ES110" s="1" t="n">
        <f aca="false">ES$5/(1-$E110)+$D$110-ES$5</f>
        <v>0.928931286613148</v>
      </c>
      <c r="ET110" s="1" t="n">
        <f aca="false">ET$5/(1-$E110)+$D$110-ET$5</f>
        <v>0.933172987632892</v>
      </c>
      <c r="EU110" s="1"/>
      <c r="EV110" s="1"/>
      <c r="EW110" s="1"/>
      <c r="EX110" s="1"/>
      <c r="EY110" s="1"/>
      <c r="EZ110" s="1"/>
      <c r="FA110" s="1"/>
      <c r="FB110" s="1"/>
    </row>
    <row r="111" customFormat="false" ht="12.75" hidden="false" customHeight="false" outlineLevel="0" collapsed="false">
      <c r="A111" s="18"/>
      <c r="B111" s="12" t="n">
        <f aca="false">+B110+1</f>
        <v>61</v>
      </c>
    </row>
    <row r="112" customFormat="false" ht="12.75" hidden="false" customHeight="false" outlineLevel="0" collapsed="false">
      <c r="A112" s="5" t="s">
        <v>84</v>
      </c>
      <c r="B112" s="12" t="n">
        <f aca="false">+B111+1</f>
        <v>62</v>
      </c>
    </row>
    <row r="113" customFormat="false" ht="12.75" hidden="false" customHeight="false" outlineLevel="0" collapsed="false">
      <c r="A113" s="18" t="s">
        <v>98</v>
      </c>
      <c r="B113" s="12" t="n">
        <f aca="false">+B112+1</f>
        <v>63</v>
      </c>
      <c r="C113" s="1" t="n">
        <v>7.98</v>
      </c>
      <c r="D113" s="1" t="n">
        <f aca="false">0.0774-0.0088</f>
        <v>0.0686</v>
      </c>
      <c r="E113" s="2" t="n">
        <v>0.0264</v>
      </c>
      <c r="F113" s="1" t="n">
        <f aca="false">F$5/(1-$E113)+$D$113-F$5</f>
        <v>0.109273788003287</v>
      </c>
      <c r="G113" s="1" t="n">
        <f aca="false">G$5/(1-$E113)+$D$113-G$5</f>
        <v>0.11062958093673</v>
      </c>
      <c r="H113" s="1" t="n">
        <f aca="false">H$5/(1-$E113)+$D$113-H$5</f>
        <v>0.111985373870173</v>
      </c>
      <c r="I113" s="1" t="n">
        <f aca="false">I$5/(1-$E113)+$D$113-I$5</f>
        <v>0.113341166803616</v>
      </c>
      <c r="J113" s="1" t="n">
        <f aca="false">J$5/(1-$E113)+$D$113-J$5</f>
        <v>0.114696959737058</v>
      </c>
      <c r="K113" s="1" t="n">
        <f aca="false">K$5/(1-$E113)+$D$113-K$5</f>
        <v>0.116052752670501</v>
      </c>
      <c r="L113" s="1" t="n">
        <f aca="false">L$5/(1-$E113)+$D$113-L$5</f>
        <v>0.117408545603944</v>
      </c>
      <c r="M113" s="1" t="n">
        <f aca="false">M$5/(1-$E113)+$D$113-M$5</f>
        <v>0.118764338537387</v>
      </c>
      <c r="N113" s="1" t="n">
        <f aca="false">N$5/(1-$E113)+$D$113-N$5</f>
        <v>0.12012013147083</v>
      </c>
      <c r="O113" s="1" t="n">
        <f aca="false">O$5/(1-$E113)+$D$113-O$5</f>
        <v>0.121475924404273</v>
      </c>
      <c r="P113" s="1" t="n">
        <f aca="false">P$5/(1-$E113)+$D$113-P$5</f>
        <v>0.136389646672145</v>
      </c>
      <c r="Q113" s="1" t="n">
        <f aca="false">Q$5/(1-$E113)+$D$113-Q$5</f>
        <v>0.137745439605587</v>
      </c>
      <c r="R113" s="1" t="n">
        <f aca="false">R$5/(1-$E113)+$D$113-R$5</f>
        <v>0.13910123253903</v>
      </c>
      <c r="S113" s="1" t="n">
        <f aca="false">S$5/(1-$E113)+$D$113-S$5</f>
        <v>0.140457025472473</v>
      </c>
      <c r="T113" s="1" t="n">
        <f aca="false">T$5/(1-$E113)+$D$113-T$5</f>
        <v>0.141812818405916</v>
      </c>
      <c r="U113" s="1" t="n">
        <f aca="false">U$5/(1-$E113)+$D$113-U$5</f>
        <v>0.143168611339359</v>
      </c>
      <c r="V113" s="1" t="n">
        <f aca="false">V$5/(1-$E113)+$D$113-V$5</f>
        <v>0.144524404272802</v>
      </c>
      <c r="W113" s="1" t="n">
        <f aca="false">W$5/(1-$E113)+$D$113-W$5</f>
        <v>0.145880197206245</v>
      </c>
      <c r="X113" s="1" t="n">
        <f aca="false">X$5/(1-$E113)+$D$113-X$5</f>
        <v>0.147235990139688</v>
      </c>
      <c r="Y113" s="1" t="n">
        <f aca="false">Y$5/(1-$E113)+$D$113-Y$5</f>
        <v>0.14859178307313</v>
      </c>
      <c r="Z113" s="1" t="n">
        <f aca="false">Z$5/(1-$E113)+$D$113-Z$5</f>
        <v>0.149947576006574</v>
      </c>
      <c r="AA113" s="1" t="n">
        <f aca="false">AA$5/(1-$E113)+$D$113-AA$5</f>
        <v>0.151303368940016</v>
      </c>
      <c r="AB113" s="1" t="n">
        <f aca="false">AB$5/(1-$E113)+$D$113-AB$5</f>
        <v>0.152659161873459</v>
      </c>
      <c r="AC113" s="1" t="n">
        <f aca="false">AC$5/(1-$E113)+$D$113-AC$5</f>
        <v>0.154014954806902</v>
      </c>
      <c r="AD113" s="1" t="n">
        <f aca="false">AD$5/(1-$E113)+$D$113-AD$5</f>
        <v>0.155370747740345</v>
      </c>
      <c r="AE113" s="1" t="n">
        <f aca="false">AE$5/(1-$E113)+$D$113-AE$5</f>
        <v>0.156726540673788</v>
      </c>
      <c r="AF113" s="1" t="n">
        <f aca="false">AF$5/(1-$E113)+$D$113-AF$5</f>
        <v>0.158082333607231</v>
      </c>
      <c r="AG113" s="1" t="n">
        <f aca="false">AG$5/(1-$E113)+$D$113-AG$5</f>
        <v>0.159438126540674</v>
      </c>
      <c r="AH113" s="1" t="n">
        <f aca="false">AH$5/(1-$E113)+$D$113-AH$5</f>
        <v>0.160793919474116</v>
      </c>
      <c r="AI113" s="1" t="n">
        <f aca="false">AI$5/(1-$E113)+$D$113-AI$5</f>
        <v>0.16214971240756</v>
      </c>
      <c r="AJ113" s="1" t="n">
        <f aca="false">AJ$5/(1-$E113)+$D$113-AJ$5</f>
        <v>0.163505505341002</v>
      </c>
      <c r="AK113" s="1" t="n">
        <f aca="false">AK$5/(1-$E113)+$D$113-AK$5</f>
        <v>0.164861298274445</v>
      </c>
      <c r="AL113" s="1" t="n">
        <f aca="false">AL$5/(1-$E113)+$D$113-AL$5</f>
        <v>0.166217091207888</v>
      </c>
      <c r="AM113" s="1" t="n">
        <f aca="false">AM$5/(1-$E113)+$D$113-AM$5</f>
        <v>0.167572884141331</v>
      </c>
      <c r="AN113" s="1" t="n">
        <f aca="false">AN$5/(1-$E113)+$D$113-AN$5</f>
        <v>0.168928677074774</v>
      </c>
      <c r="AO113" s="1" t="n">
        <f aca="false">AO$5/(1-$E113)+$D$113-AO$5</f>
        <v>0.170284470008217</v>
      </c>
      <c r="AP113" s="1" t="n">
        <f aca="false">AP$5/(1-$E113)+$D$113-AP$5</f>
        <v>0.17164026294166</v>
      </c>
      <c r="AQ113" s="1" t="n">
        <f aca="false">AQ$5/(1-$E113)+$D$113-AQ$5</f>
        <v>0.172996055875102</v>
      </c>
      <c r="AR113" s="1" t="n">
        <f aca="false">AR$5/(1-$E113)+$D$113-AR$5</f>
        <v>0.174351848808546</v>
      </c>
      <c r="AS113" s="1" t="n">
        <f aca="false">AS$5/(1-$E113)+$D$113-AS$5</f>
        <v>0.175707641741989</v>
      </c>
      <c r="AT113" s="1" t="n">
        <f aca="false">AT$5/(1-$E113)+$D$113-AT$5</f>
        <v>0.177063434675431</v>
      </c>
      <c r="AU113" s="1" t="n">
        <f aca="false">AU$5/(1-$E113)+$D$113-AU$5</f>
        <v>0.178419227608874</v>
      </c>
      <c r="AV113" s="1" t="n">
        <f aca="false">AV$5/(1-$E113)+$D$113-AV$5</f>
        <v>0.179775020542317</v>
      </c>
      <c r="AW113" s="1" t="n">
        <f aca="false">AW$5/(1-$E113)+$D$113-AW$5</f>
        <v>0.18113081347576</v>
      </c>
      <c r="AX113" s="1" t="n">
        <f aca="false">AX$5/(1-$E113)+$D$113-AX$5</f>
        <v>0.182486606409203</v>
      </c>
      <c r="AY113" s="1" t="n">
        <f aca="false">AY$5/(1-$E113)+$D$113-AY$5</f>
        <v>0.183842399342645</v>
      </c>
      <c r="AZ113" s="1" t="n">
        <f aca="false">AZ$5/(1-$E113)+$D$113-AZ$5</f>
        <v>0.185198192276088</v>
      </c>
      <c r="BA113" s="1" t="n">
        <f aca="false">BA$5/(1-$E113)+$D$113-BA$5</f>
        <v>0.186553985209532</v>
      </c>
      <c r="BB113" s="1" t="n">
        <f aca="false">BB$5/(1-$E113)+$D$113-BB$5</f>
        <v>0.187909778142974</v>
      </c>
      <c r="BC113" s="1" t="n">
        <f aca="false">BC$5/(1-$E113)+$D$113-BC$5</f>
        <v>0.189265571076417</v>
      </c>
      <c r="BD113" s="1" t="n">
        <f aca="false">BD$5/(1-$E113)+$D$113-BD$5</f>
        <v>0.19062136400986</v>
      </c>
      <c r="BE113" s="1" t="n">
        <f aca="false">BE$5/(1-$E113)+$D$113-BE$5</f>
        <v>0.191977156943303</v>
      </c>
      <c r="BF113" s="1" t="n">
        <f aca="false">BF$5/(1-$E113)+$D$113-BF$5</f>
        <v>0.193332949876746</v>
      </c>
      <c r="BG113" s="1" t="n">
        <f aca="false">BG$5/(1-$E113)+$D$113-BG$5</f>
        <v>0.194688742810189</v>
      </c>
      <c r="BH113" s="1" t="n">
        <f aca="false">BH$5/(1-$E113)+$D$113-BH$5</f>
        <v>0.196044535743631</v>
      </c>
      <c r="BI113" s="1" t="n">
        <f aca="false">BI$5/(1-$E113)+$D$113-BI$5</f>
        <v>0.197400328677074</v>
      </c>
      <c r="BJ113" s="1" t="n">
        <f aca="false">BJ$5/(1-$E113)+$D$113-BJ$5</f>
        <v>0.198756121610518</v>
      </c>
      <c r="BK113" s="1" t="n">
        <f aca="false">BK$5/(1-$E113)+$D$113-BK$5</f>
        <v>0.20011191454396</v>
      </c>
      <c r="BL113" s="1" t="n">
        <f aca="false">BL$5/(1-$E113)+$D$113-BL$5</f>
        <v>0.201467707477403</v>
      </c>
      <c r="BM113" s="1" t="n">
        <f aca="false">BM$5/(1-$E113)+$D$113-BM$5</f>
        <v>0.202823500410846</v>
      </c>
      <c r="BN113" s="1" t="n">
        <f aca="false">BN$5/(1-$E113)+$D$113-BN$5</f>
        <v>0.204179293344289</v>
      </c>
      <c r="BO113" s="1" t="n">
        <f aca="false">BO$5/(1-$E113)+$D$113-BO$5</f>
        <v>0.205535086277732</v>
      </c>
      <c r="BP113" s="1" t="n">
        <f aca="false">BP$5/(1-$E113)+$D$113-BP$5</f>
        <v>0.206890879211175</v>
      </c>
      <c r="BQ113" s="1" t="n">
        <f aca="false">BQ$5/(1-$E113)+$D$113-BQ$5</f>
        <v>0.208246672144617</v>
      </c>
      <c r="BR113" s="1" t="n">
        <f aca="false">BR$5/(1-$E113)+$D$113-BR$5</f>
        <v>0.209602465078061</v>
      </c>
      <c r="BS113" s="1" t="n">
        <f aca="false">BS$5/(1-$E113)+$D$113-BS$5</f>
        <v>0.210958258011503</v>
      </c>
      <c r="BT113" s="1" t="n">
        <f aca="false">BT$5/(1-$E113)+$D$113-BT$5</f>
        <v>0.212314050944946</v>
      </c>
      <c r="BU113" s="1" t="n">
        <f aca="false">BU$5/(1-$E113)+$D$113-BU$5</f>
        <v>0.213669843878389</v>
      </c>
      <c r="BV113" s="1" t="n">
        <f aca="false">BV$5/(1-$E113)+$D$113-BV$5</f>
        <v>0.215025636811832</v>
      </c>
      <c r="BW113" s="1" t="n">
        <f aca="false">BW$5/(1-$E113)+$D$113-BW$5</f>
        <v>0.216381429745275</v>
      </c>
      <c r="BX113" s="1" t="n">
        <f aca="false">BX$5/(1-$E113)+$D$113-BX$5</f>
        <v>0.217737222678718</v>
      </c>
      <c r="BY113" s="1" t="n">
        <f aca="false">BY$5/(1-$E113)+$D$113-BY$5</f>
        <v>0.21909301561216</v>
      </c>
      <c r="BZ113" s="1" t="n">
        <f aca="false">BZ$5/(1-$E113)+$D$113-BZ$5</f>
        <v>0.220448808545603</v>
      </c>
      <c r="CA113" s="1" t="n">
        <f aca="false">CA$5/(1-$E113)+$D$113-CA$5</f>
        <v>0.221804601479047</v>
      </c>
      <c r="CB113" s="1" t="n">
        <f aca="false">CB$5/(1-$E113)+$D$113-CB$5</f>
        <v>0.223160394412489</v>
      </c>
      <c r="CC113" s="1" t="n">
        <f aca="false">CC$5/(1-$E113)+$D$113-CC$5</f>
        <v>0.224516187345932</v>
      </c>
      <c r="CD113" s="1" t="n">
        <f aca="false">CD$5/(1-$E113)+$D$113-CD$5</f>
        <v>0.225871980279375</v>
      </c>
      <c r="CE113" s="1" t="n">
        <f aca="false">CE$5/(1-$E113)+$D$113-CE$5</f>
        <v>0.227227773212818</v>
      </c>
      <c r="CF113" s="1" t="n">
        <f aca="false">CF$5/(1-$E113)+$D$113-CF$5</f>
        <v>0.228583566146261</v>
      </c>
      <c r="CG113" s="1" t="n">
        <f aca="false">CG$5/(1-$E113)+$D$113-CG$5</f>
        <v>0.229939359079704</v>
      </c>
      <c r="CH113" s="1" t="n">
        <f aca="false">CH$5/(1-$E113)+$D$113-CH$5</f>
        <v>0.231295152013146</v>
      </c>
      <c r="CI113" s="1" t="n">
        <f aca="false">CI$5/(1-$E113)+$D$113-CI$5</f>
        <v>0.23265094494659</v>
      </c>
      <c r="CJ113" s="1" t="n">
        <f aca="false">CJ$5/(1-$E113)+$D$113-CJ$5</f>
        <v>0.234006737880033</v>
      </c>
      <c r="CK113" s="1" t="n">
        <f aca="false">CK$5/(1-$E113)+$D$113-CK$5</f>
        <v>0.235362530813475</v>
      </c>
      <c r="CL113" s="1" t="n">
        <f aca="false">CL$5/(1-$E113)+$D$113-CL$5</f>
        <v>0.236718323746918</v>
      </c>
      <c r="CM113" s="1" t="n">
        <f aca="false">CM$5/(1-$E113)+$D$113-CM$5</f>
        <v>0.238074116680361</v>
      </c>
      <c r="CN113" s="1" t="n">
        <f aca="false">CN$5/(1-$E113)+$D$113-CN$5</f>
        <v>0.239429909613804</v>
      </c>
      <c r="CO113" s="1" t="n">
        <f aca="false">CO$5/(1-$E113)+$D$113-CO$5</f>
        <v>0.240785702547247</v>
      </c>
      <c r="CP113" s="1" t="n">
        <f aca="false">CP$5/(1-$E113)+$D$113-CP$5</f>
        <v>0.24214149548069</v>
      </c>
      <c r="CQ113" s="1" t="n">
        <f aca="false">CQ$5/(1-$E113)+$D$113-CQ$5</f>
        <v>0.243497288414132</v>
      </c>
      <c r="CR113" s="1" t="n">
        <f aca="false">CR$5/(1-$E113)+$D$113-CR$5</f>
        <v>0.244853081347576</v>
      </c>
      <c r="CS113" s="1" t="n">
        <f aca="false">CS$5/(1-$E113)+$D$113-CS$5</f>
        <v>0.246208874281018</v>
      </c>
      <c r="CT113" s="1" t="n">
        <f aca="false">CT$5/(1-$E113)+$D$113-CT$5</f>
        <v>0.247564667214461</v>
      </c>
      <c r="CU113" s="1" t="n">
        <f aca="false">CU$5/(1-$E113)+$D$113-CU$5</f>
        <v>0.248920460147904</v>
      </c>
      <c r="CV113" s="1" t="n">
        <f aca="false">CV$5/(1-$E113)+$D$113-CV$5</f>
        <v>0.250276253081347</v>
      </c>
      <c r="CW113" s="1" t="n">
        <f aca="false">CW$5/(1-$E113)+$D$113-CW$5</f>
        <v>0.25163204601479</v>
      </c>
      <c r="CX113" s="1" t="n">
        <f aca="false">CX$5/(1-$E113)+$D$113-CX$5</f>
        <v>0.252987838948233</v>
      </c>
      <c r="CY113" s="1" t="n">
        <f aca="false">CY$5/(1-$E113)+$D$113-CY$5</f>
        <v>0.254343631881675</v>
      </c>
      <c r="CZ113" s="1" t="n">
        <f aca="false">CZ$5/(1-$E113)+$D$113-CZ$5</f>
        <v>0.255699424815119</v>
      </c>
      <c r="DA113" s="1" t="n">
        <f aca="false">DA$5/(1-$E113)+$D$113-DA$5</f>
        <v>0.257055217748562</v>
      </c>
      <c r="DB113" s="1" t="n">
        <f aca="false">DB$5/(1-$E113)+$D$113-DB$5</f>
        <v>0.258411010682004</v>
      </c>
      <c r="DC113" s="1" t="n">
        <f aca="false">DC$5/(1-$E113)+$D$113-DC$5</f>
        <v>0.259766803615447</v>
      </c>
      <c r="DD113" s="1" t="n">
        <f aca="false">DD$5/(1-$E113)+$D$113-DD$5</f>
        <v>0.26112259654889</v>
      </c>
      <c r="DE113" s="1" t="n">
        <f aca="false">DE$5/(1-$E113)+$D$113-DE$5</f>
        <v>0.262478389482333</v>
      </c>
      <c r="DF113" s="1" t="n">
        <f aca="false">DF$5/(1-$E113)+$D$113-DF$5</f>
        <v>0.263834182415776</v>
      </c>
      <c r="DG113" s="1" t="n">
        <f aca="false">DG$5/(1-$E113)+$D$113-DG$5</f>
        <v>0.265189975349219</v>
      </c>
      <c r="DH113" s="1" t="n">
        <f aca="false">DH$5/(1-$E113)+$D$113-DH$5</f>
        <v>0.266545768282661</v>
      </c>
      <c r="DI113" s="1" t="n">
        <f aca="false">DI$5/(1-$E113)+$D$113-DI$5</f>
        <v>0.267901561216105</v>
      </c>
      <c r="DJ113" s="1" t="n">
        <f aca="false">DJ$5/(1-$E113)+$D$113-DJ$5</f>
        <v>0.269257354149548</v>
      </c>
      <c r="DK113" s="1" t="n">
        <f aca="false">DK$5/(1-$E113)+$D$113-DK$5</f>
        <v>0.27061314708299</v>
      </c>
      <c r="DL113" s="1" t="n">
        <f aca="false">DL$5/(1-$E113)+$D$113-DL$5</f>
        <v>0.271968940016433</v>
      </c>
      <c r="DM113" s="1" t="n">
        <f aca="false">DM$5/(1-$E113)+$D$113-DM$5</f>
        <v>0.273324732949876</v>
      </c>
      <c r="DN113" s="1" t="n">
        <f aca="false">DN$5/(1-$E113)+$D$113-DN$5</f>
        <v>0.274680525883319</v>
      </c>
      <c r="DO113" s="1" t="n">
        <f aca="false">DO$5/(1-$E113)+$D$113-DO$5</f>
        <v>0.276036318816762</v>
      </c>
      <c r="DP113" s="1" t="n">
        <f aca="false">DP$5/(1-$E113)+$D$113-DP$5</f>
        <v>0.277392111750205</v>
      </c>
      <c r="DQ113" s="1" t="n">
        <f aca="false">DQ$5/(1-$E113)+$D$113-DQ$5</f>
        <v>0.278747904683649</v>
      </c>
      <c r="DR113" s="1" t="n">
        <f aca="false">DR$5/(1-$E113)+$D$113-DR$5</f>
        <v>0.28010369761709</v>
      </c>
      <c r="DS113" s="1" t="n">
        <f aca="false">DS$5/(1-$E113)+$D$113-DS$5</f>
        <v>0.281459490550533</v>
      </c>
      <c r="DT113" s="1" t="n">
        <f aca="false">DT$5/(1-$E113)+$D$113-DT$5</f>
        <v>0.282815283483977</v>
      </c>
      <c r="DU113" s="1" t="n">
        <f aca="false">DU$5/(1-$E113)+$D$113-DU$5</f>
        <v>0.28417107641742</v>
      </c>
      <c r="DV113" s="1" t="n">
        <f aca="false">DV$5/(1-$E113)+$D$113-DV$5</f>
        <v>0.285526869350862</v>
      </c>
      <c r="DW113" s="1" t="n">
        <f aca="false">DW$5/(1-$E113)+$D$113-DW$5</f>
        <v>0.286882662284304</v>
      </c>
      <c r="DX113" s="1" t="n">
        <f aca="false">DX$5/(1-$E113)+$D$113-DX$5</f>
        <v>0.288238455217748</v>
      </c>
      <c r="DY113" s="1" t="n">
        <f aca="false">DY$5/(1-$E113)+$D$113-DY$5</f>
        <v>0.289594248151191</v>
      </c>
      <c r="DZ113" s="1" t="n">
        <f aca="false">DZ$5/(1-$E113)+$D$113-DZ$5</f>
        <v>0.290950041084633</v>
      </c>
      <c r="EA113" s="1" t="n">
        <f aca="false">EA$5/(1-$E113)+$D$113-EA$5</f>
        <v>0.292305834018077</v>
      </c>
      <c r="EB113" s="1" t="n">
        <f aca="false">EB$5/(1-$E113)+$D$113-EB$5</f>
        <v>0.29366162695152</v>
      </c>
      <c r="EC113" s="1" t="n">
        <f aca="false">EC$5/(1-$E113)+$D$113-EC$5</f>
        <v>0.295017419884962</v>
      </c>
      <c r="ED113" s="1" t="n">
        <f aca="false">ED$5/(1-$E113)+$D$113-ED$5</f>
        <v>0.296373212818406</v>
      </c>
      <c r="EE113" s="1" t="n">
        <f aca="false">EE$5/(1-$E113)+$D$113-EE$5</f>
        <v>0.297729005751849</v>
      </c>
      <c r="EF113" s="1" t="n">
        <f aca="false">EF$5/(1-$E113)+$D$113-EF$5</f>
        <v>0.299084798685291</v>
      </c>
      <c r="EG113" s="1" t="n">
        <f aca="false">EG$5/(1-$E113)+$D$113-EG$5</f>
        <v>0.300440591618735</v>
      </c>
      <c r="EH113" s="1" t="n">
        <f aca="false">EH$5/(1-$E113)+$D$113-EH$5</f>
        <v>0.301796384552176</v>
      </c>
      <c r="EI113" s="1" t="n">
        <f aca="false">EI$5/(1-$E113)+$D$113-EI$5</f>
        <v>0.30315217748562</v>
      </c>
      <c r="EJ113" s="1" t="n">
        <f aca="false">EJ$5/(1-$E113)+$D$113-EJ$5</f>
        <v>0.304507970419063</v>
      </c>
      <c r="EK113" s="1" t="n">
        <f aca="false">EK$5/(1-$E113)+$D$113-EK$5</f>
        <v>0.305863763352505</v>
      </c>
      <c r="EL113" s="1" t="n">
        <f aca="false">EL$5/(1-$E113)+$D$113-EL$5</f>
        <v>0.307219556285949</v>
      </c>
      <c r="EM113" s="1" t="n">
        <f aca="false">EM$5/(1-$E113)+$D$113-EM$5</f>
        <v>0.308575349219392</v>
      </c>
      <c r="EN113" s="1" t="n">
        <f aca="false">EN$5/(1-$E113)+$D$113-EN$5</f>
        <v>0.309931142152834</v>
      </c>
      <c r="EO113" s="1" t="n">
        <f aca="false">EO$5/(1-$E113)+$D$113-EO$5</f>
        <v>0.311286935086278</v>
      </c>
      <c r="EP113" s="1" t="n">
        <f aca="false">EP$5/(1-$E113)+$D$113-EP$5</f>
        <v>0.31264272801972</v>
      </c>
      <c r="EQ113" s="1" t="n">
        <f aca="false">EQ$5/(1-$E113)+$D$113-EQ$5</f>
        <v>0.313998520953163</v>
      </c>
      <c r="ER113" s="1" t="n">
        <f aca="false">ER$5/(1-$E113)+$D$113-ER$5</f>
        <v>0.315354313886607</v>
      </c>
      <c r="ES113" s="1" t="n">
        <f aca="false">ES$5/(1-$E113)+$D$113-ES$5</f>
        <v>0.316710106820048</v>
      </c>
      <c r="ET113" s="1" t="n">
        <f aca="false">ET$5/(1-$E113)+$D$113-ET$5</f>
        <v>0.318065899753492</v>
      </c>
      <c r="EU113" s="1"/>
      <c r="EV113" s="1"/>
      <c r="EW113" s="1"/>
      <c r="EX113" s="1"/>
      <c r="EY113" s="1"/>
      <c r="EZ113" s="1"/>
      <c r="FA113" s="1"/>
      <c r="FB113" s="1"/>
    </row>
    <row r="114" customFormat="false" ht="12.75" hidden="false" customHeight="false" outlineLevel="0" collapsed="false">
      <c r="A114" s="18" t="s">
        <v>99</v>
      </c>
      <c r="B114" s="12" t="n">
        <f aca="false">+B113+1</f>
        <v>64</v>
      </c>
      <c r="C114" s="1" t="n">
        <v>9.6</v>
      </c>
      <c r="D114" s="1" t="n">
        <f aca="false">0.0875-0.0088</f>
        <v>0.0787</v>
      </c>
      <c r="E114" s="2" t="n">
        <v>0.0369</v>
      </c>
      <c r="F114" s="1" t="n">
        <f aca="false">F$5/(1-$E114)+$D$114-F$5</f>
        <v>0.13617066763576</v>
      </c>
      <c r="G114" s="1" t="n">
        <f aca="false">G$5/(1-$E114)+$D$114-G$5</f>
        <v>0.138086356556952</v>
      </c>
      <c r="H114" s="1" t="n">
        <f aca="false">H$5/(1-$E114)+$D$114-H$5</f>
        <v>0.140002045478144</v>
      </c>
      <c r="I114" s="1" t="n">
        <f aca="false">I$5/(1-$E114)+$D$114-I$5</f>
        <v>0.141917734399336</v>
      </c>
      <c r="J114" s="1" t="n">
        <f aca="false">J$5/(1-$E114)+$D$114-J$5</f>
        <v>0.143833423320528</v>
      </c>
      <c r="K114" s="1" t="n">
        <f aca="false">K$5/(1-$E114)+$D$114-K$5</f>
        <v>0.14574911224172</v>
      </c>
      <c r="L114" s="1" t="n">
        <f aca="false">L$5/(1-$E114)+$D$114-L$5</f>
        <v>0.147664801162912</v>
      </c>
      <c r="M114" s="1" t="n">
        <f aca="false">M$5/(1-$E114)+$D$114-M$5</f>
        <v>0.149580490084104</v>
      </c>
      <c r="N114" s="1" t="n">
        <f aca="false">N$5/(1-$E114)+$D$114-N$5</f>
        <v>0.151496179005296</v>
      </c>
      <c r="O114" s="1" t="n">
        <f aca="false">O$5/(1-$E114)+$D$114-O$5</f>
        <v>0.153411867926488</v>
      </c>
      <c r="P114" s="1" t="n">
        <f aca="false">P$5/(1-$E114)+$D$114-P$5</f>
        <v>0.174484446059599</v>
      </c>
      <c r="Q114" s="1" t="n">
        <f aca="false">Q$5/(1-$E114)+$D$114-Q$5</f>
        <v>0.176400134980791</v>
      </c>
      <c r="R114" s="1" t="n">
        <f aca="false">R$5/(1-$E114)+$D$114-R$5</f>
        <v>0.178315823901983</v>
      </c>
      <c r="S114" s="1" t="n">
        <f aca="false">S$5/(1-$E114)+$D$114-S$5</f>
        <v>0.180231512823175</v>
      </c>
      <c r="T114" s="1" t="n">
        <f aca="false">T$5/(1-$E114)+$D$114-T$5</f>
        <v>0.182147201744367</v>
      </c>
      <c r="U114" s="1" t="n">
        <f aca="false">U$5/(1-$E114)+$D$114-U$5</f>
        <v>0.184062890665559</v>
      </c>
      <c r="V114" s="1" t="n">
        <f aca="false">V$5/(1-$E114)+$D$114-V$5</f>
        <v>0.185978579586751</v>
      </c>
      <c r="W114" s="1" t="n">
        <f aca="false">W$5/(1-$E114)+$D$114-W$5</f>
        <v>0.187894268507943</v>
      </c>
      <c r="X114" s="1" t="n">
        <f aca="false">X$5/(1-$E114)+$D$114-X$5</f>
        <v>0.189809957429135</v>
      </c>
      <c r="Y114" s="1" t="n">
        <f aca="false">Y$5/(1-$E114)+$D$114-Y$5</f>
        <v>0.191725646350327</v>
      </c>
      <c r="Z114" s="1" t="n">
        <f aca="false">Z$5/(1-$E114)+$D$114-Z$5</f>
        <v>0.193641335271519</v>
      </c>
      <c r="AA114" s="1" t="n">
        <f aca="false">AA$5/(1-$E114)+$D$114-AA$5</f>
        <v>0.195557024192711</v>
      </c>
      <c r="AB114" s="1" t="n">
        <f aca="false">AB$5/(1-$E114)+$D$114-AB$5</f>
        <v>0.197472713113903</v>
      </c>
      <c r="AC114" s="1" t="n">
        <f aca="false">AC$5/(1-$E114)+$D$114-AC$5</f>
        <v>0.199388402035095</v>
      </c>
      <c r="AD114" s="1" t="n">
        <f aca="false">AD$5/(1-$E114)+$D$114-AD$5</f>
        <v>0.201304090956287</v>
      </c>
      <c r="AE114" s="1" t="n">
        <f aca="false">AE$5/(1-$E114)+$D$114-AE$5</f>
        <v>0.203219779877479</v>
      </c>
      <c r="AF114" s="1" t="n">
        <f aca="false">AF$5/(1-$E114)+$D$114-AF$5</f>
        <v>0.205135468798671</v>
      </c>
      <c r="AG114" s="1" t="n">
        <f aca="false">AG$5/(1-$E114)+$D$114-AG$5</f>
        <v>0.207051157719863</v>
      </c>
      <c r="AH114" s="1" t="n">
        <f aca="false">AH$5/(1-$E114)+$D$114-AH$5</f>
        <v>0.208966846641055</v>
      </c>
      <c r="AI114" s="1" t="n">
        <f aca="false">AI$5/(1-$E114)+$D$114-AI$5</f>
        <v>0.210882535562247</v>
      </c>
      <c r="AJ114" s="1" t="n">
        <f aca="false">AJ$5/(1-$E114)+$D$114-AJ$5</f>
        <v>0.212798224483439</v>
      </c>
      <c r="AK114" s="1" t="n">
        <f aca="false">AK$5/(1-$E114)+$D$114-AK$5</f>
        <v>0.214713913404631</v>
      </c>
      <c r="AL114" s="1" t="n">
        <f aca="false">AL$5/(1-$E114)+$D$114-AL$5</f>
        <v>0.216629602325823</v>
      </c>
      <c r="AM114" s="1" t="n">
        <f aca="false">AM$5/(1-$E114)+$D$114-AM$5</f>
        <v>0.218545291247015</v>
      </c>
      <c r="AN114" s="1" t="n">
        <f aca="false">AN$5/(1-$E114)+$D$114-AN$5</f>
        <v>0.220460980168207</v>
      </c>
      <c r="AO114" s="1" t="n">
        <f aca="false">AO$5/(1-$E114)+$D$114-AO$5</f>
        <v>0.222376669089399</v>
      </c>
      <c r="AP114" s="1" t="n">
        <f aca="false">AP$5/(1-$E114)+$D$114-AP$5</f>
        <v>0.22429235801059</v>
      </c>
      <c r="AQ114" s="1" t="n">
        <f aca="false">AQ$5/(1-$E114)+$D$114-AQ$5</f>
        <v>0.226208046931783</v>
      </c>
      <c r="AR114" s="1" t="n">
        <f aca="false">AR$5/(1-$E114)+$D$114-AR$5</f>
        <v>0.228123735852975</v>
      </c>
      <c r="AS114" s="1" t="n">
        <f aca="false">AS$5/(1-$E114)+$D$114-AS$5</f>
        <v>0.230039424774167</v>
      </c>
      <c r="AT114" s="1" t="n">
        <f aca="false">AT$5/(1-$E114)+$D$114-AT$5</f>
        <v>0.231955113695358</v>
      </c>
      <c r="AU114" s="1" t="n">
        <f aca="false">AU$5/(1-$E114)+$D$114-AU$5</f>
        <v>0.233870802616551</v>
      </c>
      <c r="AV114" s="1" t="n">
        <f aca="false">AV$5/(1-$E114)+$D$114-AV$5</f>
        <v>0.235786491537743</v>
      </c>
      <c r="AW114" s="1" t="n">
        <f aca="false">AW$5/(1-$E114)+$D$114-AW$5</f>
        <v>0.237702180458935</v>
      </c>
      <c r="AX114" s="1" t="n">
        <f aca="false">AX$5/(1-$E114)+$D$114-AX$5</f>
        <v>0.239617869380126</v>
      </c>
      <c r="AY114" s="1" t="n">
        <f aca="false">AY$5/(1-$E114)+$D$114-AY$5</f>
        <v>0.241533558301319</v>
      </c>
      <c r="AZ114" s="1" t="n">
        <f aca="false">AZ$5/(1-$E114)+$D$114-AZ$5</f>
        <v>0.243449247222511</v>
      </c>
      <c r="BA114" s="1" t="n">
        <f aca="false">BA$5/(1-$E114)+$D$114-BA$5</f>
        <v>0.245364936143702</v>
      </c>
      <c r="BB114" s="1" t="n">
        <f aca="false">BB$5/(1-$E114)+$D$114-BB$5</f>
        <v>0.247280625064894</v>
      </c>
      <c r="BC114" s="1" t="n">
        <f aca="false">BC$5/(1-$E114)+$D$114-BC$5</f>
        <v>0.249196313986087</v>
      </c>
      <c r="BD114" s="1" t="n">
        <f aca="false">BD$5/(1-$E114)+$D$114-BD$5</f>
        <v>0.251112002907279</v>
      </c>
      <c r="BE114" s="1" t="n">
        <f aca="false">BE$5/(1-$E114)+$D$114-BE$5</f>
        <v>0.25302769182847</v>
      </c>
      <c r="BF114" s="1" t="n">
        <f aca="false">BF$5/(1-$E114)+$D$114-BF$5</f>
        <v>0.254943380749662</v>
      </c>
      <c r="BG114" s="1" t="n">
        <f aca="false">BG$5/(1-$E114)+$D$114-BG$5</f>
        <v>0.256859069670855</v>
      </c>
      <c r="BH114" s="1" t="n">
        <f aca="false">BH$5/(1-$E114)+$D$114-BH$5</f>
        <v>0.258774758592047</v>
      </c>
      <c r="BI114" s="1" t="n">
        <f aca="false">BI$5/(1-$E114)+$D$114-BI$5</f>
        <v>0.260690447513238</v>
      </c>
      <c r="BJ114" s="1" t="n">
        <f aca="false">BJ$5/(1-$E114)+$D$114-BJ$5</f>
        <v>0.26260613643443</v>
      </c>
      <c r="BK114" s="1" t="n">
        <f aca="false">BK$5/(1-$E114)+$D$114-BK$5</f>
        <v>0.264521825355623</v>
      </c>
      <c r="BL114" s="1" t="n">
        <f aca="false">BL$5/(1-$E114)+$D$114-BL$5</f>
        <v>0.266437514276815</v>
      </c>
      <c r="BM114" s="1" t="n">
        <f aca="false">BM$5/(1-$E114)+$D$114-BM$5</f>
        <v>0.268353203198006</v>
      </c>
      <c r="BN114" s="1" t="n">
        <f aca="false">BN$5/(1-$E114)+$D$114-BN$5</f>
        <v>0.270268892119198</v>
      </c>
      <c r="BO114" s="1" t="n">
        <f aca="false">BO$5/(1-$E114)+$D$114-BO$5</f>
        <v>0.272184581040391</v>
      </c>
      <c r="BP114" s="1" t="n">
        <f aca="false">BP$5/(1-$E114)+$D$114-BP$5</f>
        <v>0.274100269961583</v>
      </c>
      <c r="BQ114" s="1" t="n">
        <f aca="false">BQ$5/(1-$E114)+$D$114-BQ$5</f>
        <v>0.276015958882774</v>
      </c>
      <c r="BR114" s="1" t="n">
        <f aca="false">BR$5/(1-$E114)+$D$114-BR$5</f>
        <v>0.277931647803966</v>
      </c>
      <c r="BS114" s="1" t="n">
        <f aca="false">BS$5/(1-$E114)+$D$114-BS$5</f>
        <v>0.279847336725159</v>
      </c>
      <c r="BT114" s="1" t="n">
        <f aca="false">BT$5/(1-$E114)+$D$114-BT$5</f>
        <v>0.281763025646351</v>
      </c>
      <c r="BU114" s="1" t="n">
        <f aca="false">BU$5/(1-$E114)+$D$114-BU$5</f>
        <v>0.283678714567542</v>
      </c>
      <c r="BV114" s="1" t="n">
        <f aca="false">BV$5/(1-$E114)+$D$114-BV$5</f>
        <v>0.285594403488734</v>
      </c>
      <c r="BW114" s="1" t="n">
        <f aca="false">BW$5/(1-$E114)+$D$114-BW$5</f>
        <v>0.287510092409927</v>
      </c>
      <c r="BX114" s="1" t="n">
        <f aca="false">BX$5/(1-$E114)+$D$114-BX$5</f>
        <v>0.289425781331119</v>
      </c>
      <c r="BY114" s="1" t="n">
        <f aca="false">BY$5/(1-$E114)+$D$114-BY$5</f>
        <v>0.29134147025231</v>
      </c>
      <c r="BZ114" s="1" t="n">
        <f aca="false">BZ$5/(1-$E114)+$D$114-BZ$5</f>
        <v>0.293257159173502</v>
      </c>
      <c r="CA114" s="1" t="n">
        <f aca="false">CA$5/(1-$E114)+$D$114-CA$5</f>
        <v>0.295172848094695</v>
      </c>
      <c r="CB114" s="1" t="n">
        <f aca="false">CB$5/(1-$E114)+$D$114-CB$5</f>
        <v>0.297088537015886</v>
      </c>
      <c r="CC114" s="1" t="n">
        <f aca="false">CC$5/(1-$E114)+$D$114-CC$5</f>
        <v>0.299004225937078</v>
      </c>
      <c r="CD114" s="1" t="n">
        <f aca="false">CD$5/(1-$E114)+$D$114-CD$5</f>
        <v>0.30091991485827</v>
      </c>
      <c r="CE114" s="1" t="n">
        <f aca="false">CE$5/(1-$E114)+$D$114-CE$5</f>
        <v>0.302835603779463</v>
      </c>
      <c r="CF114" s="1" t="n">
        <f aca="false">CF$5/(1-$E114)+$D$114-CF$5</f>
        <v>0.304751292700654</v>
      </c>
      <c r="CG114" s="1" t="n">
        <f aca="false">CG$5/(1-$E114)+$D$114-CG$5</f>
        <v>0.306666981621846</v>
      </c>
      <c r="CH114" s="1" t="n">
        <f aca="false">CH$5/(1-$E114)+$D$114-CH$5</f>
        <v>0.308582670543037</v>
      </c>
      <c r="CI114" s="1" t="n">
        <f aca="false">CI$5/(1-$E114)+$D$114-CI$5</f>
        <v>0.310498359464231</v>
      </c>
      <c r="CJ114" s="1" t="n">
        <f aca="false">CJ$5/(1-$E114)+$D$114-CJ$5</f>
        <v>0.312414048385422</v>
      </c>
      <c r="CK114" s="1" t="n">
        <f aca="false">CK$5/(1-$E114)+$D$114-CK$5</f>
        <v>0.314329737306614</v>
      </c>
      <c r="CL114" s="1" t="n">
        <f aca="false">CL$5/(1-$E114)+$D$114-CL$5</f>
        <v>0.316245426227805</v>
      </c>
      <c r="CM114" s="1" t="n">
        <f aca="false">CM$5/(1-$E114)+$D$114-CM$5</f>
        <v>0.318161115148997</v>
      </c>
      <c r="CN114" s="1" t="n">
        <f aca="false">CN$5/(1-$E114)+$D$114-CN$5</f>
        <v>0.32007680407019</v>
      </c>
      <c r="CO114" s="1" t="n">
        <f aca="false">CO$5/(1-$E114)+$D$114-CO$5</f>
        <v>0.321992492991382</v>
      </c>
      <c r="CP114" s="1" t="n">
        <f aca="false">CP$5/(1-$E114)+$D$114-CP$5</f>
        <v>0.323908181912573</v>
      </c>
      <c r="CQ114" s="1" t="n">
        <f aca="false">CQ$5/(1-$E114)+$D$114-CQ$5</f>
        <v>0.325823870833765</v>
      </c>
      <c r="CR114" s="1" t="n">
        <f aca="false">CR$5/(1-$E114)+$D$114-CR$5</f>
        <v>0.327739559754958</v>
      </c>
      <c r="CS114" s="1" t="n">
        <f aca="false">CS$5/(1-$E114)+$D$114-CS$5</f>
        <v>0.32965524867615</v>
      </c>
      <c r="CT114" s="1" t="n">
        <f aca="false">CT$5/(1-$E114)+$D$114-CT$5</f>
        <v>0.331570937597341</v>
      </c>
      <c r="CU114" s="1" t="n">
        <f aca="false">CU$5/(1-$E114)+$D$114-CU$5</f>
        <v>0.333486626518533</v>
      </c>
      <c r="CV114" s="1" t="n">
        <f aca="false">CV$5/(1-$E114)+$D$114-CV$5</f>
        <v>0.335402315439726</v>
      </c>
      <c r="CW114" s="1" t="n">
        <f aca="false">CW$5/(1-$E114)+$D$114-CW$5</f>
        <v>0.337318004360918</v>
      </c>
      <c r="CX114" s="1" t="n">
        <f aca="false">CX$5/(1-$E114)+$D$114-CX$5</f>
        <v>0.339233693282109</v>
      </c>
      <c r="CY114" s="1" t="n">
        <f aca="false">CY$5/(1-$E114)+$D$114-CY$5</f>
        <v>0.341149382203301</v>
      </c>
      <c r="CZ114" s="1" t="n">
        <f aca="false">CZ$5/(1-$E114)+$D$114-CZ$5</f>
        <v>0.343065071124494</v>
      </c>
      <c r="DA114" s="1" t="n">
        <f aca="false">DA$5/(1-$E114)+$D$114-DA$5</f>
        <v>0.344980760045686</v>
      </c>
      <c r="DB114" s="1" t="n">
        <f aca="false">DB$5/(1-$E114)+$D$114-DB$5</f>
        <v>0.346896448966877</v>
      </c>
      <c r="DC114" s="1" t="n">
        <f aca="false">DC$5/(1-$E114)+$D$114-DC$5</f>
        <v>0.348812137888069</v>
      </c>
      <c r="DD114" s="1" t="n">
        <f aca="false">DD$5/(1-$E114)+$D$114-DD$5</f>
        <v>0.350727826809262</v>
      </c>
      <c r="DE114" s="1" t="n">
        <f aca="false">DE$5/(1-$E114)+$D$114-DE$5</f>
        <v>0.352643515730454</v>
      </c>
      <c r="DF114" s="1" t="n">
        <f aca="false">DF$5/(1-$E114)+$D$114-DF$5</f>
        <v>0.354559204651645</v>
      </c>
      <c r="DG114" s="1" t="n">
        <f aca="false">DG$5/(1-$E114)+$D$114-DG$5</f>
        <v>0.356474893572837</v>
      </c>
      <c r="DH114" s="1" t="n">
        <f aca="false">DH$5/(1-$E114)+$D$114-DH$5</f>
        <v>0.35839058249403</v>
      </c>
      <c r="DI114" s="1" t="n">
        <f aca="false">DI$5/(1-$E114)+$D$114-DI$5</f>
        <v>0.360306271415221</v>
      </c>
      <c r="DJ114" s="1" t="n">
        <f aca="false">DJ$5/(1-$E114)+$D$114-DJ$5</f>
        <v>0.362221960336413</v>
      </c>
      <c r="DK114" s="1" t="n">
        <f aca="false">DK$5/(1-$E114)+$D$114-DK$5</f>
        <v>0.364137649257605</v>
      </c>
      <c r="DL114" s="1" t="n">
        <f aca="false">DL$5/(1-$E114)+$D$114-DL$5</f>
        <v>0.366053338178798</v>
      </c>
      <c r="DM114" s="1" t="n">
        <f aca="false">DM$5/(1-$E114)+$D$114-DM$5</f>
        <v>0.367969027099989</v>
      </c>
      <c r="DN114" s="1" t="n">
        <f aca="false">DN$5/(1-$E114)+$D$114-DN$5</f>
        <v>0.369884716021181</v>
      </c>
      <c r="DO114" s="1" t="n">
        <f aca="false">DO$5/(1-$E114)+$D$114-DO$5</f>
        <v>0.371800404942372</v>
      </c>
      <c r="DP114" s="1" t="n">
        <f aca="false">DP$5/(1-$E114)+$D$114-DP$5</f>
        <v>0.373716093863566</v>
      </c>
      <c r="DQ114" s="1" t="n">
        <f aca="false">DQ$5/(1-$E114)+$D$114-DQ$5</f>
        <v>0.375631782784757</v>
      </c>
      <c r="DR114" s="1" t="n">
        <f aca="false">DR$5/(1-$E114)+$D$114-DR$5</f>
        <v>0.377547471705949</v>
      </c>
      <c r="DS114" s="1" t="n">
        <f aca="false">DS$5/(1-$E114)+$D$114-DS$5</f>
        <v>0.37946316062714</v>
      </c>
      <c r="DT114" s="1" t="n">
        <f aca="false">DT$5/(1-$E114)+$D$114-DT$5</f>
        <v>0.381378849548332</v>
      </c>
      <c r="DU114" s="1" t="n">
        <f aca="false">DU$5/(1-$E114)+$D$114-DU$5</f>
        <v>0.383294538469525</v>
      </c>
      <c r="DV114" s="1" t="n">
        <f aca="false">DV$5/(1-$E114)+$D$114-DV$5</f>
        <v>0.385210227390717</v>
      </c>
      <c r="DW114" s="1" t="n">
        <f aca="false">DW$5/(1-$E114)+$D$114-DW$5</f>
        <v>0.387125916311909</v>
      </c>
      <c r="DX114" s="1" t="n">
        <f aca="false">DX$5/(1-$E114)+$D$114-DX$5</f>
        <v>0.3890416052331</v>
      </c>
      <c r="DY114" s="1" t="n">
        <f aca="false">DY$5/(1-$E114)+$D$114-DY$5</f>
        <v>0.390957294154292</v>
      </c>
      <c r="DZ114" s="1" t="n">
        <f aca="false">DZ$5/(1-$E114)+$D$114-DZ$5</f>
        <v>0.392872983075485</v>
      </c>
      <c r="EA114" s="1" t="n">
        <f aca="false">EA$5/(1-$E114)+$D$114-EA$5</f>
        <v>0.394788671996677</v>
      </c>
      <c r="EB114" s="1" t="n">
        <f aca="false">EB$5/(1-$E114)+$D$114-EB$5</f>
        <v>0.39670436091787</v>
      </c>
      <c r="EC114" s="1" t="n">
        <f aca="false">EC$5/(1-$E114)+$D$114-EC$5</f>
        <v>0.39862004983906</v>
      </c>
      <c r="ED114" s="1" t="n">
        <f aca="false">ED$5/(1-$E114)+$D$114-ED$5</f>
        <v>0.400535738760253</v>
      </c>
      <c r="EE114" s="1" t="n">
        <f aca="false">EE$5/(1-$E114)+$D$114-EE$5</f>
        <v>0.402451427681445</v>
      </c>
      <c r="EF114" s="1" t="n">
        <f aca="false">EF$5/(1-$E114)+$D$114-EF$5</f>
        <v>0.404367116602637</v>
      </c>
      <c r="EG114" s="1" t="n">
        <f aca="false">EG$5/(1-$E114)+$D$114-EG$5</f>
        <v>0.406282805523828</v>
      </c>
      <c r="EH114" s="1" t="n">
        <f aca="false">EH$5/(1-$E114)+$D$114-EH$5</f>
        <v>0.408198494445021</v>
      </c>
      <c r="EI114" s="1" t="n">
        <f aca="false">EI$5/(1-$E114)+$D$114-EI$5</f>
        <v>0.410114183366213</v>
      </c>
      <c r="EJ114" s="1" t="n">
        <f aca="false">EJ$5/(1-$E114)+$D$114-EJ$5</f>
        <v>0.412029872287405</v>
      </c>
      <c r="EK114" s="1" t="n">
        <f aca="false">EK$5/(1-$E114)+$D$114-EK$5</f>
        <v>0.413945561208596</v>
      </c>
      <c r="EL114" s="1" t="n">
        <f aca="false">EL$5/(1-$E114)+$D$114-EL$5</f>
        <v>0.415861250129789</v>
      </c>
      <c r="EM114" s="1" t="n">
        <f aca="false">EM$5/(1-$E114)+$D$114-EM$5</f>
        <v>0.417776939050981</v>
      </c>
      <c r="EN114" s="1" t="n">
        <f aca="false">EN$5/(1-$E114)+$D$114-EN$5</f>
        <v>0.419692627972173</v>
      </c>
      <c r="EO114" s="1" t="n">
        <f aca="false">EO$5/(1-$E114)+$D$114-EO$5</f>
        <v>0.421608316893366</v>
      </c>
      <c r="EP114" s="1" t="n">
        <f aca="false">EP$5/(1-$E114)+$D$114-EP$5</f>
        <v>0.423524005814556</v>
      </c>
      <c r="EQ114" s="1" t="n">
        <f aca="false">EQ$5/(1-$E114)+$D$114-EQ$5</f>
        <v>0.425439694735749</v>
      </c>
      <c r="ER114" s="1" t="n">
        <f aca="false">ER$5/(1-$E114)+$D$114-ER$5</f>
        <v>0.427355383656941</v>
      </c>
      <c r="ES114" s="1" t="n">
        <f aca="false">ES$5/(1-$E114)+$D$114-ES$5</f>
        <v>0.429271072578134</v>
      </c>
      <c r="ET114" s="1" t="n">
        <f aca="false">ET$5/(1-$E114)+$D$114-ET$5</f>
        <v>0.431186761499324</v>
      </c>
      <c r="EU114" s="1"/>
      <c r="EV114" s="1"/>
      <c r="EW114" s="1"/>
      <c r="EX114" s="1"/>
      <c r="EY114" s="1"/>
      <c r="EZ114" s="1"/>
      <c r="FA114" s="1"/>
      <c r="FB114" s="1"/>
    </row>
    <row r="115" customFormat="false" ht="12.75" hidden="false" customHeight="false" outlineLevel="0" collapsed="false">
      <c r="A115" s="18" t="s">
        <v>100</v>
      </c>
      <c r="B115" s="12" t="n">
        <f aca="false">+B114+1</f>
        <v>65</v>
      </c>
      <c r="C115" s="1" t="n">
        <v>12.18</v>
      </c>
      <c r="D115" s="1" t="n">
        <f aca="false">0.1253-0.0088</f>
        <v>0.1165</v>
      </c>
      <c r="E115" s="2" t="n">
        <v>0.0452</v>
      </c>
      <c r="F115" s="1" t="n">
        <f aca="false">F$5/(1-$E115)+$D$115-F$5</f>
        <v>0.187509635525765</v>
      </c>
      <c r="G115" s="1" t="n">
        <f aca="false">G$5/(1-$E115)+$D$115-G$5</f>
        <v>0.189876623376623</v>
      </c>
      <c r="H115" s="1" t="n">
        <f aca="false">H$5/(1-$E115)+$D$115-H$5</f>
        <v>0.192243611227482</v>
      </c>
      <c r="I115" s="1" t="n">
        <f aca="false">I$5/(1-$E115)+$D$115-I$5</f>
        <v>0.194610599078341</v>
      </c>
      <c r="J115" s="1" t="n">
        <f aca="false">J$5/(1-$E115)+$D$115-J$5</f>
        <v>0.1969775869292</v>
      </c>
      <c r="K115" s="1" t="n">
        <f aca="false">K$5/(1-$E115)+$D$115-K$5</f>
        <v>0.199344574780059</v>
      </c>
      <c r="L115" s="1" t="n">
        <f aca="false">L$5/(1-$E115)+$D$115-L$5</f>
        <v>0.201711562630917</v>
      </c>
      <c r="M115" s="1" t="n">
        <f aca="false">M$5/(1-$E115)+$D$115-M$5</f>
        <v>0.204078550481776</v>
      </c>
      <c r="N115" s="1" t="n">
        <f aca="false">N$5/(1-$E115)+$D$115-N$5</f>
        <v>0.206445538332635</v>
      </c>
      <c r="O115" s="1" t="n">
        <f aca="false">O$5/(1-$E115)+$D$115-O$5</f>
        <v>0.208812526183494</v>
      </c>
      <c r="P115" s="1" t="n">
        <f aca="false">P$5/(1-$E115)+$D$115-P$5</f>
        <v>0.234849392542941</v>
      </c>
      <c r="Q115" s="1" t="n">
        <f aca="false">Q$5/(1-$E115)+$D$115-Q$5</f>
        <v>0.2372163803938</v>
      </c>
      <c r="R115" s="1" t="n">
        <f aca="false">R$5/(1-$E115)+$D$115-R$5</f>
        <v>0.239583368244658</v>
      </c>
      <c r="S115" s="1" t="n">
        <f aca="false">S$5/(1-$E115)+$D$115-S$5</f>
        <v>0.241950356095517</v>
      </c>
      <c r="T115" s="1" t="n">
        <f aca="false">T$5/(1-$E115)+$D$115-T$5</f>
        <v>0.244317343946376</v>
      </c>
      <c r="U115" s="1" t="n">
        <f aca="false">U$5/(1-$E115)+$D$115-U$5</f>
        <v>0.246684331797235</v>
      </c>
      <c r="V115" s="1" t="n">
        <f aca="false">V$5/(1-$E115)+$D$115-V$5</f>
        <v>0.249051319648093</v>
      </c>
      <c r="W115" s="1" t="n">
        <f aca="false">W$5/(1-$E115)+$D$115-W$5</f>
        <v>0.251418307498953</v>
      </c>
      <c r="X115" s="1" t="n">
        <f aca="false">X$5/(1-$E115)+$D$115-X$5</f>
        <v>0.253785295349811</v>
      </c>
      <c r="Y115" s="1" t="n">
        <f aca="false">Y$5/(1-$E115)+$D$115-Y$5</f>
        <v>0.25615228320067</v>
      </c>
      <c r="Z115" s="1" t="n">
        <f aca="false">Z$5/(1-$E115)+$D$115-Z$5</f>
        <v>0.258519271051529</v>
      </c>
      <c r="AA115" s="1" t="n">
        <f aca="false">AA$5/(1-$E115)+$D$115-AA$5</f>
        <v>0.260886258902388</v>
      </c>
      <c r="AB115" s="1" t="n">
        <f aca="false">AB$5/(1-$E115)+$D$115-AB$5</f>
        <v>0.263253246753246</v>
      </c>
      <c r="AC115" s="1" t="n">
        <f aca="false">AC$5/(1-$E115)+$D$115-AC$5</f>
        <v>0.265620234604105</v>
      </c>
      <c r="AD115" s="1" t="n">
        <f aca="false">AD$5/(1-$E115)+$D$115-AD$5</f>
        <v>0.267987222454964</v>
      </c>
      <c r="AE115" s="1" t="n">
        <f aca="false">AE$5/(1-$E115)+$D$115-AE$5</f>
        <v>0.270354210305823</v>
      </c>
      <c r="AF115" s="1" t="n">
        <f aca="false">AF$5/(1-$E115)+$D$115-AF$5</f>
        <v>0.272721198156682</v>
      </c>
      <c r="AG115" s="1" t="n">
        <f aca="false">AG$5/(1-$E115)+$D$115-AG$5</f>
        <v>0.275088186007541</v>
      </c>
      <c r="AH115" s="1" t="n">
        <f aca="false">AH$5/(1-$E115)+$D$115-AH$5</f>
        <v>0.277455173858399</v>
      </c>
      <c r="AI115" s="1" t="n">
        <f aca="false">AI$5/(1-$E115)+$D$115-AI$5</f>
        <v>0.279822161709258</v>
      </c>
      <c r="AJ115" s="1" t="n">
        <f aca="false">AJ$5/(1-$E115)+$D$115-AJ$5</f>
        <v>0.282189149560117</v>
      </c>
      <c r="AK115" s="1" t="n">
        <f aca="false">AK$5/(1-$E115)+$D$115-AK$5</f>
        <v>0.284556137410976</v>
      </c>
      <c r="AL115" s="1" t="n">
        <f aca="false">AL$5/(1-$E115)+$D$115-AL$5</f>
        <v>0.286923125261835</v>
      </c>
      <c r="AM115" s="1" t="n">
        <f aca="false">AM$5/(1-$E115)+$D$115-AM$5</f>
        <v>0.289290113112693</v>
      </c>
      <c r="AN115" s="1" t="n">
        <f aca="false">AN$5/(1-$E115)+$D$115-AN$5</f>
        <v>0.291657100963552</v>
      </c>
      <c r="AO115" s="1" t="n">
        <f aca="false">AO$5/(1-$E115)+$D$115-AO$5</f>
        <v>0.294024088814411</v>
      </c>
      <c r="AP115" s="1" t="n">
        <f aca="false">AP$5/(1-$E115)+$D$115-AP$5</f>
        <v>0.29639107666527</v>
      </c>
      <c r="AQ115" s="1" t="n">
        <f aca="false">AQ$5/(1-$E115)+$D$115-AQ$5</f>
        <v>0.298758064516129</v>
      </c>
      <c r="AR115" s="1" t="n">
        <f aca="false">AR$5/(1-$E115)+$D$115-AR$5</f>
        <v>0.301125052366988</v>
      </c>
      <c r="AS115" s="1" t="n">
        <f aca="false">AS$5/(1-$E115)+$D$115-AS$5</f>
        <v>0.303492040217847</v>
      </c>
      <c r="AT115" s="1" t="n">
        <f aca="false">AT$5/(1-$E115)+$D$115-AT$5</f>
        <v>0.305859028068705</v>
      </c>
      <c r="AU115" s="1" t="n">
        <f aca="false">AU$5/(1-$E115)+$D$115-AU$5</f>
        <v>0.308226015919565</v>
      </c>
      <c r="AV115" s="1" t="n">
        <f aca="false">AV$5/(1-$E115)+$D$115-AV$5</f>
        <v>0.310593003770423</v>
      </c>
      <c r="AW115" s="1" t="n">
        <f aca="false">AW$5/(1-$E115)+$D$115-AW$5</f>
        <v>0.312959991621282</v>
      </c>
      <c r="AX115" s="1" t="n">
        <f aca="false">AX$5/(1-$E115)+$D$115-AX$5</f>
        <v>0.315326979472141</v>
      </c>
      <c r="AY115" s="1" t="n">
        <f aca="false">AY$5/(1-$E115)+$D$115-AY$5</f>
        <v>0.317693967323</v>
      </c>
      <c r="AZ115" s="1" t="n">
        <f aca="false">AZ$5/(1-$E115)+$D$115-AZ$5</f>
        <v>0.320060955173858</v>
      </c>
      <c r="BA115" s="1" t="n">
        <f aca="false">BA$5/(1-$E115)+$D$115-BA$5</f>
        <v>0.322427943024717</v>
      </c>
      <c r="BB115" s="1" t="n">
        <f aca="false">BB$5/(1-$E115)+$D$115-BB$5</f>
        <v>0.324794930875576</v>
      </c>
      <c r="BC115" s="1" t="n">
        <f aca="false">BC$5/(1-$E115)+$D$115-BC$5</f>
        <v>0.327161918726435</v>
      </c>
      <c r="BD115" s="1" t="n">
        <f aca="false">BD$5/(1-$E115)+$D$115-BD$5</f>
        <v>0.329528906577294</v>
      </c>
      <c r="BE115" s="1" t="n">
        <f aca="false">BE$5/(1-$E115)+$D$115-BE$5</f>
        <v>0.331895894428152</v>
      </c>
      <c r="BF115" s="1" t="n">
        <f aca="false">BF$5/(1-$E115)+$D$115-BF$5</f>
        <v>0.334262882279011</v>
      </c>
      <c r="BG115" s="1" t="n">
        <f aca="false">BG$5/(1-$E115)+$D$115-BG$5</f>
        <v>0.33662987012987</v>
      </c>
      <c r="BH115" s="1" t="n">
        <f aca="false">BH$5/(1-$E115)+$D$115-BH$5</f>
        <v>0.338996857980729</v>
      </c>
      <c r="BI115" s="1" t="n">
        <f aca="false">BI$5/(1-$E115)+$D$115-BI$5</f>
        <v>0.341363845831588</v>
      </c>
      <c r="BJ115" s="1" t="n">
        <f aca="false">BJ$5/(1-$E115)+$D$115-BJ$5</f>
        <v>0.343730833682447</v>
      </c>
      <c r="BK115" s="1" t="n">
        <f aca="false">BK$5/(1-$E115)+$D$115-BK$5</f>
        <v>0.346097821533306</v>
      </c>
      <c r="BL115" s="1" t="n">
        <f aca="false">BL$5/(1-$E115)+$D$115-BL$5</f>
        <v>0.348464809384164</v>
      </c>
      <c r="BM115" s="1" t="n">
        <f aca="false">BM$5/(1-$E115)+$D$115-BM$5</f>
        <v>0.350831797235023</v>
      </c>
      <c r="BN115" s="1" t="n">
        <f aca="false">BN$5/(1-$E115)+$D$115-BN$5</f>
        <v>0.353198785085882</v>
      </c>
      <c r="BO115" s="1" t="n">
        <f aca="false">BO$5/(1-$E115)+$D$115-BO$5</f>
        <v>0.355565772936741</v>
      </c>
      <c r="BP115" s="1" t="n">
        <f aca="false">BP$5/(1-$E115)+$D$115-BP$5</f>
        <v>0.357932760787599</v>
      </c>
      <c r="BQ115" s="1" t="n">
        <f aca="false">BQ$5/(1-$E115)+$D$115-BQ$5</f>
        <v>0.360299748638458</v>
      </c>
      <c r="BR115" s="1" t="n">
        <f aca="false">BR$5/(1-$E115)+$D$115-BR$5</f>
        <v>0.362666736489317</v>
      </c>
      <c r="BS115" s="1" t="n">
        <f aca="false">BS$5/(1-$E115)+$D$115-BS$5</f>
        <v>0.365033724340176</v>
      </c>
      <c r="BT115" s="1" t="n">
        <f aca="false">BT$5/(1-$E115)+$D$115-BT$5</f>
        <v>0.367400712191035</v>
      </c>
      <c r="BU115" s="1" t="n">
        <f aca="false">BU$5/(1-$E115)+$D$115-BU$5</f>
        <v>0.369767700041893</v>
      </c>
      <c r="BV115" s="1" t="n">
        <f aca="false">BV$5/(1-$E115)+$D$115-BV$5</f>
        <v>0.372134687892753</v>
      </c>
      <c r="BW115" s="1" t="n">
        <f aca="false">BW$5/(1-$E115)+$D$115-BW$5</f>
        <v>0.374501675743611</v>
      </c>
      <c r="BX115" s="1" t="n">
        <f aca="false">BX$5/(1-$E115)+$D$115-BX$5</f>
        <v>0.37686866359447</v>
      </c>
      <c r="BY115" s="1" t="n">
        <f aca="false">BY$5/(1-$E115)+$D$115-BY$5</f>
        <v>0.379235651445328</v>
      </c>
      <c r="BZ115" s="1" t="n">
        <f aca="false">BZ$5/(1-$E115)+$D$115-BZ$5</f>
        <v>0.381602639296188</v>
      </c>
      <c r="CA115" s="1" t="n">
        <f aca="false">CA$5/(1-$E115)+$D$115-CA$5</f>
        <v>0.383969627147047</v>
      </c>
      <c r="CB115" s="1" t="n">
        <f aca="false">CB$5/(1-$E115)+$D$115-CB$5</f>
        <v>0.386336614997905</v>
      </c>
      <c r="CC115" s="1" t="n">
        <f aca="false">CC$5/(1-$E115)+$D$115-CC$5</f>
        <v>0.388703602848764</v>
      </c>
      <c r="CD115" s="1" t="n">
        <f aca="false">CD$5/(1-$E115)+$D$115-CD$5</f>
        <v>0.391070590699623</v>
      </c>
      <c r="CE115" s="1" t="n">
        <f aca="false">CE$5/(1-$E115)+$D$115-CE$5</f>
        <v>0.393437578550482</v>
      </c>
      <c r="CF115" s="1" t="n">
        <f aca="false">CF$5/(1-$E115)+$D$115-CF$5</f>
        <v>0.39580456640134</v>
      </c>
      <c r="CG115" s="1" t="n">
        <f aca="false">CG$5/(1-$E115)+$D$115-CG$5</f>
        <v>0.398171554252199</v>
      </c>
      <c r="CH115" s="1" t="n">
        <f aca="false">CH$5/(1-$E115)+$D$115-CH$5</f>
        <v>0.400538542103058</v>
      </c>
      <c r="CI115" s="1" t="n">
        <f aca="false">CI$5/(1-$E115)+$D$115-CI$5</f>
        <v>0.402905529953917</v>
      </c>
      <c r="CJ115" s="1" t="n">
        <f aca="false">CJ$5/(1-$E115)+$D$115-CJ$5</f>
        <v>0.405272517804776</v>
      </c>
      <c r="CK115" s="1" t="n">
        <f aca="false">CK$5/(1-$E115)+$D$115-CK$5</f>
        <v>0.407639505655634</v>
      </c>
      <c r="CL115" s="1" t="n">
        <f aca="false">CL$5/(1-$E115)+$D$115-CL$5</f>
        <v>0.410006493506494</v>
      </c>
      <c r="CM115" s="1" t="n">
        <f aca="false">CM$5/(1-$E115)+$D$115-CM$5</f>
        <v>0.412373481357352</v>
      </c>
      <c r="CN115" s="1" t="n">
        <f aca="false">CN$5/(1-$E115)+$D$115-CN$5</f>
        <v>0.414740469208211</v>
      </c>
      <c r="CO115" s="1" t="n">
        <f aca="false">CO$5/(1-$E115)+$D$115-CO$5</f>
        <v>0.417107457059069</v>
      </c>
      <c r="CP115" s="1" t="n">
        <f aca="false">CP$5/(1-$E115)+$D$115-CP$5</f>
        <v>0.419474444909929</v>
      </c>
      <c r="CQ115" s="1" t="n">
        <f aca="false">CQ$5/(1-$E115)+$D$115-CQ$5</f>
        <v>0.421841432760787</v>
      </c>
      <c r="CR115" s="1" t="n">
        <f aca="false">CR$5/(1-$E115)+$D$115-CR$5</f>
        <v>0.424208420611646</v>
      </c>
      <c r="CS115" s="1" t="n">
        <f aca="false">CS$5/(1-$E115)+$D$115-CS$5</f>
        <v>0.426575408462505</v>
      </c>
      <c r="CT115" s="1" t="n">
        <f aca="false">CT$5/(1-$E115)+$D$115-CT$5</f>
        <v>0.428942396313364</v>
      </c>
      <c r="CU115" s="1" t="n">
        <f aca="false">CU$5/(1-$E115)+$D$115-CU$5</f>
        <v>0.431309384164223</v>
      </c>
      <c r="CV115" s="1" t="n">
        <f aca="false">CV$5/(1-$E115)+$D$115-CV$5</f>
        <v>0.433676372015081</v>
      </c>
      <c r="CW115" s="1" t="n">
        <f aca="false">CW$5/(1-$E115)+$D$115-CW$5</f>
        <v>0.43604335986594</v>
      </c>
      <c r="CX115" s="1" t="n">
        <f aca="false">CX$5/(1-$E115)+$D$115-CX$5</f>
        <v>0.438410347716799</v>
      </c>
      <c r="CY115" s="1" t="n">
        <f aca="false">CY$5/(1-$E115)+$D$115-CY$5</f>
        <v>0.440777335567658</v>
      </c>
      <c r="CZ115" s="1" t="n">
        <f aca="false">CZ$5/(1-$E115)+$D$115-CZ$5</f>
        <v>0.443144323418517</v>
      </c>
      <c r="DA115" s="1" t="n">
        <f aca="false">DA$5/(1-$E115)+$D$115-DA$5</f>
        <v>0.445511311269375</v>
      </c>
      <c r="DB115" s="1" t="n">
        <f aca="false">DB$5/(1-$E115)+$D$115-DB$5</f>
        <v>0.447878299120235</v>
      </c>
      <c r="DC115" s="1" t="n">
        <f aca="false">DC$5/(1-$E115)+$D$115-DC$5</f>
        <v>0.450245286971093</v>
      </c>
      <c r="DD115" s="1" t="n">
        <f aca="false">DD$5/(1-$E115)+$D$115-DD$5</f>
        <v>0.452612274821952</v>
      </c>
      <c r="DE115" s="1" t="n">
        <f aca="false">DE$5/(1-$E115)+$D$115-DE$5</f>
        <v>0.45497926267281</v>
      </c>
      <c r="DF115" s="1" t="n">
        <f aca="false">DF$5/(1-$E115)+$D$115-DF$5</f>
        <v>0.45734625052367</v>
      </c>
      <c r="DG115" s="1" t="n">
        <f aca="false">DG$5/(1-$E115)+$D$115-DG$5</f>
        <v>0.459713238374528</v>
      </c>
      <c r="DH115" s="1" t="n">
        <f aca="false">DH$5/(1-$E115)+$D$115-DH$5</f>
        <v>0.462080226225387</v>
      </c>
      <c r="DI115" s="1" t="n">
        <f aca="false">DI$5/(1-$E115)+$D$115-DI$5</f>
        <v>0.464447214076246</v>
      </c>
      <c r="DJ115" s="1" t="n">
        <f aca="false">DJ$5/(1-$E115)+$D$115-DJ$5</f>
        <v>0.466814201927105</v>
      </c>
      <c r="DK115" s="1" t="n">
        <f aca="false">DK$5/(1-$E115)+$D$115-DK$5</f>
        <v>0.469181189777964</v>
      </c>
      <c r="DL115" s="1" t="n">
        <f aca="false">DL$5/(1-$E115)+$D$115-DL$5</f>
        <v>0.471548177628822</v>
      </c>
      <c r="DM115" s="1" t="n">
        <f aca="false">DM$5/(1-$E115)+$D$115-DM$5</f>
        <v>0.473915165479681</v>
      </c>
      <c r="DN115" s="1" t="n">
        <f aca="false">DN$5/(1-$E115)+$D$115-DN$5</f>
        <v>0.476282153330539</v>
      </c>
      <c r="DO115" s="1" t="n">
        <f aca="false">DO$5/(1-$E115)+$D$115-DO$5</f>
        <v>0.478649141181399</v>
      </c>
      <c r="DP115" s="1" t="n">
        <f aca="false">DP$5/(1-$E115)+$D$115-DP$5</f>
        <v>0.481016129032257</v>
      </c>
      <c r="DQ115" s="1" t="n">
        <f aca="false">DQ$5/(1-$E115)+$D$115-DQ$5</f>
        <v>0.483383116883117</v>
      </c>
      <c r="DR115" s="1" t="n">
        <f aca="false">DR$5/(1-$E115)+$D$115-DR$5</f>
        <v>0.485750104733976</v>
      </c>
      <c r="DS115" s="1" t="n">
        <f aca="false">DS$5/(1-$E115)+$D$115-DS$5</f>
        <v>0.488117092584834</v>
      </c>
      <c r="DT115" s="1" t="n">
        <f aca="false">DT$5/(1-$E115)+$D$115-DT$5</f>
        <v>0.490484080435692</v>
      </c>
      <c r="DU115" s="1" t="n">
        <f aca="false">DU$5/(1-$E115)+$D$115-DU$5</f>
        <v>0.492851068286552</v>
      </c>
      <c r="DV115" s="1" t="n">
        <f aca="false">DV$5/(1-$E115)+$D$115-DV$5</f>
        <v>0.495218056137411</v>
      </c>
      <c r="DW115" s="1" t="n">
        <f aca="false">DW$5/(1-$E115)+$D$115-DW$5</f>
        <v>0.49758504398827</v>
      </c>
      <c r="DX115" s="1" t="n">
        <f aca="false">DX$5/(1-$E115)+$D$115-DX$5</f>
        <v>0.499952031839129</v>
      </c>
      <c r="DY115" s="1" t="n">
        <f aca="false">DY$5/(1-$E115)+$D$115-DY$5</f>
        <v>0.502319019689987</v>
      </c>
      <c r="DZ115" s="1" t="n">
        <f aca="false">DZ$5/(1-$E115)+$D$115-DZ$5</f>
        <v>0.504686007540846</v>
      </c>
      <c r="EA115" s="1" t="n">
        <f aca="false">EA$5/(1-$E115)+$D$115-EA$5</f>
        <v>0.507052995391705</v>
      </c>
      <c r="EB115" s="1" t="n">
        <f aca="false">EB$5/(1-$E115)+$D$115-EB$5</f>
        <v>0.509419983242564</v>
      </c>
      <c r="EC115" s="1" t="n">
        <f aca="false">EC$5/(1-$E115)+$D$115-EC$5</f>
        <v>0.511786971093423</v>
      </c>
      <c r="ED115" s="1" t="n">
        <f aca="false">ED$5/(1-$E115)+$D$115-ED$5</f>
        <v>0.514153958944281</v>
      </c>
      <c r="EE115" s="1" t="n">
        <f aca="false">EE$5/(1-$E115)+$D$115-EE$5</f>
        <v>0.51652094679514</v>
      </c>
      <c r="EF115" s="1" t="n">
        <f aca="false">EF$5/(1-$E115)+$D$115-EF$5</f>
        <v>0.518887934645999</v>
      </c>
      <c r="EG115" s="1" t="n">
        <f aca="false">EG$5/(1-$E115)+$D$115-EG$5</f>
        <v>0.521254922496858</v>
      </c>
      <c r="EH115" s="1" t="n">
        <f aca="false">EH$5/(1-$E115)+$D$115-EH$5</f>
        <v>0.523621910347718</v>
      </c>
      <c r="EI115" s="1" t="n">
        <f aca="false">EI$5/(1-$E115)+$D$115-EI$5</f>
        <v>0.525988898198575</v>
      </c>
      <c r="EJ115" s="1" t="n">
        <f aca="false">EJ$5/(1-$E115)+$D$115-EJ$5</f>
        <v>0.528355886049434</v>
      </c>
      <c r="EK115" s="1" t="n">
        <f aca="false">EK$5/(1-$E115)+$D$115-EK$5</f>
        <v>0.530722873900293</v>
      </c>
      <c r="EL115" s="1" t="n">
        <f aca="false">EL$5/(1-$E115)+$D$115-EL$5</f>
        <v>0.533089861751153</v>
      </c>
      <c r="EM115" s="1" t="n">
        <f aca="false">EM$5/(1-$E115)+$D$115-EM$5</f>
        <v>0.535456849602012</v>
      </c>
      <c r="EN115" s="1" t="n">
        <f aca="false">EN$5/(1-$E115)+$D$115-EN$5</f>
        <v>0.537823837452869</v>
      </c>
      <c r="EO115" s="1" t="n">
        <f aca="false">EO$5/(1-$E115)+$D$115-EO$5</f>
        <v>0.540190825303728</v>
      </c>
      <c r="EP115" s="1" t="n">
        <f aca="false">EP$5/(1-$E115)+$D$115-EP$5</f>
        <v>0.542557813154588</v>
      </c>
      <c r="EQ115" s="1" t="n">
        <f aca="false">EQ$5/(1-$E115)+$D$115-EQ$5</f>
        <v>0.544924801005447</v>
      </c>
      <c r="ER115" s="1" t="n">
        <f aca="false">ER$5/(1-$E115)+$D$115-ER$5</f>
        <v>0.547291788856306</v>
      </c>
      <c r="ES115" s="1" t="n">
        <f aca="false">ES$5/(1-$E115)+$D$115-ES$5</f>
        <v>0.549658776707164</v>
      </c>
      <c r="ET115" s="1" t="n">
        <f aca="false">ET$5/(1-$E115)+$D$115-ET$5</f>
        <v>0.552025764558023</v>
      </c>
      <c r="EU115" s="1"/>
      <c r="EV115" s="1"/>
      <c r="EW115" s="1"/>
      <c r="EX115" s="1"/>
      <c r="EY115" s="1"/>
      <c r="EZ115" s="1"/>
      <c r="FA115" s="1"/>
      <c r="FB115" s="1"/>
    </row>
    <row r="116" customFormat="false" ht="12.75" hidden="false" customHeight="false" outlineLevel="0" collapsed="false">
      <c r="A116" s="18"/>
      <c r="B116" s="12" t="n">
        <f aca="false">+B115+1</f>
        <v>66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</row>
    <row r="117" customFormat="false" ht="12.75" hidden="false" customHeight="false" outlineLevel="0" collapsed="false">
      <c r="A117" s="5" t="s">
        <v>84</v>
      </c>
      <c r="B117" s="12" t="n">
        <f aca="false">+B116+1</f>
        <v>67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</row>
    <row r="118" customFormat="false" ht="12.75" hidden="false" customHeight="false" outlineLevel="0" collapsed="false">
      <c r="A118" s="18" t="s">
        <v>101</v>
      </c>
      <c r="B118" s="12" t="n">
        <f aca="false">+B117+1</f>
        <v>68</v>
      </c>
      <c r="C118" s="1" t="n">
        <v>4.53</v>
      </c>
      <c r="D118" s="1" t="n">
        <f aca="false">0.0508-0.0088</f>
        <v>0.042</v>
      </c>
      <c r="E118" s="2" t="n">
        <v>0.0109</v>
      </c>
      <c r="F118" s="1" t="n">
        <f aca="false">F$5/(1-$E118)+$D$118-F$5</f>
        <v>0.0585301789505612</v>
      </c>
      <c r="G118" s="1" t="n">
        <f aca="false">G$5/(1-$E118)+$D$118-G$5</f>
        <v>0.0590811849155799</v>
      </c>
      <c r="H118" s="1" t="n">
        <f aca="false">H$5/(1-$E118)+$D$118-H$5</f>
        <v>0.0596321908805986</v>
      </c>
      <c r="I118" s="1" t="n">
        <f aca="false">I$5/(1-$E118)+$D$118-I$5</f>
        <v>0.0601831968456172</v>
      </c>
      <c r="J118" s="1" t="n">
        <f aca="false">J$5/(1-$E118)+$D$118-J$5</f>
        <v>0.0607342028106359</v>
      </c>
      <c r="K118" s="1" t="n">
        <f aca="false">K$5/(1-$E118)+$D$118-K$5</f>
        <v>0.0612852087756548</v>
      </c>
      <c r="L118" s="1" t="n">
        <f aca="false">L$5/(1-$E118)+$D$118-L$5</f>
        <v>0.0618362147406735</v>
      </c>
      <c r="M118" s="1" t="n">
        <f aca="false">M$5/(1-$E118)+$D$118-M$5</f>
        <v>0.0623872207056921</v>
      </c>
      <c r="N118" s="1" t="n">
        <f aca="false">N$5/(1-$E118)+$D$118-N$5</f>
        <v>0.0629382266707108</v>
      </c>
      <c r="O118" s="1" t="n">
        <f aca="false">O$5/(1-$E118)+$D$118-O$5</f>
        <v>0.0634892326357293</v>
      </c>
      <c r="P118" s="1" t="n">
        <f aca="false">P$5/(1-$E118)+$D$118-P$5</f>
        <v>0.0695502982509351</v>
      </c>
      <c r="Q118" s="1" t="n">
        <f aca="false">Q$5/(1-$E118)+$D$118-Q$5</f>
        <v>0.070101304215954</v>
      </c>
      <c r="R118" s="1" t="n">
        <f aca="false">R$5/(1-$E118)+$D$118-R$5</f>
        <v>0.0706523101809724</v>
      </c>
      <c r="S118" s="1" t="n">
        <f aca="false">S$5/(1-$E118)+$D$118-S$5</f>
        <v>0.0712033161459913</v>
      </c>
      <c r="T118" s="1" t="n">
        <f aca="false">T$5/(1-$E118)+$D$118-T$5</f>
        <v>0.0717543221110097</v>
      </c>
      <c r="U118" s="1" t="n">
        <f aca="false">U$5/(1-$E118)+$D$118-U$5</f>
        <v>0.0723053280760286</v>
      </c>
      <c r="V118" s="1" t="n">
        <f aca="false">V$5/(1-$E118)+$D$118-V$5</f>
        <v>0.0728563340410471</v>
      </c>
      <c r="W118" s="1" t="n">
        <f aca="false">W$5/(1-$E118)+$D$118-W$5</f>
        <v>0.073407340006066</v>
      </c>
      <c r="X118" s="1" t="n">
        <f aca="false">X$5/(1-$E118)+$D$118-X$5</f>
        <v>0.0739583459710849</v>
      </c>
      <c r="Y118" s="1" t="n">
        <f aca="false">Y$5/(1-$E118)+$D$118-Y$5</f>
        <v>0.0745093519361033</v>
      </c>
      <c r="Z118" s="1" t="n">
        <f aca="false">Z$5/(1-$E118)+$D$118-Z$5</f>
        <v>0.0750603579011222</v>
      </c>
      <c r="AA118" s="1" t="n">
        <f aca="false">AA$5/(1-$E118)+$D$118-AA$5</f>
        <v>0.0756113638661407</v>
      </c>
      <c r="AB118" s="1" t="n">
        <f aca="false">AB$5/(1-$E118)+$D$118-AB$5</f>
        <v>0.0761623698311595</v>
      </c>
      <c r="AC118" s="1" t="n">
        <f aca="false">AC$5/(1-$E118)+$D$118-AC$5</f>
        <v>0.076713375796178</v>
      </c>
      <c r="AD118" s="1" t="n">
        <f aca="false">AD$5/(1-$E118)+$D$118-AD$5</f>
        <v>0.0772643817611969</v>
      </c>
      <c r="AE118" s="1" t="n">
        <f aca="false">AE$5/(1-$E118)+$D$118-AE$5</f>
        <v>0.0778153877262158</v>
      </c>
      <c r="AF118" s="1" t="n">
        <f aca="false">AF$5/(1-$E118)+$D$118-AF$5</f>
        <v>0.0783663936912342</v>
      </c>
      <c r="AG118" s="1" t="n">
        <f aca="false">AG$5/(1-$E118)+$D$118-AG$5</f>
        <v>0.0789173996562531</v>
      </c>
      <c r="AH118" s="1" t="n">
        <f aca="false">AH$5/(1-$E118)+$D$118-AH$5</f>
        <v>0.0794684056212716</v>
      </c>
      <c r="AI118" s="1" t="n">
        <f aca="false">AI$5/(1-$E118)+$D$118-AI$5</f>
        <v>0.0800194115862905</v>
      </c>
      <c r="AJ118" s="1" t="n">
        <f aca="false">AJ$5/(1-$E118)+$D$118-AJ$5</f>
        <v>0.0805704175513093</v>
      </c>
      <c r="AK118" s="1" t="n">
        <f aca="false">AK$5/(1-$E118)+$D$118-AK$5</f>
        <v>0.0811214235163278</v>
      </c>
      <c r="AL118" s="1" t="n">
        <f aca="false">AL$5/(1-$E118)+$D$118-AL$5</f>
        <v>0.0816724294813467</v>
      </c>
      <c r="AM118" s="1" t="n">
        <f aca="false">AM$5/(1-$E118)+$D$118-AM$5</f>
        <v>0.0822234354463651</v>
      </c>
      <c r="AN118" s="1" t="n">
        <f aca="false">AN$5/(1-$E118)+$D$118-AN$5</f>
        <v>0.082774441411384</v>
      </c>
      <c r="AO118" s="1" t="n">
        <f aca="false">AO$5/(1-$E118)+$D$118-AO$5</f>
        <v>0.0833254473764025</v>
      </c>
      <c r="AP118" s="1" t="n">
        <f aca="false">AP$5/(1-$E118)+$D$118-AP$5</f>
        <v>0.0838764533414214</v>
      </c>
      <c r="AQ118" s="1" t="n">
        <f aca="false">AQ$5/(1-$E118)+$D$118-AQ$5</f>
        <v>0.0844274593064402</v>
      </c>
      <c r="AR118" s="1" t="n">
        <f aca="false">AR$5/(1-$E118)+$D$118-AR$5</f>
        <v>0.0849784652714587</v>
      </c>
      <c r="AS118" s="1" t="n">
        <f aca="false">AS$5/(1-$E118)+$D$118-AS$5</f>
        <v>0.0855294712364776</v>
      </c>
      <c r="AT118" s="1" t="n">
        <f aca="false">AT$5/(1-$E118)+$D$118-AT$5</f>
        <v>0.086080477201496</v>
      </c>
      <c r="AU118" s="1" t="n">
        <f aca="false">AU$5/(1-$E118)+$D$118-AU$5</f>
        <v>0.0866314831665145</v>
      </c>
      <c r="AV118" s="1" t="n">
        <f aca="false">AV$5/(1-$E118)+$D$118-AV$5</f>
        <v>0.0871824891315338</v>
      </c>
      <c r="AW118" s="1" t="n">
        <f aca="false">AW$5/(1-$E118)+$D$118-AW$5</f>
        <v>0.0877334950965523</v>
      </c>
      <c r="AX118" s="1" t="n">
        <f aca="false">AX$5/(1-$E118)+$D$118-AX$5</f>
        <v>0.0882845010615707</v>
      </c>
      <c r="AY118" s="1" t="n">
        <f aca="false">AY$5/(1-$E118)+$D$118-AY$5</f>
        <v>0.08883550702659</v>
      </c>
      <c r="AZ118" s="1" t="n">
        <f aca="false">AZ$5/(1-$E118)+$D$118-AZ$5</f>
        <v>0.0893865129916085</v>
      </c>
      <c r="BA118" s="1" t="n">
        <f aca="false">BA$5/(1-$E118)+$D$118-BA$5</f>
        <v>0.0899375189566269</v>
      </c>
      <c r="BB118" s="1" t="n">
        <f aca="false">BB$5/(1-$E118)+$D$118-BB$5</f>
        <v>0.0904885249216454</v>
      </c>
      <c r="BC118" s="1" t="n">
        <f aca="false">BC$5/(1-$E118)+$D$118-BC$5</f>
        <v>0.0910395308866647</v>
      </c>
      <c r="BD118" s="1" t="n">
        <f aca="false">BD$5/(1-$E118)+$D$118-BD$5</f>
        <v>0.0915905368516832</v>
      </c>
      <c r="BE118" s="1" t="n">
        <f aca="false">BE$5/(1-$E118)+$D$118-BE$5</f>
        <v>0.0921415428167016</v>
      </c>
      <c r="BF118" s="1" t="n">
        <f aca="false">BF$5/(1-$E118)+$D$118-BF$5</f>
        <v>0.092692548781721</v>
      </c>
      <c r="BG118" s="1" t="n">
        <f aca="false">BG$5/(1-$E118)+$D$118-BG$5</f>
        <v>0.0932435547467394</v>
      </c>
      <c r="BH118" s="1" t="n">
        <f aca="false">BH$5/(1-$E118)+$D$118-BH$5</f>
        <v>0.0937945607117579</v>
      </c>
      <c r="BI118" s="1" t="n">
        <f aca="false">BI$5/(1-$E118)+$D$118-BI$5</f>
        <v>0.0943455666767763</v>
      </c>
      <c r="BJ118" s="1" t="n">
        <f aca="false">BJ$5/(1-$E118)+$D$118-BJ$5</f>
        <v>0.0948965726417956</v>
      </c>
      <c r="BK118" s="1" t="n">
        <f aca="false">BK$5/(1-$E118)+$D$118-BK$5</f>
        <v>0.0954475786068141</v>
      </c>
      <c r="BL118" s="1" t="n">
        <f aca="false">BL$5/(1-$E118)+$D$118-BL$5</f>
        <v>0.0959985845718325</v>
      </c>
      <c r="BM118" s="1" t="n">
        <f aca="false">BM$5/(1-$E118)+$D$118-BM$5</f>
        <v>0.0965495905368519</v>
      </c>
      <c r="BN118" s="1" t="n">
        <f aca="false">BN$5/(1-$E118)+$D$118-BN$5</f>
        <v>0.0971005965018703</v>
      </c>
      <c r="BO118" s="1" t="n">
        <f aca="false">BO$5/(1-$E118)+$D$118-BO$5</f>
        <v>0.0976516024668888</v>
      </c>
      <c r="BP118" s="1" t="n">
        <f aca="false">BP$5/(1-$E118)+$D$118-BP$5</f>
        <v>0.0982026084319072</v>
      </c>
      <c r="BQ118" s="1" t="n">
        <f aca="false">BQ$5/(1-$E118)+$D$118-BQ$5</f>
        <v>0.0987536143969265</v>
      </c>
      <c r="BR118" s="1" t="n">
        <f aca="false">BR$5/(1-$E118)+$D$118-BR$5</f>
        <v>0.099304620361945</v>
      </c>
      <c r="BS118" s="1" t="n">
        <f aca="false">BS$5/(1-$E118)+$D$118-BS$5</f>
        <v>0.0998556263269634</v>
      </c>
      <c r="BT118" s="1" t="n">
        <f aca="false">BT$5/(1-$E118)+$D$118-BT$5</f>
        <v>0.100406632291983</v>
      </c>
      <c r="BU118" s="1" t="n">
        <f aca="false">BU$5/(1-$E118)+$D$118-BU$5</f>
        <v>0.100957638257001</v>
      </c>
      <c r="BV118" s="1" t="n">
        <f aca="false">BV$5/(1-$E118)+$D$118-BV$5</f>
        <v>0.10150864422202</v>
      </c>
      <c r="BW118" s="1" t="n">
        <f aca="false">BW$5/(1-$E118)+$D$118-BW$5</f>
        <v>0.102059650187038</v>
      </c>
      <c r="BX118" s="1" t="n">
        <f aca="false">BX$5/(1-$E118)+$D$118-BX$5</f>
        <v>0.102610656152057</v>
      </c>
      <c r="BY118" s="1" t="n">
        <f aca="false">BY$5/(1-$E118)+$D$118-BY$5</f>
        <v>0.103161662117076</v>
      </c>
      <c r="BZ118" s="1" t="n">
        <f aca="false">BZ$5/(1-$E118)+$D$118-BZ$5</f>
        <v>0.103712668082094</v>
      </c>
      <c r="CA118" s="1" t="n">
        <f aca="false">CA$5/(1-$E118)+$D$118-CA$5</f>
        <v>0.104263674047114</v>
      </c>
      <c r="CB118" s="1" t="n">
        <f aca="false">CB$5/(1-$E118)+$D$118-CB$5</f>
        <v>0.104814680012132</v>
      </c>
      <c r="CC118" s="1" t="n">
        <f aca="false">CC$5/(1-$E118)+$D$118-CC$5</f>
        <v>0.105365685977151</v>
      </c>
      <c r="CD118" s="1" t="n">
        <f aca="false">CD$5/(1-$E118)+$D$118-CD$5</f>
        <v>0.105916691942169</v>
      </c>
      <c r="CE118" s="1" t="n">
        <f aca="false">CE$5/(1-$E118)+$D$118-CE$5</f>
        <v>0.106467697907188</v>
      </c>
      <c r="CF118" s="1" t="n">
        <f aca="false">CF$5/(1-$E118)+$D$118-CF$5</f>
        <v>0.107018703872207</v>
      </c>
      <c r="CG118" s="1" t="n">
        <f aca="false">CG$5/(1-$E118)+$D$118-CG$5</f>
        <v>0.107569709837225</v>
      </c>
      <c r="CH118" s="1" t="n">
        <f aca="false">CH$5/(1-$E118)+$D$118-CH$5</f>
        <v>0.108120715802245</v>
      </c>
      <c r="CI118" s="1" t="n">
        <f aca="false">CI$5/(1-$E118)+$D$118-CI$5</f>
        <v>0.108671721767263</v>
      </c>
      <c r="CJ118" s="1" t="n">
        <f aca="false">CJ$5/(1-$E118)+$D$118-CJ$5</f>
        <v>0.109222727732281</v>
      </c>
      <c r="CK118" s="1" t="n">
        <f aca="false">CK$5/(1-$E118)+$D$118-CK$5</f>
        <v>0.109773733697301</v>
      </c>
      <c r="CL118" s="1" t="n">
        <f aca="false">CL$5/(1-$E118)+$D$118-CL$5</f>
        <v>0.110324739662319</v>
      </c>
      <c r="CM118" s="1" t="n">
        <f aca="false">CM$5/(1-$E118)+$D$118-CM$5</f>
        <v>0.110875745627338</v>
      </c>
      <c r="CN118" s="1" t="n">
        <f aca="false">CN$5/(1-$E118)+$D$118-CN$5</f>
        <v>0.111426751592356</v>
      </c>
      <c r="CO118" s="1" t="n">
        <f aca="false">CO$5/(1-$E118)+$D$118-CO$5</f>
        <v>0.111977757557375</v>
      </c>
      <c r="CP118" s="1" t="n">
        <f aca="false">CP$5/(1-$E118)+$D$118-CP$5</f>
        <v>0.112528763522394</v>
      </c>
      <c r="CQ118" s="1" t="n">
        <f aca="false">CQ$5/(1-$E118)+$D$118-CQ$5</f>
        <v>0.113079769487412</v>
      </c>
      <c r="CR118" s="1" t="n">
        <f aca="false">CR$5/(1-$E118)+$D$118-CR$5</f>
        <v>0.113630775452432</v>
      </c>
      <c r="CS118" s="1" t="n">
        <f aca="false">CS$5/(1-$E118)+$D$118-CS$5</f>
        <v>0.11418178141745</v>
      </c>
      <c r="CT118" s="1" t="n">
        <f aca="false">CT$5/(1-$E118)+$D$118-CT$5</f>
        <v>0.114732787382469</v>
      </c>
      <c r="CU118" s="1" t="n">
        <f aca="false">CU$5/(1-$E118)+$D$118-CU$5</f>
        <v>0.115283793347487</v>
      </c>
      <c r="CV118" s="1" t="n">
        <f aca="false">CV$5/(1-$E118)+$D$118-CV$5</f>
        <v>0.115834799312506</v>
      </c>
      <c r="CW118" s="1" t="n">
        <f aca="false">CW$5/(1-$E118)+$D$118-CW$5</f>
        <v>0.116385805277525</v>
      </c>
      <c r="CX118" s="1" t="n">
        <f aca="false">CX$5/(1-$E118)+$D$118-CX$5</f>
        <v>0.116936811242543</v>
      </c>
      <c r="CY118" s="1" t="n">
        <f aca="false">CY$5/(1-$E118)+$D$118-CY$5</f>
        <v>0.117487817207563</v>
      </c>
      <c r="CZ118" s="1" t="n">
        <f aca="false">CZ$5/(1-$E118)+$D$118-CZ$5</f>
        <v>0.118038823172581</v>
      </c>
      <c r="DA118" s="1" t="n">
        <f aca="false">DA$5/(1-$E118)+$D$118-DA$5</f>
        <v>0.1185898291376</v>
      </c>
      <c r="DB118" s="1" t="n">
        <f aca="false">DB$5/(1-$E118)+$D$118-DB$5</f>
        <v>0.119140835102618</v>
      </c>
      <c r="DC118" s="1" t="n">
        <f aca="false">DC$5/(1-$E118)+$D$118-DC$5</f>
        <v>0.119691841067637</v>
      </c>
      <c r="DD118" s="1" t="n">
        <f aca="false">DD$5/(1-$E118)+$D$118-DD$5</f>
        <v>0.120242847032656</v>
      </c>
      <c r="DE118" s="1" t="n">
        <f aca="false">DE$5/(1-$E118)+$D$118-DE$5</f>
        <v>0.120793852997674</v>
      </c>
      <c r="DF118" s="1" t="n">
        <f aca="false">DF$5/(1-$E118)+$D$118-DF$5</f>
        <v>0.121344858962694</v>
      </c>
      <c r="DG118" s="1" t="n">
        <f aca="false">DG$5/(1-$E118)+$D$118-DG$5</f>
        <v>0.121895864927712</v>
      </c>
      <c r="DH118" s="1" t="n">
        <f aca="false">DH$5/(1-$E118)+$D$118-DH$5</f>
        <v>0.12244687089273</v>
      </c>
      <c r="DI118" s="1" t="n">
        <f aca="false">DI$5/(1-$E118)+$D$118-DI$5</f>
        <v>0.122997876857749</v>
      </c>
      <c r="DJ118" s="1" t="n">
        <f aca="false">DJ$5/(1-$E118)+$D$118-DJ$5</f>
        <v>0.123548882822768</v>
      </c>
      <c r="DK118" s="1" t="n">
        <f aca="false">DK$5/(1-$E118)+$D$118-DK$5</f>
        <v>0.124099888787787</v>
      </c>
      <c r="DL118" s="1" t="n">
        <f aca="false">DL$5/(1-$E118)+$D$118-DL$5</f>
        <v>0.124650894752805</v>
      </c>
      <c r="DM118" s="1" t="n">
        <f aca="false">DM$5/(1-$E118)+$D$118-DM$5</f>
        <v>0.125201900717824</v>
      </c>
      <c r="DN118" s="1" t="n">
        <f aca="false">DN$5/(1-$E118)+$D$118-DN$5</f>
        <v>0.125752906682843</v>
      </c>
      <c r="DO118" s="1" t="n">
        <f aca="false">DO$5/(1-$E118)+$D$118-DO$5</f>
        <v>0.126303912647861</v>
      </c>
      <c r="DP118" s="1" t="n">
        <f aca="false">DP$5/(1-$E118)+$D$118-DP$5</f>
        <v>0.12685491861288</v>
      </c>
      <c r="DQ118" s="1" t="n">
        <f aca="false">DQ$5/(1-$E118)+$D$118-DQ$5</f>
        <v>0.127405924577899</v>
      </c>
      <c r="DR118" s="1" t="n">
        <f aca="false">DR$5/(1-$E118)+$D$118-DR$5</f>
        <v>0.127956930542918</v>
      </c>
      <c r="DS118" s="1" t="n">
        <f aca="false">DS$5/(1-$E118)+$D$118-DS$5</f>
        <v>0.128507936507936</v>
      </c>
      <c r="DT118" s="1" t="n">
        <f aca="false">DT$5/(1-$E118)+$D$118-DT$5</f>
        <v>0.129058942472955</v>
      </c>
      <c r="DU118" s="1" t="n">
        <f aca="false">DU$5/(1-$E118)+$D$118-DU$5</f>
        <v>0.129609948437973</v>
      </c>
      <c r="DV118" s="1" t="n">
        <f aca="false">DV$5/(1-$E118)+$D$118-DV$5</f>
        <v>0.130160954402992</v>
      </c>
      <c r="DW118" s="1" t="n">
        <f aca="false">DW$5/(1-$E118)+$D$118-DW$5</f>
        <v>0.130711960368011</v>
      </c>
      <c r="DX118" s="1" t="n">
        <f aca="false">DX$5/(1-$E118)+$D$118-DX$5</f>
        <v>0.131262966333029</v>
      </c>
      <c r="DY118" s="1" t="n">
        <f aca="false">DY$5/(1-$E118)+$D$118-DY$5</f>
        <v>0.131813972298049</v>
      </c>
      <c r="DZ118" s="1" t="n">
        <f aca="false">DZ$5/(1-$E118)+$D$118-DZ$5</f>
        <v>0.132364978263068</v>
      </c>
      <c r="EA118" s="1" t="n">
        <f aca="false">EA$5/(1-$E118)+$D$118-EA$5</f>
        <v>0.132915984228086</v>
      </c>
      <c r="EB118" s="1" t="n">
        <f aca="false">EB$5/(1-$E118)+$D$118-EB$5</f>
        <v>0.133466990193105</v>
      </c>
      <c r="EC118" s="1" t="n">
        <f aca="false">EC$5/(1-$E118)+$D$118-EC$5</f>
        <v>0.134017996158123</v>
      </c>
      <c r="ED118" s="1" t="n">
        <f aca="false">ED$5/(1-$E118)+$D$118-ED$5</f>
        <v>0.134569002123142</v>
      </c>
      <c r="EE118" s="1" t="n">
        <f aca="false">EE$5/(1-$E118)+$D$118-EE$5</f>
        <v>0.13512000808816</v>
      </c>
      <c r="EF118" s="1" t="n">
        <f aca="false">EF$5/(1-$E118)+$D$118-EF$5</f>
        <v>0.13567101405318</v>
      </c>
      <c r="EG118" s="1" t="n">
        <f aca="false">EG$5/(1-$E118)+$D$118-EG$5</f>
        <v>0.136222020018199</v>
      </c>
      <c r="EH118" s="1" t="n">
        <f aca="false">EH$5/(1-$E118)+$D$118-EH$5</f>
        <v>0.136773025983217</v>
      </c>
      <c r="EI118" s="1" t="n">
        <f aca="false">EI$5/(1-$E118)+$D$118-EI$5</f>
        <v>0.137324031948236</v>
      </c>
      <c r="EJ118" s="1" t="n">
        <f aca="false">EJ$5/(1-$E118)+$D$118-EJ$5</f>
        <v>0.137875037913254</v>
      </c>
      <c r="EK118" s="1" t="n">
        <f aca="false">EK$5/(1-$E118)+$D$118-EK$5</f>
        <v>0.138426043878273</v>
      </c>
      <c r="EL118" s="1" t="n">
        <f aca="false">EL$5/(1-$E118)+$D$118-EL$5</f>
        <v>0.138977049843291</v>
      </c>
      <c r="EM118" s="1" t="n">
        <f aca="false">EM$5/(1-$E118)+$D$118-EM$5</f>
        <v>0.139528055808311</v>
      </c>
      <c r="EN118" s="1" t="n">
        <f aca="false">EN$5/(1-$E118)+$D$118-EN$5</f>
        <v>0.14007906177333</v>
      </c>
      <c r="EO118" s="1" t="n">
        <f aca="false">EO$5/(1-$E118)+$D$118-EO$5</f>
        <v>0.140630067738348</v>
      </c>
      <c r="EP118" s="1" t="n">
        <f aca="false">EP$5/(1-$E118)+$D$118-EP$5</f>
        <v>0.141181073703367</v>
      </c>
      <c r="EQ118" s="1" t="n">
        <f aca="false">EQ$5/(1-$E118)+$D$118-EQ$5</f>
        <v>0.141732079668385</v>
      </c>
      <c r="ER118" s="1" t="n">
        <f aca="false">ER$5/(1-$E118)+$D$118-ER$5</f>
        <v>0.142283085633403</v>
      </c>
      <c r="ES118" s="1" t="n">
        <f aca="false">ES$5/(1-$E118)+$D$118-ES$5</f>
        <v>0.142834091598424</v>
      </c>
      <c r="ET118" s="1" t="n">
        <f aca="false">ET$5/(1-$E118)+$D$118-ET$5</f>
        <v>0.143385097563442</v>
      </c>
      <c r="EU118" s="1"/>
      <c r="EV118" s="1"/>
      <c r="EW118" s="1"/>
      <c r="EX118" s="1"/>
      <c r="EY118" s="1"/>
      <c r="EZ118" s="1"/>
      <c r="FA118" s="1"/>
      <c r="FB118" s="1"/>
    </row>
    <row r="119" customFormat="false" ht="12.75" hidden="false" customHeight="false" outlineLevel="0" collapsed="false">
      <c r="A119" s="18" t="s">
        <v>102</v>
      </c>
      <c r="B119" s="12" t="n">
        <f aca="false">+B118+1</f>
        <v>69</v>
      </c>
      <c r="C119" s="1" t="n">
        <v>5.21</v>
      </c>
      <c r="D119" s="1" t="n">
        <f aca="false">0.0566-0.0088</f>
        <v>0.0478</v>
      </c>
      <c r="E119" s="2" t="n">
        <v>0.0133</v>
      </c>
      <c r="F119" s="1" t="n">
        <f aca="false">F$5/(1-$E119)+$D$119-F$5</f>
        <v>0.0680189115232595</v>
      </c>
      <c r="G119" s="1" t="n">
        <f aca="false">G$5/(1-$E119)+$D$119-G$5</f>
        <v>0.0686928752407015</v>
      </c>
      <c r="H119" s="1" t="n">
        <f aca="false">H$5/(1-$E119)+$D$119-H$5</f>
        <v>0.0693668389581434</v>
      </c>
      <c r="I119" s="1" t="n">
        <f aca="false">I$5/(1-$E119)+$D$119-I$5</f>
        <v>0.0700408026755852</v>
      </c>
      <c r="J119" s="1" t="n">
        <f aca="false">J$5/(1-$E119)+$D$119-J$5</f>
        <v>0.0707147663930272</v>
      </c>
      <c r="K119" s="1" t="n">
        <f aca="false">K$5/(1-$E119)+$D$119-K$5</f>
        <v>0.0713887301104692</v>
      </c>
      <c r="L119" s="1" t="n">
        <f aca="false">L$5/(1-$E119)+$D$119-L$5</f>
        <v>0.0720626938279112</v>
      </c>
      <c r="M119" s="1" t="n">
        <f aca="false">M$5/(1-$E119)+$D$119-M$5</f>
        <v>0.0727366575453532</v>
      </c>
      <c r="N119" s="1" t="n">
        <f aca="false">N$5/(1-$E119)+$D$119-N$5</f>
        <v>0.0734106212627952</v>
      </c>
      <c r="O119" s="1" t="n">
        <f aca="false">O$5/(1-$E119)+$D$119-O$5</f>
        <v>0.074084584980237</v>
      </c>
      <c r="P119" s="1" t="n">
        <f aca="false">P$5/(1-$E119)+$D$119-P$5</f>
        <v>0.0814981858720989</v>
      </c>
      <c r="Q119" s="1" t="n">
        <f aca="false">Q$5/(1-$E119)+$D$119-Q$5</f>
        <v>0.0821721495895411</v>
      </c>
      <c r="R119" s="1" t="n">
        <f aca="false">R$5/(1-$E119)+$D$119-R$5</f>
        <v>0.0828461133069829</v>
      </c>
      <c r="S119" s="1" t="n">
        <f aca="false">S$5/(1-$E119)+$D$119-S$5</f>
        <v>0.0835200770244247</v>
      </c>
      <c r="T119" s="1" t="n">
        <f aca="false">T$5/(1-$E119)+$D$119-T$5</f>
        <v>0.0841940407418669</v>
      </c>
      <c r="U119" s="1" t="n">
        <f aca="false">U$5/(1-$E119)+$D$119-U$5</f>
        <v>0.0848680044593086</v>
      </c>
      <c r="V119" s="1" t="n">
        <f aca="false">V$5/(1-$E119)+$D$119-V$5</f>
        <v>0.0855419681767509</v>
      </c>
      <c r="W119" s="1" t="n">
        <f aca="false">W$5/(1-$E119)+$D$119-W$5</f>
        <v>0.0862159318941926</v>
      </c>
      <c r="X119" s="1" t="n">
        <f aca="false">X$5/(1-$E119)+$D$119-X$5</f>
        <v>0.0868898956116349</v>
      </c>
      <c r="Y119" s="1" t="n">
        <f aca="false">Y$5/(1-$E119)+$D$119-Y$5</f>
        <v>0.0875638593290766</v>
      </c>
      <c r="Z119" s="1" t="n">
        <f aca="false">Z$5/(1-$E119)+$D$119-Z$5</f>
        <v>0.0882378230465188</v>
      </c>
      <c r="AA119" s="1" t="n">
        <f aca="false">AA$5/(1-$E119)+$D$119-AA$5</f>
        <v>0.0889117867639606</v>
      </c>
      <c r="AB119" s="1" t="n">
        <f aca="false">AB$5/(1-$E119)+$D$119-AB$5</f>
        <v>0.0895857504814028</v>
      </c>
      <c r="AC119" s="1" t="n">
        <f aca="false">AC$5/(1-$E119)+$D$119-AC$5</f>
        <v>0.0902597141988446</v>
      </c>
      <c r="AD119" s="1" t="n">
        <f aca="false">AD$5/(1-$E119)+$D$119-AD$5</f>
        <v>0.0909336779162864</v>
      </c>
      <c r="AE119" s="1" t="n">
        <f aca="false">AE$5/(1-$E119)+$D$119-AE$5</f>
        <v>0.0916076416337286</v>
      </c>
      <c r="AF119" s="1" t="n">
        <f aca="false">AF$5/(1-$E119)+$D$119-AF$5</f>
        <v>0.0922816053511704</v>
      </c>
      <c r="AG119" s="1" t="n">
        <f aca="false">AG$5/(1-$E119)+$D$119-AG$5</f>
        <v>0.0929555690686126</v>
      </c>
      <c r="AH119" s="1" t="n">
        <f aca="false">AH$5/(1-$E119)+$D$119-AH$5</f>
        <v>0.0936295327860544</v>
      </c>
      <c r="AI119" s="1" t="n">
        <f aca="false">AI$5/(1-$E119)+$D$119-AI$5</f>
        <v>0.0943034965034966</v>
      </c>
      <c r="AJ119" s="1" t="n">
        <f aca="false">AJ$5/(1-$E119)+$D$119-AJ$5</f>
        <v>0.0949774602209383</v>
      </c>
      <c r="AK119" s="1" t="n">
        <f aca="false">AK$5/(1-$E119)+$D$119-AK$5</f>
        <v>0.0956514239383806</v>
      </c>
      <c r="AL119" s="1" t="n">
        <f aca="false">AL$5/(1-$E119)+$D$119-AL$5</f>
        <v>0.0963253876558223</v>
      </c>
      <c r="AM119" s="1" t="n">
        <f aca="false">AM$5/(1-$E119)+$D$119-AM$5</f>
        <v>0.0969993513732645</v>
      </c>
      <c r="AN119" s="1" t="n">
        <f aca="false">AN$5/(1-$E119)+$D$119-AN$5</f>
        <v>0.0976733150907063</v>
      </c>
      <c r="AO119" s="1" t="n">
        <f aca="false">AO$5/(1-$E119)+$D$119-AO$5</f>
        <v>0.0983472788081481</v>
      </c>
      <c r="AP119" s="1" t="n">
        <f aca="false">AP$5/(1-$E119)+$D$119-AP$5</f>
        <v>0.0990212425255903</v>
      </c>
      <c r="AQ119" s="1" t="n">
        <f aca="false">AQ$5/(1-$E119)+$D$119-AQ$5</f>
        <v>0.0996952062430321</v>
      </c>
      <c r="AR119" s="1" t="n">
        <f aca="false">AR$5/(1-$E119)+$D$119-AR$5</f>
        <v>0.100369169960474</v>
      </c>
      <c r="AS119" s="1" t="n">
        <f aca="false">AS$5/(1-$E119)+$D$119-AS$5</f>
        <v>0.101043133677916</v>
      </c>
      <c r="AT119" s="1" t="n">
        <f aca="false">AT$5/(1-$E119)+$D$119-AT$5</f>
        <v>0.101717097395357</v>
      </c>
      <c r="AU119" s="1" t="n">
        <f aca="false">AU$5/(1-$E119)+$D$119-AU$5</f>
        <v>0.1023910611128</v>
      </c>
      <c r="AV119" s="1" t="n">
        <f aca="false">AV$5/(1-$E119)+$D$119-AV$5</f>
        <v>0.103065024830242</v>
      </c>
      <c r="AW119" s="1" t="n">
        <f aca="false">AW$5/(1-$E119)+$D$119-AW$5</f>
        <v>0.103738988547684</v>
      </c>
      <c r="AX119" s="1" t="n">
        <f aca="false">AX$5/(1-$E119)+$D$119-AX$5</f>
        <v>0.104412952265125</v>
      </c>
      <c r="AY119" s="1" t="n">
        <f aca="false">AY$5/(1-$E119)+$D$119-AY$5</f>
        <v>0.105086915982568</v>
      </c>
      <c r="AZ119" s="1" t="n">
        <f aca="false">AZ$5/(1-$E119)+$D$119-AZ$5</f>
        <v>0.10576087970001</v>
      </c>
      <c r="BA119" s="1" t="n">
        <f aca="false">BA$5/(1-$E119)+$D$119-BA$5</f>
        <v>0.106434843417452</v>
      </c>
      <c r="BB119" s="1" t="n">
        <f aca="false">BB$5/(1-$E119)+$D$119-BB$5</f>
        <v>0.107108807134893</v>
      </c>
      <c r="BC119" s="1" t="n">
        <f aca="false">BC$5/(1-$E119)+$D$119-BC$5</f>
        <v>0.107782770852335</v>
      </c>
      <c r="BD119" s="1" t="n">
        <f aca="false">BD$5/(1-$E119)+$D$119-BD$5</f>
        <v>0.108456734569778</v>
      </c>
      <c r="BE119" s="1" t="n">
        <f aca="false">BE$5/(1-$E119)+$D$119-BE$5</f>
        <v>0.10913069828722</v>
      </c>
      <c r="BF119" s="1" t="n">
        <f aca="false">BF$5/(1-$E119)+$D$119-BF$5</f>
        <v>0.109804662004661</v>
      </c>
      <c r="BG119" s="1" t="n">
        <f aca="false">BG$5/(1-$E119)+$D$119-BG$5</f>
        <v>0.110478625722103</v>
      </c>
      <c r="BH119" s="1" t="n">
        <f aca="false">BH$5/(1-$E119)+$D$119-BH$5</f>
        <v>0.111152589439546</v>
      </c>
      <c r="BI119" s="1" t="n">
        <f aca="false">BI$5/(1-$E119)+$D$119-BI$5</f>
        <v>0.111826553156988</v>
      </c>
      <c r="BJ119" s="1" t="n">
        <f aca="false">BJ$5/(1-$E119)+$D$119-BJ$5</f>
        <v>0.112500516874429</v>
      </c>
      <c r="BK119" s="1" t="n">
        <f aca="false">BK$5/(1-$E119)+$D$119-BK$5</f>
        <v>0.113174480591871</v>
      </c>
      <c r="BL119" s="1" t="n">
        <f aca="false">BL$5/(1-$E119)+$D$119-BL$5</f>
        <v>0.113848444309313</v>
      </c>
      <c r="BM119" s="1" t="n">
        <f aca="false">BM$5/(1-$E119)+$D$119-BM$5</f>
        <v>0.114522408026756</v>
      </c>
      <c r="BN119" s="1" t="n">
        <f aca="false">BN$5/(1-$E119)+$D$119-BN$5</f>
        <v>0.115196371744197</v>
      </c>
      <c r="BO119" s="1" t="n">
        <f aca="false">BO$5/(1-$E119)+$D$119-BO$5</f>
        <v>0.115870335461639</v>
      </c>
      <c r="BP119" s="1" t="n">
        <f aca="false">BP$5/(1-$E119)+$D$119-BP$5</f>
        <v>0.116544299179081</v>
      </c>
      <c r="BQ119" s="1" t="n">
        <f aca="false">BQ$5/(1-$E119)+$D$119-BQ$5</f>
        <v>0.117218262896523</v>
      </c>
      <c r="BR119" s="1" t="n">
        <f aca="false">BR$5/(1-$E119)+$D$119-BR$5</f>
        <v>0.117892226613965</v>
      </c>
      <c r="BS119" s="1" t="n">
        <f aca="false">BS$5/(1-$E119)+$D$119-BS$5</f>
        <v>0.118566190331407</v>
      </c>
      <c r="BT119" s="1" t="n">
        <f aca="false">BT$5/(1-$E119)+$D$119-BT$5</f>
        <v>0.119240154048849</v>
      </c>
      <c r="BU119" s="1" t="n">
        <f aca="false">BU$5/(1-$E119)+$D$119-BU$5</f>
        <v>0.119914117766291</v>
      </c>
      <c r="BV119" s="1" t="n">
        <f aca="false">BV$5/(1-$E119)+$D$119-BV$5</f>
        <v>0.120588081483733</v>
      </c>
      <c r="BW119" s="1" t="n">
        <f aca="false">BW$5/(1-$E119)+$D$119-BW$5</f>
        <v>0.121262045201175</v>
      </c>
      <c r="BX119" s="1" t="n">
        <f aca="false">BX$5/(1-$E119)+$D$119-BX$5</f>
        <v>0.121936008918617</v>
      </c>
      <c r="BY119" s="1" t="n">
        <f aca="false">BY$5/(1-$E119)+$D$119-BY$5</f>
        <v>0.122609972636059</v>
      </c>
      <c r="BZ119" s="1" t="n">
        <f aca="false">BZ$5/(1-$E119)+$D$119-BZ$5</f>
        <v>0.123283936353501</v>
      </c>
      <c r="CA119" s="1" t="n">
        <f aca="false">CA$5/(1-$E119)+$D$119-CA$5</f>
        <v>0.123957900070943</v>
      </c>
      <c r="CB119" s="1" t="n">
        <f aca="false">CB$5/(1-$E119)+$D$119-CB$5</f>
        <v>0.124631863788385</v>
      </c>
      <c r="CC119" s="1" t="n">
        <f aca="false">CC$5/(1-$E119)+$D$119-CC$5</f>
        <v>0.125305827505827</v>
      </c>
      <c r="CD119" s="1" t="n">
        <f aca="false">CD$5/(1-$E119)+$D$119-CD$5</f>
        <v>0.125979791223269</v>
      </c>
      <c r="CE119" s="1" t="n">
        <f aca="false">CE$5/(1-$E119)+$D$119-CE$5</f>
        <v>0.126653754940711</v>
      </c>
      <c r="CF119" s="1" t="n">
        <f aca="false">CF$5/(1-$E119)+$D$119-CF$5</f>
        <v>0.127327718658153</v>
      </c>
      <c r="CG119" s="1" t="n">
        <f aca="false">CG$5/(1-$E119)+$D$119-CG$5</f>
        <v>0.128001682375595</v>
      </c>
      <c r="CH119" s="1" t="n">
        <f aca="false">CH$5/(1-$E119)+$D$119-CH$5</f>
        <v>0.128675646093036</v>
      </c>
      <c r="CI119" s="1" t="n">
        <f aca="false">CI$5/(1-$E119)+$D$119-CI$5</f>
        <v>0.129349609810479</v>
      </c>
      <c r="CJ119" s="1" t="n">
        <f aca="false">CJ$5/(1-$E119)+$D$119-CJ$5</f>
        <v>0.130023573527921</v>
      </c>
      <c r="CK119" s="1" t="n">
        <f aca="false">CK$5/(1-$E119)+$D$119-CK$5</f>
        <v>0.130697537245362</v>
      </c>
      <c r="CL119" s="1" t="n">
        <f aca="false">CL$5/(1-$E119)+$D$119-CL$5</f>
        <v>0.131371500962804</v>
      </c>
      <c r="CM119" s="1" t="n">
        <f aca="false">CM$5/(1-$E119)+$D$119-CM$5</f>
        <v>0.132045464680247</v>
      </c>
      <c r="CN119" s="1" t="n">
        <f aca="false">CN$5/(1-$E119)+$D$119-CN$5</f>
        <v>0.132719428397689</v>
      </c>
      <c r="CO119" s="1" t="n">
        <f aca="false">CO$5/(1-$E119)+$D$119-CO$5</f>
        <v>0.13339339211513</v>
      </c>
      <c r="CP119" s="1" t="n">
        <f aca="false">CP$5/(1-$E119)+$D$119-CP$5</f>
        <v>0.134067355832572</v>
      </c>
      <c r="CQ119" s="1" t="n">
        <f aca="false">CQ$5/(1-$E119)+$D$119-CQ$5</f>
        <v>0.134741319550015</v>
      </c>
      <c r="CR119" s="1" t="n">
        <f aca="false">CR$5/(1-$E119)+$D$119-CR$5</f>
        <v>0.135415283267457</v>
      </c>
      <c r="CS119" s="1" t="n">
        <f aca="false">CS$5/(1-$E119)+$D$119-CS$5</f>
        <v>0.136089246984898</v>
      </c>
      <c r="CT119" s="1" t="n">
        <f aca="false">CT$5/(1-$E119)+$D$119-CT$5</f>
        <v>0.13676321070234</v>
      </c>
      <c r="CU119" s="1" t="n">
        <f aca="false">CU$5/(1-$E119)+$D$119-CU$5</f>
        <v>0.137437174419782</v>
      </c>
      <c r="CV119" s="1" t="n">
        <f aca="false">CV$5/(1-$E119)+$D$119-CV$5</f>
        <v>0.138111138137225</v>
      </c>
      <c r="CW119" s="1" t="n">
        <f aca="false">CW$5/(1-$E119)+$D$119-CW$5</f>
        <v>0.138785101854666</v>
      </c>
      <c r="CX119" s="1" t="n">
        <f aca="false">CX$5/(1-$E119)+$D$119-CX$5</f>
        <v>0.139459065572108</v>
      </c>
      <c r="CY119" s="1" t="n">
        <f aca="false">CY$5/(1-$E119)+$D$119-CY$5</f>
        <v>0.14013302928955</v>
      </c>
      <c r="CZ119" s="1" t="n">
        <f aca="false">CZ$5/(1-$E119)+$D$119-CZ$5</f>
        <v>0.140806993006993</v>
      </c>
      <c r="DA119" s="1" t="n">
        <f aca="false">DA$5/(1-$E119)+$D$119-DA$5</f>
        <v>0.141480956724434</v>
      </c>
      <c r="DB119" s="1" t="n">
        <f aca="false">DB$5/(1-$E119)+$D$119-DB$5</f>
        <v>0.142154920441876</v>
      </c>
      <c r="DC119" s="1" t="n">
        <f aca="false">DC$5/(1-$E119)+$D$119-DC$5</f>
        <v>0.142828884159318</v>
      </c>
      <c r="DD119" s="1" t="n">
        <f aca="false">DD$5/(1-$E119)+$D$119-DD$5</f>
        <v>0.143502847876761</v>
      </c>
      <c r="DE119" s="1" t="n">
        <f aca="false">DE$5/(1-$E119)+$D$119-DE$5</f>
        <v>0.144176811594202</v>
      </c>
      <c r="DF119" s="1" t="n">
        <f aca="false">DF$5/(1-$E119)+$D$119-DF$5</f>
        <v>0.144850775311644</v>
      </c>
      <c r="DG119" s="1" t="n">
        <f aca="false">DG$5/(1-$E119)+$D$119-DG$5</f>
        <v>0.145524739029086</v>
      </c>
      <c r="DH119" s="1" t="n">
        <f aca="false">DH$5/(1-$E119)+$D$119-DH$5</f>
        <v>0.146198702746528</v>
      </c>
      <c r="DI119" s="1" t="n">
        <f aca="false">DI$5/(1-$E119)+$D$119-DI$5</f>
        <v>0.14687266646397</v>
      </c>
      <c r="DJ119" s="1" t="n">
        <f aca="false">DJ$5/(1-$E119)+$D$119-DJ$5</f>
        <v>0.147546630181412</v>
      </c>
      <c r="DK119" s="1" t="n">
        <f aca="false">DK$5/(1-$E119)+$D$119-DK$5</f>
        <v>0.148220593898854</v>
      </c>
      <c r="DL119" s="1" t="n">
        <f aca="false">DL$5/(1-$E119)+$D$119-DL$5</f>
        <v>0.148894557616296</v>
      </c>
      <c r="DM119" s="1" t="n">
        <f aca="false">DM$5/(1-$E119)+$D$119-DM$5</f>
        <v>0.149568521333738</v>
      </c>
      <c r="DN119" s="1" t="n">
        <f aca="false">DN$5/(1-$E119)+$D$119-DN$5</f>
        <v>0.15024248505118</v>
      </c>
      <c r="DO119" s="1" t="n">
        <f aca="false">DO$5/(1-$E119)+$D$119-DO$5</f>
        <v>0.150916448768622</v>
      </c>
      <c r="DP119" s="1" t="n">
        <f aca="false">DP$5/(1-$E119)+$D$119-DP$5</f>
        <v>0.151590412486064</v>
      </c>
      <c r="DQ119" s="1" t="n">
        <f aca="false">DQ$5/(1-$E119)+$D$119-DQ$5</f>
        <v>0.152264376203505</v>
      </c>
      <c r="DR119" s="1" t="n">
        <f aca="false">DR$5/(1-$E119)+$D$119-DR$5</f>
        <v>0.152938339920948</v>
      </c>
      <c r="DS119" s="1" t="n">
        <f aca="false">DS$5/(1-$E119)+$D$119-DS$5</f>
        <v>0.153612303638391</v>
      </c>
      <c r="DT119" s="1" t="n">
        <f aca="false">DT$5/(1-$E119)+$D$119-DT$5</f>
        <v>0.154286267355833</v>
      </c>
      <c r="DU119" s="1" t="n">
        <f aca="false">DU$5/(1-$E119)+$D$119-DU$5</f>
        <v>0.154960231073274</v>
      </c>
      <c r="DV119" s="1" t="n">
        <f aca="false">DV$5/(1-$E119)+$D$119-DV$5</f>
        <v>0.155634194790716</v>
      </c>
      <c r="DW119" s="1" t="n">
        <f aca="false">DW$5/(1-$E119)+$D$119-DW$5</f>
        <v>0.156308158508159</v>
      </c>
      <c r="DX119" s="1" t="n">
        <f aca="false">DX$5/(1-$E119)+$D$119-DX$5</f>
        <v>0.156982122225601</v>
      </c>
      <c r="DY119" s="1" t="n">
        <f aca="false">DY$5/(1-$E119)+$D$119-DY$5</f>
        <v>0.157656085943042</v>
      </c>
      <c r="DZ119" s="1" t="n">
        <f aca="false">DZ$5/(1-$E119)+$D$119-DZ$5</f>
        <v>0.158330049660485</v>
      </c>
      <c r="EA119" s="1" t="n">
        <f aca="false">EA$5/(1-$E119)+$D$119-EA$5</f>
        <v>0.159004013377926</v>
      </c>
      <c r="EB119" s="1" t="n">
        <f aca="false">EB$5/(1-$E119)+$D$119-EB$5</f>
        <v>0.159677977095368</v>
      </c>
      <c r="EC119" s="1" t="n">
        <f aca="false">EC$5/(1-$E119)+$D$119-EC$5</f>
        <v>0.160351940812811</v>
      </c>
      <c r="ED119" s="1" t="n">
        <f aca="false">ED$5/(1-$E119)+$D$119-ED$5</f>
        <v>0.161025904530252</v>
      </c>
      <c r="EE119" s="1" t="n">
        <f aca="false">EE$5/(1-$E119)+$D$119-EE$5</f>
        <v>0.161699868247695</v>
      </c>
      <c r="EF119" s="1" t="n">
        <f aca="false">EF$5/(1-$E119)+$D$119-EF$5</f>
        <v>0.162373831965137</v>
      </c>
      <c r="EG119" s="1" t="n">
        <f aca="false">EG$5/(1-$E119)+$D$119-EG$5</f>
        <v>0.163047795682578</v>
      </c>
      <c r="EH119" s="1" t="n">
        <f aca="false">EH$5/(1-$E119)+$D$119-EH$5</f>
        <v>0.163721759400021</v>
      </c>
      <c r="EI119" s="1" t="n">
        <f aca="false">EI$5/(1-$E119)+$D$119-EI$5</f>
        <v>0.164395723117462</v>
      </c>
      <c r="EJ119" s="1" t="n">
        <f aca="false">EJ$5/(1-$E119)+$D$119-EJ$5</f>
        <v>0.165069686834904</v>
      </c>
      <c r="EK119" s="1" t="n">
        <f aca="false">EK$5/(1-$E119)+$D$119-EK$5</f>
        <v>0.165743650552347</v>
      </c>
      <c r="EL119" s="1" t="n">
        <f aca="false">EL$5/(1-$E119)+$D$119-EL$5</f>
        <v>0.166417614269788</v>
      </c>
      <c r="EM119" s="1" t="n">
        <f aca="false">EM$5/(1-$E119)+$D$119-EM$5</f>
        <v>0.167091577987231</v>
      </c>
      <c r="EN119" s="1" t="n">
        <f aca="false">EN$5/(1-$E119)+$D$119-EN$5</f>
        <v>0.167765541704672</v>
      </c>
      <c r="EO119" s="1" t="n">
        <f aca="false">EO$5/(1-$E119)+$D$119-EO$5</f>
        <v>0.168439505422114</v>
      </c>
      <c r="EP119" s="1" t="n">
        <f aca="false">EP$5/(1-$E119)+$D$119-EP$5</f>
        <v>0.169113469139557</v>
      </c>
      <c r="EQ119" s="1" t="n">
        <f aca="false">EQ$5/(1-$E119)+$D$119-EQ$5</f>
        <v>0.169787432856998</v>
      </c>
      <c r="ER119" s="1" t="n">
        <f aca="false">ER$5/(1-$E119)+$D$119-ER$5</f>
        <v>0.17046139657444</v>
      </c>
      <c r="ES119" s="1" t="n">
        <f aca="false">ES$5/(1-$E119)+$D$119-ES$5</f>
        <v>0.171135360291883</v>
      </c>
      <c r="ET119" s="1" t="n">
        <f aca="false">ET$5/(1-$E119)+$D$119-ET$5</f>
        <v>0.171809324009324</v>
      </c>
      <c r="EU119" s="1"/>
      <c r="EV119" s="1"/>
      <c r="EW119" s="1"/>
      <c r="EX119" s="1"/>
      <c r="EY119" s="1"/>
      <c r="EZ119" s="1"/>
      <c r="FA119" s="1"/>
      <c r="FB119" s="1"/>
    </row>
    <row r="120" customFormat="false" ht="12.75" hidden="false" customHeight="false" outlineLevel="0" collapsed="false">
      <c r="A120" s="18" t="s">
        <v>103</v>
      </c>
      <c r="B120" s="12" t="n">
        <f aca="false">+B119+1</f>
        <v>70</v>
      </c>
      <c r="C120" s="1" t="n">
        <v>7.81</v>
      </c>
      <c r="D120" s="1" t="n">
        <f aca="false">0.0942-0.0088</f>
        <v>0.0854</v>
      </c>
      <c r="E120" s="2" t="n">
        <v>0.0217</v>
      </c>
      <c r="F120" s="1" t="n">
        <f aca="false">F$5/(1-$E120)+$D$120-F$5</f>
        <v>0.118672002453235</v>
      </c>
      <c r="G120" s="1" t="n">
        <f aca="false">G$5/(1-$E120)+$D$120-G$5</f>
        <v>0.119781069201676</v>
      </c>
      <c r="H120" s="1" t="n">
        <f aca="false">H$5/(1-$E120)+$D$120-H$5</f>
        <v>0.120890135950118</v>
      </c>
      <c r="I120" s="1" t="n">
        <f aca="false">I$5/(1-$E120)+$D$120-I$5</f>
        <v>0.121999202698559</v>
      </c>
      <c r="J120" s="1" t="n">
        <f aca="false">J$5/(1-$E120)+$D$120-J$5</f>
        <v>0.123108269447</v>
      </c>
      <c r="K120" s="1" t="n">
        <f aca="false">K$5/(1-$E120)+$D$120-K$5</f>
        <v>0.124217336195441</v>
      </c>
      <c r="L120" s="1" t="n">
        <f aca="false">L$5/(1-$E120)+$D$120-L$5</f>
        <v>0.125326402943882</v>
      </c>
      <c r="M120" s="1" t="n">
        <f aca="false">M$5/(1-$E120)+$D$120-M$5</f>
        <v>0.126435469692324</v>
      </c>
      <c r="N120" s="1" t="n">
        <f aca="false">N$5/(1-$E120)+$D$120-N$5</f>
        <v>0.127544536440765</v>
      </c>
      <c r="O120" s="1" t="n">
        <f aca="false">O$5/(1-$E120)+$D$120-O$5</f>
        <v>0.128653603189206</v>
      </c>
      <c r="P120" s="1" t="n">
        <f aca="false">P$5/(1-$E120)+$D$120-P$5</f>
        <v>0.140853337422059</v>
      </c>
      <c r="Q120" s="1" t="n">
        <f aca="false">Q$5/(1-$E120)+$D$120-Q$5</f>
        <v>0.1419624041705</v>
      </c>
      <c r="R120" s="1" t="n">
        <f aca="false">R$5/(1-$E120)+$D$120-R$5</f>
        <v>0.143071470918941</v>
      </c>
      <c r="S120" s="1" t="n">
        <f aca="false">S$5/(1-$E120)+$D$120-S$5</f>
        <v>0.144180537667382</v>
      </c>
      <c r="T120" s="1" t="n">
        <f aca="false">T$5/(1-$E120)+$D$120-T$5</f>
        <v>0.145289604415824</v>
      </c>
      <c r="U120" s="1" t="n">
        <f aca="false">U$5/(1-$E120)+$D$120-U$5</f>
        <v>0.146398671164265</v>
      </c>
      <c r="V120" s="1" t="n">
        <f aca="false">V$5/(1-$E120)+$D$120-V$5</f>
        <v>0.147507737912706</v>
      </c>
      <c r="W120" s="1" t="n">
        <f aca="false">W$5/(1-$E120)+$D$120-W$5</f>
        <v>0.148616804661147</v>
      </c>
      <c r="X120" s="1" t="n">
        <f aca="false">X$5/(1-$E120)+$D$120-X$5</f>
        <v>0.149725871409588</v>
      </c>
      <c r="Y120" s="1" t="n">
        <f aca="false">Y$5/(1-$E120)+$D$120-Y$5</f>
        <v>0.150834938158029</v>
      </c>
      <c r="Z120" s="1" t="n">
        <f aca="false">Z$5/(1-$E120)+$D$120-Z$5</f>
        <v>0.151944004906471</v>
      </c>
      <c r="AA120" s="1" t="n">
        <f aca="false">AA$5/(1-$E120)+$D$120-AA$5</f>
        <v>0.153053071654912</v>
      </c>
      <c r="AB120" s="1" t="n">
        <f aca="false">AB$5/(1-$E120)+$D$120-AB$5</f>
        <v>0.154162138403353</v>
      </c>
      <c r="AC120" s="1" t="n">
        <f aca="false">AC$5/(1-$E120)+$D$120-AC$5</f>
        <v>0.155271205151794</v>
      </c>
      <c r="AD120" s="1" t="n">
        <f aca="false">AD$5/(1-$E120)+$D$120-AD$5</f>
        <v>0.156380271900235</v>
      </c>
      <c r="AE120" s="1" t="n">
        <f aca="false">AE$5/(1-$E120)+$D$120-AE$5</f>
        <v>0.157489338648676</v>
      </c>
      <c r="AF120" s="1" t="n">
        <f aca="false">AF$5/(1-$E120)+$D$120-AF$5</f>
        <v>0.158598405397118</v>
      </c>
      <c r="AG120" s="1" t="n">
        <f aca="false">AG$5/(1-$E120)+$D$120-AG$5</f>
        <v>0.159707472145559</v>
      </c>
      <c r="AH120" s="1" t="n">
        <f aca="false">AH$5/(1-$E120)+$D$120-AH$5</f>
        <v>0.160816538894</v>
      </c>
      <c r="AI120" s="1" t="n">
        <f aca="false">AI$5/(1-$E120)+$D$120-AI$5</f>
        <v>0.161925605642441</v>
      </c>
      <c r="AJ120" s="1" t="n">
        <f aca="false">AJ$5/(1-$E120)+$D$120-AJ$5</f>
        <v>0.163034672390882</v>
      </c>
      <c r="AK120" s="1" t="n">
        <f aca="false">AK$5/(1-$E120)+$D$120-AK$5</f>
        <v>0.164143739139323</v>
      </c>
      <c r="AL120" s="1" t="n">
        <f aca="false">AL$5/(1-$E120)+$D$120-AL$5</f>
        <v>0.165252805887765</v>
      </c>
      <c r="AM120" s="1" t="n">
        <f aca="false">AM$5/(1-$E120)+$D$120-AM$5</f>
        <v>0.166361872636206</v>
      </c>
      <c r="AN120" s="1" t="n">
        <f aca="false">AN$5/(1-$E120)+$D$120-AN$5</f>
        <v>0.167470939384647</v>
      </c>
      <c r="AO120" s="1" t="n">
        <f aca="false">AO$5/(1-$E120)+$D$120-AO$5</f>
        <v>0.168580006133088</v>
      </c>
      <c r="AP120" s="1" t="n">
        <f aca="false">AP$5/(1-$E120)+$D$120-AP$5</f>
        <v>0.169689072881529</v>
      </c>
      <c r="AQ120" s="1" t="n">
        <f aca="false">AQ$5/(1-$E120)+$D$120-AQ$5</f>
        <v>0.17079813962997</v>
      </c>
      <c r="AR120" s="1" t="n">
        <f aca="false">AR$5/(1-$E120)+$D$120-AR$5</f>
        <v>0.171907206378412</v>
      </c>
      <c r="AS120" s="1" t="n">
        <f aca="false">AS$5/(1-$E120)+$D$120-AS$5</f>
        <v>0.173016273126852</v>
      </c>
      <c r="AT120" s="1" t="n">
        <f aca="false">AT$5/(1-$E120)+$D$120-AT$5</f>
        <v>0.174125339875294</v>
      </c>
      <c r="AU120" s="1" t="n">
        <f aca="false">AU$5/(1-$E120)+$D$120-AU$5</f>
        <v>0.175234406623735</v>
      </c>
      <c r="AV120" s="1" t="n">
        <f aca="false">AV$5/(1-$E120)+$D$120-AV$5</f>
        <v>0.176343473372176</v>
      </c>
      <c r="AW120" s="1" t="n">
        <f aca="false">AW$5/(1-$E120)+$D$120-AW$5</f>
        <v>0.177452540120617</v>
      </c>
      <c r="AX120" s="1" t="n">
        <f aca="false">AX$5/(1-$E120)+$D$120-AX$5</f>
        <v>0.178561606869058</v>
      </c>
      <c r="AY120" s="1" t="n">
        <f aca="false">AY$5/(1-$E120)+$D$120-AY$5</f>
        <v>0.179670673617499</v>
      </c>
      <c r="AZ120" s="1" t="n">
        <f aca="false">AZ$5/(1-$E120)+$D$120-AZ$5</f>
        <v>0.180779740365941</v>
      </c>
      <c r="BA120" s="1" t="n">
        <f aca="false">BA$5/(1-$E120)+$D$120-BA$5</f>
        <v>0.181888807114382</v>
      </c>
      <c r="BB120" s="1" t="n">
        <f aca="false">BB$5/(1-$E120)+$D$120-BB$5</f>
        <v>0.182997873862823</v>
      </c>
      <c r="BC120" s="1" t="n">
        <f aca="false">BC$5/(1-$E120)+$D$120-BC$5</f>
        <v>0.184106940611264</v>
      </c>
      <c r="BD120" s="1" t="n">
        <f aca="false">BD$5/(1-$E120)+$D$120-BD$5</f>
        <v>0.185216007359705</v>
      </c>
      <c r="BE120" s="1" t="n">
        <f aca="false">BE$5/(1-$E120)+$D$120-BE$5</f>
        <v>0.186325074108146</v>
      </c>
      <c r="BF120" s="1" t="n">
        <f aca="false">BF$5/(1-$E120)+$D$120-BF$5</f>
        <v>0.187434140856588</v>
      </c>
      <c r="BG120" s="1" t="n">
        <f aca="false">BG$5/(1-$E120)+$D$120-BG$5</f>
        <v>0.188543207605029</v>
      </c>
      <c r="BH120" s="1" t="n">
        <f aca="false">BH$5/(1-$E120)+$D$120-BH$5</f>
        <v>0.18965227435347</v>
      </c>
      <c r="BI120" s="1" t="n">
        <f aca="false">BI$5/(1-$E120)+$D$120-BI$5</f>
        <v>0.190761341101911</v>
      </c>
      <c r="BJ120" s="1" t="n">
        <f aca="false">BJ$5/(1-$E120)+$D$120-BJ$5</f>
        <v>0.191870407850352</v>
      </c>
      <c r="BK120" s="1" t="n">
        <f aca="false">BK$5/(1-$E120)+$D$120-BK$5</f>
        <v>0.192979474598793</v>
      </c>
      <c r="BL120" s="1" t="n">
        <f aca="false">BL$5/(1-$E120)+$D$120-BL$5</f>
        <v>0.194088541347235</v>
      </c>
      <c r="BM120" s="1" t="n">
        <f aca="false">BM$5/(1-$E120)+$D$120-BM$5</f>
        <v>0.195197608095676</v>
      </c>
      <c r="BN120" s="1" t="n">
        <f aca="false">BN$5/(1-$E120)+$D$120-BN$5</f>
        <v>0.196306674844117</v>
      </c>
      <c r="BO120" s="1" t="n">
        <f aca="false">BO$5/(1-$E120)+$D$120-BO$5</f>
        <v>0.197415741592558</v>
      </c>
      <c r="BP120" s="1" t="n">
        <f aca="false">BP$5/(1-$E120)+$D$120-BP$5</f>
        <v>0.198524808340999</v>
      </c>
      <c r="BQ120" s="1" t="n">
        <f aca="false">BQ$5/(1-$E120)+$D$120-BQ$5</f>
        <v>0.199633875089441</v>
      </c>
      <c r="BR120" s="1" t="n">
        <f aca="false">BR$5/(1-$E120)+$D$120-BR$5</f>
        <v>0.200742941837882</v>
      </c>
      <c r="BS120" s="1" t="n">
        <f aca="false">BS$5/(1-$E120)+$D$120-BS$5</f>
        <v>0.201852008586323</v>
      </c>
      <c r="BT120" s="1" t="n">
        <f aca="false">BT$5/(1-$E120)+$D$120-BT$5</f>
        <v>0.202961075334764</v>
      </c>
      <c r="BU120" s="1" t="n">
        <f aca="false">BU$5/(1-$E120)+$D$120-BU$5</f>
        <v>0.204070142083205</v>
      </c>
      <c r="BV120" s="1" t="n">
        <f aca="false">BV$5/(1-$E120)+$D$120-BV$5</f>
        <v>0.205179208831646</v>
      </c>
      <c r="BW120" s="1" t="n">
        <f aca="false">BW$5/(1-$E120)+$D$120-BW$5</f>
        <v>0.206288275580088</v>
      </c>
      <c r="BX120" s="1" t="n">
        <f aca="false">BX$5/(1-$E120)+$D$120-BX$5</f>
        <v>0.207397342328529</v>
      </c>
      <c r="BY120" s="1" t="n">
        <f aca="false">BY$5/(1-$E120)+$D$120-BY$5</f>
        <v>0.20850640907697</v>
      </c>
      <c r="BZ120" s="1" t="n">
        <f aca="false">BZ$5/(1-$E120)+$D$120-BZ$5</f>
        <v>0.209615475825411</v>
      </c>
      <c r="CA120" s="1" t="n">
        <f aca="false">CA$5/(1-$E120)+$D$120-CA$5</f>
        <v>0.210724542573852</v>
      </c>
      <c r="CB120" s="1" t="n">
        <f aca="false">CB$5/(1-$E120)+$D$120-CB$5</f>
        <v>0.211833609322293</v>
      </c>
      <c r="CC120" s="1" t="n">
        <f aca="false">CC$5/(1-$E120)+$D$120-CC$5</f>
        <v>0.212942676070735</v>
      </c>
      <c r="CD120" s="1" t="n">
        <f aca="false">CD$5/(1-$E120)+$D$120-CD$5</f>
        <v>0.214051742819176</v>
      </c>
      <c r="CE120" s="1" t="n">
        <f aca="false">CE$5/(1-$E120)+$D$120-CE$5</f>
        <v>0.215160809567617</v>
      </c>
      <c r="CF120" s="1" t="n">
        <f aca="false">CF$5/(1-$E120)+$D$120-CF$5</f>
        <v>0.216269876316058</v>
      </c>
      <c r="CG120" s="1" t="n">
        <f aca="false">CG$5/(1-$E120)+$D$120-CG$5</f>
        <v>0.217378943064499</v>
      </c>
      <c r="CH120" s="1" t="n">
        <f aca="false">CH$5/(1-$E120)+$D$120-CH$5</f>
        <v>0.21848800981294</v>
      </c>
      <c r="CI120" s="1" t="n">
        <f aca="false">CI$5/(1-$E120)+$D$120-CI$5</f>
        <v>0.219597076561382</v>
      </c>
      <c r="CJ120" s="1" t="n">
        <f aca="false">CJ$5/(1-$E120)+$D$120-CJ$5</f>
        <v>0.220706143309823</v>
      </c>
      <c r="CK120" s="1" t="n">
        <f aca="false">CK$5/(1-$E120)+$D$120-CK$5</f>
        <v>0.221815210058264</v>
      </c>
      <c r="CL120" s="1" t="n">
        <f aca="false">CL$5/(1-$E120)+$D$120-CL$5</f>
        <v>0.222924276806705</v>
      </c>
      <c r="CM120" s="1" t="n">
        <f aca="false">CM$5/(1-$E120)+$D$120-CM$5</f>
        <v>0.224033343555146</v>
      </c>
      <c r="CN120" s="1" t="n">
        <f aca="false">CN$5/(1-$E120)+$D$120-CN$5</f>
        <v>0.225142410303588</v>
      </c>
      <c r="CO120" s="1" t="n">
        <f aca="false">CO$5/(1-$E120)+$D$120-CO$5</f>
        <v>0.226251477052029</v>
      </c>
      <c r="CP120" s="1" t="n">
        <f aca="false">CP$5/(1-$E120)+$D$120-CP$5</f>
        <v>0.22736054380047</v>
      </c>
      <c r="CQ120" s="1" t="n">
        <f aca="false">CQ$5/(1-$E120)+$D$120-CQ$5</f>
        <v>0.228469610548911</v>
      </c>
      <c r="CR120" s="1" t="n">
        <f aca="false">CR$5/(1-$E120)+$D$120-CR$5</f>
        <v>0.229578677297352</v>
      </c>
      <c r="CS120" s="1" t="n">
        <f aca="false">CS$5/(1-$E120)+$D$120-CS$5</f>
        <v>0.230687744045794</v>
      </c>
      <c r="CT120" s="1" t="n">
        <f aca="false">CT$5/(1-$E120)+$D$120-CT$5</f>
        <v>0.231796810794235</v>
      </c>
      <c r="CU120" s="1" t="n">
        <f aca="false">CU$5/(1-$E120)+$D$120-CU$5</f>
        <v>0.232905877542676</v>
      </c>
      <c r="CV120" s="1" t="n">
        <f aca="false">CV$5/(1-$E120)+$D$120-CV$5</f>
        <v>0.234014944291117</v>
      </c>
      <c r="CW120" s="1" t="n">
        <f aca="false">CW$5/(1-$E120)+$D$120-CW$5</f>
        <v>0.235124011039559</v>
      </c>
      <c r="CX120" s="1" t="n">
        <f aca="false">CX$5/(1-$E120)+$D$120-CX$5</f>
        <v>0.236233077788</v>
      </c>
      <c r="CY120" s="1" t="n">
        <f aca="false">CY$5/(1-$E120)+$D$120-CY$5</f>
        <v>0.237342144536441</v>
      </c>
      <c r="CZ120" s="1" t="n">
        <f aca="false">CZ$5/(1-$E120)+$D$120-CZ$5</f>
        <v>0.238451211284882</v>
      </c>
      <c r="DA120" s="1" t="n">
        <f aca="false">DA$5/(1-$E120)+$D$120-DA$5</f>
        <v>0.239560278033323</v>
      </c>
      <c r="DB120" s="1" t="n">
        <f aca="false">DB$5/(1-$E120)+$D$120-DB$5</f>
        <v>0.240669344781765</v>
      </c>
      <c r="DC120" s="1" t="n">
        <f aca="false">DC$5/(1-$E120)+$D$120-DC$5</f>
        <v>0.241778411530206</v>
      </c>
      <c r="DD120" s="1" t="n">
        <f aca="false">DD$5/(1-$E120)+$D$120-DD$5</f>
        <v>0.242887478278647</v>
      </c>
      <c r="DE120" s="1" t="n">
        <f aca="false">DE$5/(1-$E120)+$D$120-DE$5</f>
        <v>0.243996545027088</v>
      </c>
      <c r="DF120" s="1" t="n">
        <f aca="false">DF$5/(1-$E120)+$D$120-DF$5</f>
        <v>0.245105611775529</v>
      </c>
      <c r="DG120" s="1" t="n">
        <f aca="false">DG$5/(1-$E120)+$D$120-DG$5</f>
        <v>0.246214678523971</v>
      </c>
      <c r="DH120" s="1" t="n">
        <f aca="false">DH$5/(1-$E120)+$D$120-DH$5</f>
        <v>0.247323745272412</v>
      </c>
      <c r="DI120" s="1" t="n">
        <f aca="false">DI$5/(1-$E120)+$D$120-DI$5</f>
        <v>0.248432812020853</v>
      </c>
      <c r="DJ120" s="1" t="n">
        <f aca="false">DJ$5/(1-$E120)+$D$120-DJ$5</f>
        <v>0.249541878769294</v>
      </c>
      <c r="DK120" s="1" t="n">
        <f aca="false">DK$5/(1-$E120)+$D$120-DK$5</f>
        <v>0.250650945517735</v>
      </c>
      <c r="DL120" s="1" t="n">
        <f aca="false">DL$5/(1-$E120)+$D$120-DL$5</f>
        <v>0.251760012266176</v>
      </c>
      <c r="DM120" s="1" t="n">
        <f aca="false">DM$5/(1-$E120)+$D$120-DM$5</f>
        <v>0.252869079014618</v>
      </c>
      <c r="DN120" s="1" t="n">
        <f aca="false">DN$5/(1-$E120)+$D$120-DN$5</f>
        <v>0.253978145763059</v>
      </c>
      <c r="DO120" s="1" t="n">
        <f aca="false">DO$5/(1-$E120)+$D$120-DO$5</f>
        <v>0.2550872125115</v>
      </c>
      <c r="DP120" s="1" t="n">
        <f aca="false">DP$5/(1-$E120)+$D$120-DP$5</f>
        <v>0.256196279259941</v>
      </c>
      <c r="DQ120" s="1" t="n">
        <f aca="false">DQ$5/(1-$E120)+$D$120-DQ$5</f>
        <v>0.257305346008383</v>
      </c>
      <c r="DR120" s="1" t="n">
        <f aca="false">DR$5/(1-$E120)+$D$120-DR$5</f>
        <v>0.258414412756823</v>
      </c>
      <c r="DS120" s="1" t="n">
        <f aca="false">DS$5/(1-$E120)+$D$120-DS$5</f>
        <v>0.259523479505265</v>
      </c>
      <c r="DT120" s="1" t="n">
        <f aca="false">DT$5/(1-$E120)+$D$120-DT$5</f>
        <v>0.260632546253705</v>
      </c>
      <c r="DU120" s="1" t="n">
        <f aca="false">DU$5/(1-$E120)+$D$120-DU$5</f>
        <v>0.261741613002147</v>
      </c>
      <c r="DV120" s="1" t="n">
        <f aca="false">DV$5/(1-$E120)+$D$120-DV$5</f>
        <v>0.262850679750589</v>
      </c>
      <c r="DW120" s="1" t="n">
        <f aca="false">DW$5/(1-$E120)+$D$120-DW$5</f>
        <v>0.26395974649903</v>
      </c>
      <c r="DX120" s="1" t="n">
        <f aca="false">DX$5/(1-$E120)+$D$120-DX$5</f>
        <v>0.265068813247471</v>
      </c>
      <c r="DY120" s="1" t="n">
        <f aca="false">DY$5/(1-$E120)+$D$120-DY$5</f>
        <v>0.266177879995912</v>
      </c>
      <c r="DZ120" s="1" t="n">
        <f aca="false">DZ$5/(1-$E120)+$D$120-DZ$5</f>
        <v>0.267286946744353</v>
      </c>
      <c r="EA120" s="1" t="n">
        <f aca="false">EA$5/(1-$E120)+$D$120-EA$5</f>
        <v>0.268396013492794</v>
      </c>
      <c r="EB120" s="1" t="n">
        <f aca="false">EB$5/(1-$E120)+$D$120-EB$5</f>
        <v>0.269505080241235</v>
      </c>
      <c r="EC120" s="1" t="n">
        <f aca="false">EC$5/(1-$E120)+$D$120-EC$5</f>
        <v>0.270614146989676</v>
      </c>
      <c r="ED120" s="1" t="n">
        <f aca="false">ED$5/(1-$E120)+$D$120-ED$5</f>
        <v>0.271723213738117</v>
      </c>
      <c r="EE120" s="1" t="n">
        <f aca="false">EE$5/(1-$E120)+$D$120-EE$5</f>
        <v>0.272832280486558</v>
      </c>
      <c r="EF120" s="1" t="n">
        <f aca="false">EF$5/(1-$E120)+$D$120-EF$5</f>
        <v>0.273941347234999</v>
      </c>
      <c r="EG120" s="1" t="n">
        <f aca="false">EG$5/(1-$E120)+$D$120-EG$5</f>
        <v>0.275050413983442</v>
      </c>
      <c r="EH120" s="1" t="n">
        <f aca="false">EH$5/(1-$E120)+$D$120-EH$5</f>
        <v>0.276159480731883</v>
      </c>
      <c r="EI120" s="1" t="n">
        <f aca="false">EI$5/(1-$E120)+$D$120-EI$5</f>
        <v>0.277268547480324</v>
      </c>
      <c r="EJ120" s="1" t="n">
        <f aca="false">EJ$5/(1-$E120)+$D$120-EJ$5</f>
        <v>0.278377614228765</v>
      </c>
      <c r="EK120" s="1" t="n">
        <f aca="false">EK$5/(1-$E120)+$D$120-EK$5</f>
        <v>0.279486680977206</v>
      </c>
      <c r="EL120" s="1" t="n">
        <f aca="false">EL$5/(1-$E120)+$D$120-EL$5</f>
        <v>0.280595747725647</v>
      </c>
      <c r="EM120" s="1" t="n">
        <f aca="false">EM$5/(1-$E120)+$D$120-EM$5</f>
        <v>0.281704814474088</v>
      </c>
      <c r="EN120" s="1" t="n">
        <f aca="false">EN$5/(1-$E120)+$D$120-EN$5</f>
        <v>0.282813881222529</v>
      </c>
      <c r="EO120" s="1" t="n">
        <f aca="false">EO$5/(1-$E120)+$D$120-EO$5</f>
        <v>0.28392294797097</v>
      </c>
      <c r="EP120" s="1" t="n">
        <f aca="false">EP$5/(1-$E120)+$D$120-EP$5</f>
        <v>0.285032014719411</v>
      </c>
      <c r="EQ120" s="1" t="n">
        <f aca="false">EQ$5/(1-$E120)+$D$120-EQ$5</f>
        <v>0.286141081467854</v>
      </c>
      <c r="ER120" s="1" t="n">
        <f aca="false">ER$5/(1-$E120)+$D$120-ER$5</f>
        <v>0.287250148216295</v>
      </c>
      <c r="ES120" s="1" t="n">
        <f aca="false">ES$5/(1-$E120)+$D$120-ES$5</f>
        <v>0.288359214964736</v>
      </c>
      <c r="ET120" s="1" t="n">
        <f aca="false">ET$5/(1-$E120)+$D$120-ET$5</f>
        <v>0.289468281713177</v>
      </c>
      <c r="EU120" s="1"/>
      <c r="EV120" s="1"/>
      <c r="EW120" s="1"/>
      <c r="EX120" s="1"/>
      <c r="EY120" s="1"/>
      <c r="EZ120" s="1"/>
      <c r="FA120" s="1"/>
      <c r="FB120" s="1"/>
    </row>
    <row r="121" customFormat="false" ht="12.75" hidden="false" customHeight="false" outlineLevel="0" collapsed="false">
      <c r="A121" s="18"/>
      <c r="B121" s="12" t="n">
        <f aca="false">+B120+1</f>
        <v>71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</row>
    <row r="122" customFormat="false" ht="12.75" hidden="false" customHeight="false" outlineLevel="0" collapsed="false">
      <c r="A122" s="5" t="s">
        <v>84</v>
      </c>
      <c r="B122" s="12" t="n">
        <f aca="false">+B121+1</f>
        <v>72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</row>
    <row r="123" customFormat="false" ht="12.75" hidden="false" customHeight="false" outlineLevel="0" collapsed="false">
      <c r="A123" s="18" t="s">
        <v>104</v>
      </c>
      <c r="B123" s="12" t="n">
        <f aca="false">+B122+1</f>
        <v>73</v>
      </c>
      <c r="C123" s="1" t="n">
        <v>4.67</v>
      </c>
      <c r="D123" s="1" t="n">
        <f aca="false">0.0534-0.0088</f>
        <v>0.0446</v>
      </c>
      <c r="E123" s="2" t="n">
        <v>0.0128</v>
      </c>
      <c r="F123" s="1" t="n">
        <f aca="false">F$5/(1-$E123)+$D$123-F$5</f>
        <v>0.0640489465153971</v>
      </c>
      <c r="G123" s="1" t="n">
        <f aca="false">G$5/(1-$E123)+$D$123-G$5</f>
        <v>0.0646972447325771</v>
      </c>
      <c r="H123" s="1" t="n">
        <f aca="false">H$5/(1-$E123)+$D$123-H$5</f>
        <v>0.0653455429497569</v>
      </c>
      <c r="I123" s="1" t="n">
        <f aca="false">I$5/(1-$E123)+$D$123-I$5</f>
        <v>0.0659938411669367</v>
      </c>
      <c r="J123" s="1" t="n">
        <f aca="false">J$5/(1-$E123)+$D$123-J$5</f>
        <v>0.0666421393841168</v>
      </c>
      <c r="K123" s="1" t="n">
        <f aca="false">K$5/(1-$E123)+$D$123-K$5</f>
        <v>0.0672904376012966</v>
      </c>
      <c r="L123" s="1" t="n">
        <f aca="false">L$5/(1-$E123)+$D$123-L$5</f>
        <v>0.0679387358184767</v>
      </c>
      <c r="M123" s="1" t="n">
        <f aca="false">M$5/(1-$E123)+$D$123-M$5</f>
        <v>0.0685870340356565</v>
      </c>
      <c r="N123" s="1" t="n">
        <f aca="false">N$5/(1-$E123)+$D$123-N$5</f>
        <v>0.0692353322528363</v>
      </c>
      <c r="O123" s="1" t="n">
        <f aca="false">O$5/(1-$E123)+$D$123-O$5</f>
        <v>0.0698836304700163</v>
      </c>
      <c r="P123" s="1" t="n">
        <f aca="false">P$5/(1-$E123)+$D$123-P$5</f>
        <v>0.077014910858995</v>
      </c>
      <c r="Q123" s="1" t="n">
        <f aca="false">Q$5/(1-$E123)+$D$123-Q$5</f>
        <v>0.0776632090761753</v>
      </c>
      <c r="R123" s="1" t="n">
        <f aca="false">R$5/(1-$E123)+$D$123-R$5</f>
        <v>0.0783115072933551</v>
      </c>
      <c r="S123" s="1" t="n">
        <f aca="false">S$5/(1-$E123)+$D$123-S$5</f>
        <v>0.0789598055105349</v>
      </c>
      <c r="T123" s="1" t="n">
        <f aca="false">T$5/(1-$E123)+$D$123-T$5</f>
        <v>0.0796081037277148</v>
      </c>
      <c r="U123" s="1" t="n">
        <f aca="false">U$5/(1-$E123)+$D$123-U$5</f>
        <v>0.0802564019448946</v>
      </c>
      <c r="V123" s="1" t="n">
        <f aca="false">V$5/(1-$E123)+$D$123-V$5</f>
        <v>0.0809047001620744</v>
      </c>
      <c r="W123" s="1" t="n">
        <f aca="false">W$5/(1-$E123)+$D$123-W$5</f>
        <v>0.0815529983792547</v>
      </c>
      <c r="X123" s="1" t="n">
        <f aca="false">X$5/(1-$E123)+$D$123-X$5</f>
        <v>0.0822012965964345</v>
      </c>
      <c r="Y123" s="1" t="n">
        <f aca="false">Y$5/(1-$E123)+$D$123-Y$5</f>
        <v>0.0828495948136143</v>
      </c>
      <c r="Z123" s="1" t="n">
        <f aca="false">Z$5/(1-$E123)+$D$123-Z$5</f>
        <v>0.0834978930307941</v>
      </c>
      <c r="AA123" s="1" t="n">
        <f aca="false">AA$5/(1-$E123)+$D$123-AA$5</f>
        <v>0.084146191247974</v>
      </c>
      <c r="AB123" s="1" t="n">
        <f aca="false">AB$5/(1-$E123)+$D$123-AB$5</f>
        <v>0.0847944894651542</v>
      </c>
      <c r="AC123" s="1" t="n">
        <f aca="false">AC$5/(1-$E123)+$D$123-AC$5</f>
        <v>0.085442787682334</v>
      </c>
      <c r="AD123" s="1" t="n">
        <f aca="false">AD$5/(1-$E123)+$D$123-AD$5</f>
        <v>0.0860910858995139</v>
      </c>
      <c r="AE123" s="1" t="n">
        <f aca="false">AE$5/(1-$E123)+$D$123-AE$5</f>
        <v>0.0867393841166937</v>
      </c>
      <c r="AF123" s="1" t="n">
        <f aca="false">AF$5/(1-$E123)+$D$123-AF$5</f>
        <v>0.0873876823338735</v>
      </c>
      <c r="AG123" s="1" t="n">
        <f aca="false">AG$5/(1-$E123)+$D$123-AG$5</f>
        <v>0.0880359805510533</v>
      </c>
      <c r="AH123" s="1" t="n">
        <f aca="false">AH$5/(1-$E123)+$D$123-AH$5</f>
        <v>0.0886842787682336</v>
      </c>
      <c r="AI123" s="1" t="n">
        <f aca="false">AI$5/(1-$E123)+$D$123-AI$5</f>
        <v>0.0893325769854134</v>
      </c>
      <c r="AJ123" s="1" t="n">
        <f aca="false">AJ$5/(1-$E123)+$D$123-AJ$5</f>
        <v>0.0899808752025932</v>
      </c>
      <c r="AK123" s="1" t="n">
        <f aca="false">AK$5/(1-$E123)+$D$123-AK$5</f>
        <v>0.0906291734197731</v>
      </c>
      <c r="AL123" s="1" t="n">
        <f aca="false">AL$5/(1-$E123)+$D$123-AL$5</f>
        <v>0.0912774716369529</v>
      </c>
      <c r="AM123" s="1" t="n">
        <f aca="false">AM$5/(1-$E123)+$D$123-AM$5</f>
        <v>0.0919257698541331</v>
      </c>
      <c r="AN123" s="1" t="n">
        <f aca="false">AN$5/(1-$E123)+$D$123-AN$5</f>
        <v>0.092574068071313</v>
      </c>
      <c r="AO123" s="1" t="n">
        <f aca="false">AO$5/(1-$E123)+$D$123-AO$5</f>
        <v>0.0932223662884928</v>
      </c>
      <c r="AP123" s="1" t="n">
        <f aca="false">AP$5/(1-$E123)+$D$123-AP$5</f>
        <v>0.0938706645056726</v>
      </c>
      <c r="AQ123" s="1" t="n">
        <f aca="false">AQ$5/(1-$E123)+$D$123-AQ$5</f>
        <v>0.0945189627228524</v>
      </c>
      <c r="AR123" s="1" t="n">
        <f aca="false">AR$5/(1-$E123)+$D$123-AR$5</f>
        <v>0.0951672609400323</v>
      </c>
      <c r="AS123" s="1" t="n">
        <f aca="false">AS$5/(1-$E123)+$D$123-AS$5</f>
        <v>0.0958155591572121</v>
      </c>
      <c r="AT123" s="1" t="n">
        <f aca="false">AT$5/(1-$E123)+$D$123-AT$5</f>
        <v>0.0964638573743919</v>
      </c>
      <c r="AU123" s="1" t="n">
        <f aca="false">AU$5/(1-$E123)+$D$123-AU$5</f>
        <v>0.0971121555915726</v>
      </c>
      <c r="AV123" s="1" t="n">
        <f aca="false">AV$5/(1-$E123)+$D$123-AV$5</f>
        <v>0.0977604538087524</v>
      </c>
      <c r="AW123" s="1" t="n">
        <f aca="false">AW$5/(1-$E123)+$D$123-AW$5</f>
        <v>0.0984087520259322</v>
      </c>
      <c r="AX123" s="1" t="n">
        <f aca="false">AX$5/(1-$E123)+$D$123-AX$5</f>
        <v>0.0990570502431121</v>
      </c>
      <c r="AY123" s="1" t="n">
        <f aca="false">AY$5/(1-$E123)+$D$123-AY$5</f>
        <v>0.0997053484602919</v>
      </c>
      <c r="AZ123" s="1" t="n">
        <f aca="false">AZ$5/(1-$E123)+$D$123-AZ$5</f>
        <v>0.100353646677472</v>
      </c>
      <c r="BA123" s="1" t="n">
        <f aca="false">BA$5/(1-$E123)+$D$123-BA$5</f>
        <v>0.101001944894652</v>
      </c>
      <c r="BB123" s="1" t="n">
        <f aca="false">BB$5/(1-$E123)+$D$123-BB$5</f>
        <v>0.101650243111831</v>
      </c>
      <c r="BC123" s="1" t="n">
        <f aca="false">BC$5/(1-$E123)+$D$123-BC$5</f>
        <v>0.102298541329011</v>
      </c>
      <c r="BD123" s="1" t="n">
        <f aca="false">BD$5/(1-$E123)+$D$123-BD$5</f>
        <v>0.102946839546191</v>
      </c>
      <c r="BE123" s="1" t="n">
        <f aca="false">BE$5/(1-$E123)+$D$123-BE$5</f>
        <v>0.103595137763371</v>
      </c>
      <c r="BF123" s="1" t="n">
        <f aca="false">BF$5/(1-$E123)+$D$123-BF$5</f>
        <v>0.104243435980552</v>
      </c>
      <c r="BG123" s="1" t="n">
        <f aca="false">BG$5/(1-$E123)+$D$123-BG$5</f>
        <v>0.104891734197731</v>
      </c>
      <c r="BH123" s="1" t="n">
        <f aca="false">BH$5/(1-$E123)+$D$123-BH$5</f>
        <v>0.105540032414911</v>
      </c>
      <c r="BI123" s="1" t="n">
        <f aca="false">BI$5/(1-$E123)+$D$123-BI$5</f>
        <v>0.106188330632091</v>
      </c>
      <c r="BJ123" s="1" t="n">
        <f aca="false">BJ$5/(1-$E123)+$D$123-BJ$5</f>
        <v>0.106836628849271</v>
      </c>
      <c r="BK123" s="1" t="n">
        <f aca="false">BK$5/(1-$E123)+$D$123-BK$5</f>
        <v>0.107484927066451</v>
      </c>
      <c r="BL123" s="1" t="n">
        <f aca="false">BL$5/(1-$E123)+$D$123-BL$5</f>
        <v>0.10813322528363</v>
      </c>
      <c r="BM123" s="1" t="n">
        <f aca="false">BM$5/(1-$E123)+$D$123-BM$5</f>
        <v>0.10878152350081</v>
      </c>
      <c r="BN123" s="1" t="n">
        <f aca="false">BN$5/(1-$E123)+$D$123-BN$5</f>
        <v>0.10942982171799</v>
      </c>
      <c r="BO123" s="1" t="n">
        <f aca="false">BO$5/(1-$E123)+$D$123-BO$5</f>
        <v>0.11007811993517</v>
      </c>
      <c r="BP123" s="1" t="n">
        <f aca="false">BP$5/(1-$E123)+$D$123-BP$5</f>
        <v>0.11072641815235</v>
      </c>
      <c r="BQ123" s="1" t="n">
        <f aca="false">BQ$5/(1-$E123)+$D$123-BQ$5</f>
        <v>0.11137471636953</v>
      </c>
      <c r="BR123" s="1" t="n">
        <f aca="false">BR$5/(1-$E123)+$D$123-BR$5</f>
        <v>0.11202301458671</v>
      </c>
      <c r="BS123" s="1" t="n">
        <f aca="false">BS$5/(1-$E123)+$D$123-BS$5</f>
        <v>0.11267131280389</v>
      </c>
      <c r="BT123" s="1" t="n">
        <f aca="false">BT$5/(1-$E123)+$D$123-BT$5</f>
        <v>0.11331961102107</v>
      </c>
      <c r="BU123" s="1" t="n">
        <f aca="false">BU$5/(1-$E123)+$D$123-BU$5</f>
        <v>0.11396790923825</v>
      </c>
      <c r="BV123" s="1" t="n">
        <f aca="false">BV$5/(1-$E123)+$D$123-BV$5</f>
        <v>0.11461620745543</v>
      </c>
      <c r="BW123" s="1" t="n">
        <f aca="false">BW$5/(1-$E123)+$D$123-BW$5</f>
        <v>0.115264505672609</v>
      </c>
      <c r="BX123" s="1" t="n">
        <f aca="false">BX$5/(1-$E123)+$D$123-BX$5</f>
        <v>0.115912803889789</v>
      </c>
      <c r="BY123" s="1" t="n">
        <f aca="false">BY$5/(1-$E123)+$D$123-BY$5</f>
        <v>0.116561102106969</v>
      </c>
      <c r="BZ123" s="1" t="n">
        <f aca="false">BZ$5/(1-$E123)+$D$123-BZ$5</f>
        <v>0.117209400324149</v>
      </c>
      <c r="CA123" s="1" t="n">
        <f aca="false">CA$5/(1-$E123)+$D$123-CA$5</f>
        <v>0.117857698541329</v>
      </c>
      <c r="CB123" s="1" t="n">
        <f aca="false">CB$5/(1-$E123)+$D$123-CB$5</f>
        <v>0.118505996758509</v>
      </c>
      <c r="CC123" s="1" t="n">
        <f aca="false">CC$5/(1-$E123)+$D$123-CC$5</f>
        <v>0.119154294975689</v>
      </c>
      <c r="CD123" s="1" t="n">
        <f aca="false">CD$5/(1-$E123)+$D$123-CD$5</f>
        <v>0.119802593192869</v>
      </c>
      <c r="CE123" s="1" t="n">
        <f aca="false">CE$5/(1-$E123)+$D$123-CE$5</f>
        <v>0.120450891410049</v>
      </c>
      <c r="CF123" s="1" t="n">
        <f aca="false">CF$5/(1-$E123)+$D$123-CF$5</f>
        <v>0.121099189627229</v>
      </c>
      <c r="CG123" s="1" t="n">
        <f aca="false">CG$5/(1-$E123)+$D$123-CG$5</f>
        <v>0.121747487844408</v>
      </c>
      <c r="CH123" s="1" t="n">
        <f aca="false">CH$5/(1-$E123)+$D$123-CH$5</f>
        <v>0.122395786061588</v>
      </c>
      <c r="CI123" s="1" t="n">
        <f aca="false">CI$5/(1-$E123)+$D$123-CI$5</f>
        <v>0.123044084278768</v>
      </c>
      <c r="CJ123" s="1" t="n">
        <f aca="false">CJ$5/(1-$E123)+$D$123-CJ$5</f>
        <v>0.123692382495948</v>
      </c>
      <c r="CK123" s="1" t="n">
        <f aca="false">CK$5/(1-$E123)+$D$123-CK$5</f>
        <v>0.124340680713128</v>
      </c>
      <c r="CL123" s="1" t="n">
        <f aca="false">CL$5/(1-$E123)+$D$123-CL$5</f>
        <v>0.124988978930308</v>
      </c>
      <c r="CM123" s="1" t="n">
        <f aca="false">CM$5/(1-$E123)+$D$123-CM$5</f>
        <v>0.125637277147488</v>
      </c>
      <c r="CN123" s="1" t="n">
        <f aca="false">CN$5/(1-$E123)+$D$123-CN$5</f>
        <v>0.126285575364668</v>
      </c>
      <c r="CO123" s="1" t="n">
        <f aca="false">CO$5/(1-$E123)+$D$123-CO$5</f>
        <v>0.126933873581848</v>
      </c>
      <c r="CP123" s="1" t="n">
        <f aca="false">CP$5/(1-$E123)+$D$123-CP$5</f>
        <v>0.127582171799028</v>
      </c>
      <c r="CQ123" s="1" t="n">
        <f aca="false">CQ$5/(1-$E123)+$D$123-CQ$5</f>
        <v>0.128230470016208</v>
      </c>
      <c r="CR123" s="1" t="n">
        <f aca="false">CR$5/(1-$E123)+$D$123-CR$5</f>
        <v>0.128878768233387</v>
      </c>
      <c r="CS123" s="1" t="n">
        <f aca="false">CS$5/(1-$E123)+$D$123-CS$5</f>
        <v>0.129527066450567</v>
      </c>
      <c r="CT123" s="1" t="n">
        <f aca="false">CT$5/(1-$E123)+$D$123-CT$5</f>
        <v>0.130175364667747</v>
      </c>
      <c r="CU123" s="1" t="n">
        <f aca="false">CU$5/(1-$E123)+$D$123-CU$5</f>
        <v>0.130823662884927</v>
      </c>
      <c r="CV123" s="1" t="n">
        <f aca="false">CV$5/(1-$E123)+$D$123-CV$5</f>
        <v>0.131471961102107</v>
      </c>
      <c r="CW123" s="1" t="n">
        <f aca="false">CW$5/(1-$E123)+$D$123-CW$5</f>
        <v>0.132120259319287</v>
      </c>
      <c r="CX123" s="1" t="n">
        <f aca="false">CX$5/(1-$E123)+$D$123-CX$5</f>
        <v>0.132768557536467</v>
      </c>
      <c r="CY123" s="1" t="n">
        <f aca="false">CY$5/(1-$E123)+$D$123-CY$5</f>
        <v>0.133416855753647</v>
      </c>
      <c r="CZ123" s="1" t="n">
        <f aca="false">CZ$5/(1-$E123)+$D$123-CZ$5</f>
        <v>0.134065153970827</v>
      </c>
      <c r="DA123" s="1" t="n">
        <f aca="false">DA$5/(1-$E123)+$D$123-DA$5</f>
        <v>0.134713452188007</v>
      </c>
      <c r="DB123" s="1" t="n">
        <f aca="false">DB$5/(1-$E123)+$D$123-DB$5</f>
        <v>0.135361750405187</v>
      </c>
      <c r="DC123" s="1" t="n">
        <f aca="false">DC$5/(1-$E123)+$D$123-DC$5</f>
        <v>0.136010048622366</v>
      </c>
      <c r="DD123" s="1" t="n">
        <f aca="false">DD$5/(1-$E123)+$D$123-DD$5</f>
        <v>0.136658346839546</v>
      </c>
      <c r="DE123" s="1" t="n">
        <f aca="false">DE$5/(1-$E123)+$D$123-DE$5</f>
        <v>0.137306645056726</v>
      </c>
      <c r="DF123" s="1" t="n">
        <f aca="false">DF$5/(1-$E123)+$D$123-DF$5</f>
        <v>0.137954943273906</v>
      </c>
      <c r="DG123" s="1" t="n">
        <f aca="false">DG$5/(1-$E123)+$D$123-DG$5</f>
        <v>0.138603241491086</v>
      </c>
      <c r="DH123" s="1" t="n">
        <f aca="false">DH$5/(1-$E123)+$D$123-DH$5</f>
        <v>0.139251539708265</v>
      </c>
      <c r="DI123" s="1" t="n">
        <f aca="false">DI$5/(1-$E123)+$D$123-DI$5</f>
        <v>0.139899837925446</v>
      </c>
      <c r="DJ123" s="1" t="n">
        <f aca="false">DJ$5/(1-$E123)+$D$123-DJ$5</f>
        <v>0.140548136142626</v>
      </c>
      <c r="DK123" s="1" t="n">
        <f aca="false">DK$5/(1-$E123)+$D$123-DK$5</f>
        <v>0.141196434359806</v>
      </c>
      <c r="DL123" s="1" t="n">
        <f aca="false">DL$5/(1-$E123)+$D$123-DL$5</f>
        <v>0.141844732576986</v>
      </c>
      <c r="DM123" s="1" t="n">
        <f aca="false">DM$5/(1-$E123)+$D$123-DM$5</f>
        <v>0.142493030794165</v>
      </c>
      <c r="DN123" s="1" t="n">
        <f aca="false">DN$5/(1-$E123)+$D$123-DN$5</f>
        <v>0.143141329011345</v>
      </c>
      <c r="DO123" s="1" t="n">
        <f aca="false">DO$5/(1-$E123)+$D$123-DO$5</f>
        <v>0.143789627228525</v>
      </c>
      <c r="DP123" s="1" t="n">
        <f aca="false">DP$5/(1-$E123)+$D$123-DP$5</f>
        <v>0.144437925445705</v>
      </c>
      <c r="DQ123" s="1" t="n">
        <f aca="false">DQ$5/(1-$E123)+$D$123-DQ$5</f>
        <v>0.145086223662885</v>
      </c>
      <c r="DR123" s="1" t="n">
        <f aca="false">DR$5/(1-$E123)+$D$123-DR$5</f>
        <v>0.145734521880065</v>
      </c>
      <c r="DS123" s="1" t="n">
        <f aca="false">DS$5/(1-$E123)+$D$123-DS$5</f>
        <v>0.146382820097244</v>
      </c>
      <c r="DT123" s="1" t="n">
        <f aca="false">DT$5/(1-$E123)+$D$123-DT$5</f>
        <v>0.147031118314425</v>
      </c>
      <c r="DU123" s="1" t="n">
        <f aca="false">DU$5/(1-$E123)+$D$123-DU$5</f>
        <v>0.147679416531605</v>
      </c>
      <c r="DV123" s="1" t="n">
        <f aca="false">DV$5/(1-$E123)+$D$123-DV$5</f>
        <v>0.148327714748785</v>
      </c>
      <c r="DW123" s="1" t="n">
        <f aca="false">DW$5/(1-$E123)+$D$123-DW$5</f>
        <v>0.148976012965965</v>
      </c>
      <c r="DX123" s="1" t="n">
        <f aca="false">DX$5/(1-$E123)+$D$123-DX$5</f>
        <v>0.149624311183144</v>
      </c>
      <c r="DY123" s="1" t="n">
        <f aca="false">DY$5/(1-$E123)+$D$123-DY$5</f>
        <v>0.150272609400325</v>
      </c>
      <c r="DZ123" s="1" t="n">
        <f aca="false">DZ$5/(1-$E123)+$D$123-DZ$5</f>
        <v>0.150920907617506</v>
      </c>
      <c r="EA123" s="1" t="n">
        <f aca="false">EA$5/(1-$E123)+$D$123-EA$5</f>
        <v>0.151569205834685</v>
      </c>
      <c r="EB123" s="1" t="n">
        <f aca="false">EB$5/(1-$E123)+$D$123-EB$5</f>
        <v>0.152217504051865</v>
      </c>
      <c r="EC123" s="1" t="n">
        <f aca="false">EC$5/(1-$E123)+$D$123-EC$5</f>
        <v>0.152865802269044</v>
      </c>
      <c r="ED123" s="1" t="n">
        <f aca="false">ED$5/(1-$E123)+$D$123-ED$5</f>
        <v>0.153514100486225</v>
      </c>
      <c r="EE123" s="1" t="n">
        <f aca="false">EE$5/(1-$E123)+$D$123-EE$5</f>
        <v>0.154162398703404</v>
      </c>
      <c r="EF123" s="1" t="n">
        <f aca="false">EF$5/(1-$E123)+$D$123-EF$5</f>
        <v>0.154810696920585</v>
      </c>
      <c r="EG123" s="1" t="n">
        <f aca="false">EG$5/(1-$E123)+$D$123-EG$5</f>
        <v>0.155458995137764</v>
      </c>
      <c r="EH123" s="1" t="n">
        <f aca="false">EH$5/(1-$E123)+$D$123-EH$5</f>
        <v>0.156107293354944</v>
      </c>
      <c r="EI123" s="1" t="n">
        <f aca="false">EI$5/(1-$E123)+$D$123-EI$5</f>
        <v>0.156755591572125</v>
      </c>
      <c r="EJ123" s="1" t="n">
        <f aca="false">EJ$5/(1-$E123)+$D$123-EJ$5</f>
        <v>0.157403889789304</v>
      </c>
      <c r="EK123" s="1" t="n">
        <f aca="false">EK$5/(1-$E123)+$D$123-EK$5</f>
        <v>0.158052188006485</v>
      </c>
      <c r="EL123" s="1" t="n">
        <f aca="false">EL$5/(1-$E123)+$D$123-EL$5</f>
        <v>0.158700486223664</v>
      </c>
      <c r="EM123" s="1" t="n">
        <f aca="false">EM$5/(1-$E123)+$D$123-EM$5</f>
        <v>0.159348784440844</v>
      </c>
      <c r="EN123" s="1" t="n">
        <f aca="false">EN$5/(1-$E123)+$D$123-EN$5</f>
        <v>0.159997082658023</v>
      </c>
      <c r="EO123" s="1" t="n">
        <f aca="false">EO$5/(1-$E123)+$D$123-EO$5</f>
        <v>0.160645380875204</v>
      </c>
      <c r="EP123" s="1" t="n">
        <f aca="false">EP$5/(1-$E123)+$D$123-EP$5</f>
        <v>0.161293679092383</v>
      </c>
      <c r="EQ123" s="1" t="n">
        <f aca="false">EQ$5/(1-$E123)+$D$123-EQ$5</f>
        <v>0.161941977309564</v>
      </c>
      <c r="ER123" s="1" t="n">
        <f aca="false">ER$5/(1-$E123)+$D$123-ER$5</f>
        <v>0.162590275526743</v>
      </c>
      <c r="ES123" s="1" t="n">
        <f aca="false">ES$5/(1-$E123)+$D$123-ES$5</f>
        <v>0.163238573743923</v>
      </c>
      <c r="ET123" s="1" t="n">
        <f aca="false">ET$5/(1-$E123)+$D$123-ET$5</f>
        <v>0.163886871961104</v>
      </c>
      <c r="EU123" s="1"/>
      <c r="EV123" s="1"/>
      <c r="EW123" s="1"/>
      <c r="EX123" s="1"/>
      <c r="EY123" s="1"/>
      <c r="EZ123" s="1"/>
      <c r="FA123" s="1"/>
      <c r="FB123" s="1"/>
    </row>
    <row r="124" customFormat="false" ht="12.75" hidden="false" customHeight="false" outlineLevel="0" collapsed="false">
      <c r="A124" s="18" t="s">
        <v>105</v>
      </c>
      <c r="B124" s="12" t="n">
        <f aca="false">+B123+1</f>
        <v>74</v>
      </c>
      <c r="C124" s="1" t="n">
        <v>6.82</v>
      </c>
      <c r="D124" s="1" t="n">
        <f aca="false">0.0873-0.0088</f>
        <v>0.0785</v>
      </c>
      <c r="E124" s="2" t="n">
        <v>0.0209</v>
      </c>
      <c r="F124" s="1" t="n">
        <f aca="false">F$5/(1-$E124)+$D$124-F$5</f>
        <v>0.110519201307323</v>
      </c>
      <c r="G124" s="1" t="n">
        <f aca="false">G$5/(1-$E124)+$D$124-G$5</f>
        <v>0.111586508017567</v>
      </c>
      <c r="H124" s="1" t="n">
        <f aca="false">H$5/(1-$E124)+$D$124-H$5</f>
        <v>0.112653814727811</v>
      </c>
      <c r="I124" s="1" t="n">
        <f aca="false">I$5/(1-$E124)+$D$124-I$5</f>
        <v>0.113721121438055</v>
      </c>
      <c r="J124" s="1" t="n">
        <f aca="false">J$5/(1-$E124)+$D$124-J$5</f>
        <v>0.1147884281483</v>
      </c>
      <c r="K124" s="1" t="n">
        <f aca="false">K$5/(1-$E124)+$D$124-K$5</f>
        <v>0.115855734858544</v>
      </c>
      <c r="L124" s="1" t="n">
        <f aca="false">L$5/(1-$E124)+$D$124-L$5</f>
        <v>0.116923041568788</v>
      </c>
      <c r="M124" s="1" t="n">
        <f aca="false">M$5/(1-$E124)+$D$124-M$5</f>
        <v>0.117990348279032</v>
      </c>
      <c r="N124" s="1" t="n">
        <f aca="false">N$5/(1-$E124)+$D$124-N$5</f>
        <v>0.119057654989276</v>
      </c>
      <c r="O124" s="1" t="n">
        <f aca="false">O$5/(1-$E124)+$D$124-O$5</f>
        <v>0.12012496169952</v>
      </c>
      <c r="P124" s="1" t="n">
        <f aca="false">P$5/(1-$E124)+$D$124-P$5</f>
        <v>0.131865335512205</v>
      </c>
      <c r="Q124" s="1" t="n">
        <f aca="false">Q$5/(1-$E124)+$D$124-Q$5</f>
        <v>0.132932642222449</v>
      </c>
      <c r="R124" s="1" t="n">
        <f aca="false">R$5/(1-$E124)+$D$124-R$5</f>
        <v>0.133999948932694</v>
      </c>
      <c r="S124" s="1" t="n">
        <f aca="false">S$5/(1-$E124)+$D$124-S$5</f>
        <v>0.135067255642937</v>
      </c>
      <c r="T124" s="1" t="n">
        <f aca="false">T$5/(1-$E124)+$D$124-T$5</f>
        <v>0.136134562353182</v>
      </c>
      <c r="U124" s="1" t="n">
        <f aca="false">U$5/(1-$E124)+$D$124-U$5</f>
        <v>0.137201869063426</v>
      </c>
      <c r="V124" s="1" t="n">
        <f aca="false">V$5/(1-$E124)+$D$124-V$5</f>
        <v>0.13826917577367</v>
      </c>
      <c r="W124" s="1" t="n">
        <f aca="false">W$5/(1-$E124)+$D$124-W$5</f>
        <v>0.139336482483914</v>
      </c>
      <c r="X124" s="1" t="n">
        <f aca="false">X$5/(1-$E124)+$D$124-X$5</f>
        <v>0.140403789194158</v>
      </c>
      <c r="Y124" s="1" t="n">
        <f aca="false">Y$5/(1-$E124)+$D$124-Y$5</f>
        <v>0.141471095904402</v>
      </c>
      <c r="Z124" s="1" t="n">
        <f aca="false">Z$5/(1-$E124)+$D$124-Z$5</f>
        <v>0.142538402614646</v>
      </c>
      <c r="AA124" s="1" t="n">
        <f aca="false">AA$5/(1-$E124)+$D$124-AA$5</f>
        <v>0.14360570932489</v>
      </c>
      <c r="AB124" s="1" t="n">
        <f aca="false">AB$5/(1-$E124)+$D$124-AB$5</f>
        <v>0.144673016035134</v>
      </c>
      <c r="AC124" s="1" t="n">
        <f aca="false">AC$5/(1-$E124)+$D$124-AC$5</f>
        <v>0.145740322745378</v>
      </c>
      <c r="AD124" s="1" t="n">
        <f aca="false">AD$5/(1-$E124)+$D$124-AD$5</f>
        <v>0.146807629455623</v>
      </c>
      <c r="AE124" s="1" t="n">
        <f aca="false">AE$5/(1-$E124)+$D$124-AE$5</f>
        <v>0.147874936165867</v>
      </c>
      <c r="AF124" s="1" t="n">
        <f aca="false">AF$5/(1-$E124)+$D$124-AF$5</f>
        <v>0.148942242876111</v>
      </c>
      <c r="AG124" s="1" t="n">
        <f aca="false">AG$5/(1-$E124)+$D$124-AG$5</f>
        <v>0.150009549586355</v>
      </c>
      <c r="AH124" s="1" t="n">
        <f aca="false">AH$5/(1-$E124)+$D$124-AH$5</f>
        <v>0.151076856296599</v>
      </c>
      <c r="AI124" s="1" t="n">
        <f aca="false">AI$5/(1-$E124)+$D$124-AI$5</f>
        <v>0.152144163006843</v>
      </c>
      <c r="AJ124" s="1" t="n">
        <f aca="false">AJ$5/(1-$E124)+$D$124-AJ$5</f>
        <v>0.153211469717087</v>
      </c>
      <c r="AK124" s="1" t="n">
        <f aca="false">AK$5/(1-$E124)+$D$124-AK$5</f>
        <v>0.154278776427331</v>
      </c>
      <c r="AL124" s="1" t="n">
        <f aca="false">AL$5/(1-$E124)+$D$124-AL$5</f>
        <v>0.155346083137575</v>
      </c>
      <c r="AM124" s="1" t="n">
        <f aca="false">AM$5/(1-$E124)+$D$124-AM$5</f>
        <v>0.15641338984782</v>
      </c>
      <c r="AN124" s="1" t="n">
        <f aca="false">AN$5/(1-$E124)+$D$124-AN$5</f>
        <v>0.157480696558064</v>
      </c>
      <c r="AO124" s="1" t="n">
        <f aca="false">AO$5/(1-$E124)+$D$124-AO$5</f>
        <v>0.158548003268308</v>
      </c>
      <c r="AP124" s="1" t="n">
        <f aca="false">AP$5/(1-$E124)+$D$124-AP$5</f>
        <v>0.159615309978552</v>
      </c>
      <c r="AQ124" s="1" t="n">
        <f aca="false">AQ$5/(1-$E124)+$D$124-AQ$5</f>
        <v>0.160682616688796</v>
      </c>
      <c r="AR124" s="1" t="n">
        <f aca="false">AR$5/(1-$E124)+$D$124-AR$5</f>
        <v>0.161749923399039</v>
      </c>
      <c r="AS124" s="1" t="n">
        <f aca="false">AS$5/(1-$E124)+$D$124-AS$5</f>
        <v>0.162817230109284</v>
      </c>
      <c r="AT124" s="1" t="n">
        <f aca="false">AT$5/(1-$E124)+$D$124-AT$5</f>
        <v>0.163884536819528</v>
      </c>
      <c r="AU124" s="1" t="n">
        <f aca="false">AU$5/(1-$E124)+$D$124-AU$5</f>
        <v>0.164951843529773</v>
      </c>
      <c r="AV124" s="1" t="n">
        <f aca="false">AV$5/(1-$E124)+$D$124-AV$5</f>
        <v>0.166019150240016</v>
      </c>
      <c r="AW124" s="1" t="n">
        <f aca="false">AW$5/(1-$E124)+$D$124-AW$5</f>
        <v>0.16708645695026</v>
      </c>
      <c r="AX124" s="1" t="n">
        <f aca="false">AX$5/(1-$E124)+$D$124-AX$5</f>
        <v>0.168153763660505</v>
      </c>
      <c r="AY124" s="1" t="n">
        <f aca="false">AY$5/(1-$E124)+$D$124-AY$5</f>
        <v>0.169221070370749</v>
      </c>
      <c r="AZ124" s="1" t="n">
        <f aca="false">AZ$5/(1-$E124)+$D$124-AZ$5</f>
        <v>0.170288377080992</v>
      </c>
      <c r="BA124" s="1" t="n">
        <f aca="false">BA$5/(1-$E124)+$D$124-BA$5</f>
        <v>0.171355683791237</v>
      </c>
      <c r="BB124" s="1" t="n">
        <f aca="false">BB$5/(1-$E124)+$D$124-BB$5</f>
        <v>0.172422990501481</v>
      </c>
      <c r="BC124" s="1" t="n">
        <f aca="false">BC$5/(1-$E124)+$D$124-BC$5</f>
        <v>0.173490297211725</v>
      </c>
      <c r="BD124" s="1" t="n">
        <f aca="false">BD$5/(1-$E124)+$D$124-BD$5</f>
        <v>0.174557603921969</v>
      </c>
      <c r="BE124" s="1" t="n">
        <f aca="false">BE$5/(1-$E124)+$D$124-BE$5</f>
        <v>0.175624910632213</v>
      </c>
      <c r="BF124" s="1" t="n">
        <f aca="false">BF$5/(1-$E124)+$D$124-BF$5</f>
        <v>0.176692217342457</v>
      </c>
      <c r="BG124" s="1" t="n">
        <f aca="false">BG$5/(1-$E124)+$D$124-BG$5</f>
        <v>0.177759524052702</v>
      </c>
      <c r="BH124" s="1" t="n">
        <f aca="false">BH$5/(1-$E124)+$D$124-BH$5</f>
        <v>0.178826830762945</v>
      </c>
      <c r="BI124" s="1" t="n">
        <f aca="false">BI$5/(1-$E124)+$D$124-BI$5</f>
        <v>0.179894137473189</v>
      </c>
      <c r="BJ124" s="1" t="n">
        <f aca="false">BJ$5/(1-$E124)+$D$124-BJ$5</f>
        <v>0.180961444183434</v>
      </c>
      <c r="BK124" s="1" t="n">
        <f aca="false">BK$5/(1-$E124)+$D$124-BK$5</f>
        <v>0.182028750893678</v>
      </c>
      <c r="BL124" s="1" t="n">
        <f aca="false">BL$5/(1-$E124)+$D$124-BL$5</f>
        <v>0.183096057603922</v>
      </c>
      <c r="BM124" s="1" t="n">
        <f aca="false">BM$5/(1-$E124)+$D$124-BM$5</f>
        <v>0.184163364314166</v>
      </c>
      <c r="BN124" s="1" t="n">
        <f aca="false">BN$5/(1-$E124)+$D$124-BN$5</f>
        <v>0.18523067102441</v>
      </c>
      <c r="BO124" s="1" t="n">
        <f aca="false">BO$5/(1-$E124)+$D$124-BO$5</f>
        <v>0.186297977734654</v>
      </c>
      <c r="BP124" s="1" t="n">
        <f aca="false">BP$5/(1-$E124)+$D$124-BP$5</f>
        <v>0.187365284444899</v>
      </c>
      <c r="BQ124" s="1" t="n">
        <f aca="false">BQ$5/(1-$E124)+$D$124-BQ$5</f>
        <v>0.188432591155142</v>
      </c>
      <c r="BR124" s="1" t="n">
        <f aca="false">BR$5/(1-$E124)+$D$124-BR$5</f>
        <v>0.189499897865386</v>
      </c>
      <c r="BS124" s="1" t="n">
        <f aca="false">BS$5/(1-$E124)+$D$124-BS$5</f>
        <v>0.190567204575631</v>
      </c>
      <c r="BT124" s="1" t="n">
        <f aca="false">BT$5/(1-$E124)+$D$124-BT$5</f>
        <v>0.191634511285875</v>
      </c>
      <c r="BU124" s="1" t="n">
        <f aca="false">BU$5/(1-$E124)+$D$124-BU$5</f>
        <v>0.192701817996118</v>
      </c>
      <c r="BV124" s="1" t="n">
        <f aca="false">BV$5/(1-$E124)+$D$124-BV$5</f>
        <v>0.193769124706363</v>
      </c>
      <c r="BW124" s="1" t="n">
        <f aca="false">BW$5/(1-$E124)+$D$124-BW$5</f>
        <v>0.194836431416607</v>
      </c>
      <c r="BX124" s="1" t="n">
        <f aca="false">BX$5/(1-$E124)+$D$124-BX$5</f>
        <v>0.195903738126852</v>
      </c>
      <c r="BY124" s="1" t="n">
        <f aca="false">BY$5/(1-$E124)+$D$124-BY$5</f>
        <v>0.196971044837095</v>
      </c>
      <c r="BZ124" s="1" t="n">
        <f aca="false">BZ$5/(1-$E124)+$D$124-BZ$5</f>
        <v>0.198038351547339</v>
      </c>
      <c r="CA124" s="1" t="n">
        <f aca="false">CA$5/(1-$E124)+$D$124-CA$5</f>
        <v>0.199105658257584</v>
      </c>
      <c r="CB124" s="1" t="n">
        <f aca="false">CB$5/(1-$E124)+$D$124-CB$5</f>
        <v>0.200172964967828</v>
      </c>
      <c r="CC124" s="1" t="n">
        <f aca="false">CC$5/(1-$E124)+$D$124-CC$5</f>
        <v>0.201240271678071</v>
      </c>
      <c r="CD124" s="1" t="n">
        <f aca="false">CD$5/(1-$E124)+$D$124-CD$5</f>
        <v>0.202307578388316</v>
      </c>
      <c r="CE124" s="1" t="n">
        <f aca="false">CE$5/(1-$E124)+$D$124-CE$5</f>
        <v>0.20337488509856</v>
      </c>
      <c r="CF124" s="1" t="n">
        <f aca="false">CF$5/(1-$E124)+$D$124-CF$5</f>
        <v>0.204442191808804</v>
      </c>
      <c r="CG124" s="1" t="n">
        <f aca="false">CG$5/(1-$E124)+$D$124-CG$5</f>
        <v>0.205509498519048</v>
      </c>
      <c r="CH124" s="1" t="n">
        <f aca="false">CH$5/(1-$E124)+$D$124-CH$5</f>
        <v>0.206576805229292</v>
      </c>
      <c r="CI124" s="1" t="n">
        <f aca="false">CI$5/(1-$E124)+$D$124-CI$5</f>
        <v>0.207644111939536</v>
      </c>
      <c r="CJ124" s="1" t="n">
        <f aca="false">CJ$5/(1-$E124)+$D$124-CJ$5</f>
        <v>0.208711418649781</v>
      </c>
      <c r="CK124" s="1" t="n">
        <f aca="false">CK$5/(1-$E124)+$D$124-CK$5</f>
        <v>0.209778725360025</v>
      </c>
      <c r="CL124" s="1" t="n">
        <f aca="false">CL$5/(1-$E124)+$D$124-CL$5</f>
        <v>0.210846032070268</v>
      </c>
      <c r="CM124" s="1" t="n">
        <f aca="false">CM$5/(1-$E124)+$D$124-CM$5</f>
        <v>0.211913338780513</v>
      </c>
      <c r="CN124" s="1" t="n">
        <f aca="false">CN$5/(1-$E124)+$D$124-CN$5</f>
        <v>0.212980645490757</v>
      </c>
      <c r="CO124" s="1" t="n">
        <f aca="false">CO$5/(1-$E124)+$D$124-CO$5</f>
        <v>0.214047952201001</v>
      </c>
      <c r="CP124" s="1" t="n">
        <f aca="false">CP$5/(1-$E124)+$D$124-CP$5</f>
        <v>0.215115258911245</v>
      </c>
      <c r="CQ124" s="1" t="n">
        <f aca="false">CQ$5/(1-$E124)+$D$124-CQ$5</f>
        <v>0.216182565621489</v>
      </c>
      <c r="CR124" s="1" t="n">
        <f aca="false">CR$5/(1-$E124)+$D$124-CR$5</f>
        <v>0.217249872331733</v>
      </c>
      <c r="CS124" s="1" t="n">
        <f aca="false">CS$5/(1-$E124)+$D$124-CS$5</f>
        <v>0.218317179041978</v>
      </c>
      <c r="CT124" s="1" t="n">
        <f aca="false">CT$5/(1-$E124)+$D$124-CT$5</f>
        <v>0.219384485752221</v>
      </c>
      <c r="CU124" s="1" t="n">
        <f aca="false">CU$5/(1-$E124)+$D$124-CU$5</f>
        <v>0.220451792462465</v>
      </c>
      <c r="CV124" s="1" t="n">
        <f aca="false">CV$5/(1-$E124)+$D$124-CV$5</f>
        <v>0.22151909917271</v>
      </c>
      <c r="CW124" s="1" t="n">
        <f aca="false">CW$5/(1-$E124)+$D$124-CW$5</f>
        <v>0.222586405882954</v>
      </c>
      <c r="CX124" s="1" t="n">
        <f aca="false">CX$5/(1-$E124)+$D$124-CX$5</f>
        <v>0.223653712593197</v>
      </c>
      <c r="CY124" s="1" t="n">
        <f aca="false">CY$5/(1-$E124)+$D$124-CY$5</f>
        <v>0.224721019303442</v>
      </c>
      <c r="CZ124" s="1" t="n">
        <f aca="false">CZ$5/(1-$E124)+$D$124-CZ$5</f>
        <v>0.225788326013686</v>
      </c>
      <c r="DA124" s="1" t="n">
        <f aca="false">DA$5/(1-$E124)+$D$124-DA$5</f>
        <v>0.22685563272393</v>
      </c>
      <c r="DB124" s="1" t="n">
        <f aca="false">DB$5/(1-$E124)+$D$124-DB$5</f>
        <v>0.227922939434174</v>
      </c>
      <c r="DC124" s="1" t="n">
        <f aca="false">DC$5/(1-$E124)+$D$124-DC$5</f>
        <v>0.228990246144418</v>
      </c>
      <c r="DD124" s="1" t="n">
        <f aca="false">DD$5/(1-$E124)+$D$124-DD$5</f>
        <v>0.230057552854662</v>
      </c>
      <c r="DE124" s="1" t="n">
        <f aca="false">DE$5/(1-$E124)+$D$124-DE$5</f>
        <v>0.231124859564907</v>
      </c>
      <c r="DF124" s="1" t="n">
        <f aca="false">DF$5/(1-$E124)+$D$124-DF$5</f>
        <v>0.232192166275151</v>
      </c>
      <c r="DG124" s="1" t="n">
        <f aca="false">DG$5/(1-$E124)+$D$124-DG$5</f>
        <v>0.233259472985394</v>
      </c>
      <c r="DH124" s="1" t="n">
        <f aca="false">DH$5/(1-$E124)+$D$124-DH$5</f>
        <v>0.234326779695639</v>
      </c>
      <c r="DI124" s="1" t="n">
        <f aca="false">DI$5/(1-$E124)+$D$124-DI$5</f>
        <v>0.235394086405883</v>
      </c>
      <c r="DJ124" s="1" t="n">
        <f aca="false">DJ$5/(1-$E124)+$D$124-DJ$5</f>
        <v>0.236461393116127</v>
      </c>
      <c r="DK124" s="1" t="n">
        <f aca="false">DK$5/(1-$E124)+$D$124-DK$5</f>
        <v>0.237528699826371</v>
      </c>
      <c r="DL124" s="1" t="n">
        <f aca="false">DL$5/(1-$E124)+$D$124-DL$5</f>
        <v>0.238596006536615</v>
      </c>
      <c r="DM124" s="1" t="n">
        <f aca="false">DM$5/(1-$E124)+$D$124-DM$5</f>
        <v>0.239663313246859</v>
      </c>
      <c r="DN124" s="1" t="n">
        <f aca="false">DN$5/(1-$E124)+$D$124-DN$5</f>
        <v>0.240730619957104</v>
      </c>
      <c r="DO124" s="1" t="n">
        <f aca="false">DO$5/(1-$E124)+$D$124-DO$5</f>
        <v>0.241797926667347</v>
      </c>
      <c r="DP124" s="1" t="n">
        <f aca="false">DP$5/(1-$E124)+$D$124-DP$5</f>
        <v>0.242865233377591</v>
      </c>
      <c r="DQ124" s="1" t="n">
        <f aca="false">DQ$5/(1-$E124)+$D$124-DQ$5</f>
        <v>0.243932540087836</v>
      </c>
      <c r="DR124" s="1" t="n">
        <f aca="false">DR$5/(1-$E124)+$D$124-DR$5</f>
        <v>0.244999846798079</v>
      </c>
      <c r="DS124" s="1" t="n">
        <f aca="false">DS$5/(1-$E124)+$D$124-DS$5</f>
        <v>0.246067153508323</v>
      </c>
      <c r="DT124" s="1" t="n">
        <f aca="false">DT$5/(1-$E124)+$D$124-DT$5</f>
        <v>0.247134460218568</v>
      </c>
      <c r="DU124" s="1" t="n">
        <f aca="false">DU$5/(1-$E124)+$D$124-DU$5</f>
        <v>0.248201766928813</v>
      </c>
      <c r="DV124" s="1" t="n">
        <f aca="false">DV$5/(1-$E124)+$D$124-DV$5</f>
        <v>0.249269073639056</v>
      </c>
      <c r="DW124" s="1" t="n">
        <f aca="false">DW$5/(1-$E124)+$D$124-DW$5</f>
        <v>0.2503363803493</v>
      </c>
      <c r="DX124" s="1" t="n">
        <f aca="false">DX$5/(1-$E124)+$D$124-DX$5</f>
        <v>0.251403687059545</v>
      </c>
      <c r="DY124" s="1" t="n">
        <f aca="false">DY$5/(1-$E124)+$D$124-DY$5</f>
        <v>0.252470993769789</v>
      </c>
      <c r="DZ124" s="1" t="n">
        <f aca="false">DZ$5/(1-$E124)+$D$124-DZ$5</f>
        <v>0.253538300480033</v>
      </c>
      <c r="EA124" s="1" t="n">
        <f aca="false">EA$5/(1-$E124)+$D$124-EA$5</f>
        <v>0.254605607190277</v>
      </c>
      <c r="EB124" s="1" t="n">
        <f aca="false">EB$5/(1-$E124)+$D$124-EB$5</f>
        <v>0.25567291390052</v>
      </c>
      <c r="EC124" s="1" t="n">
        <f aca="false">EC$5/(1-$E124)+$D$124-EC$5</f>
        <v>0.256740220610764</v>
      </c>
      <c r="ED124" s="1" t="n">
        <f aca="false">ED$5/(1-$E124)+$D$124-ED$5</f>
        <v>0.25780752732101</v>
      </c>
      <c r="EE124" s="1" t="n">
        <f aca="false">EE$5/(1-$E124)+$D$124-EE$5</f>
        <v>0.258874834031253</v>
      </c>
      <c r="EF124" s="1" t="n">
        <f aca="false">EF$5/(1-$E124)+$D$124-EF$5</f>
        <v>0.259942140741497</v>
      </c>
      <c r="EG124" s="1" t="n">
        <f aca="false">EG$5/(1-$E124)+$D$124-EG$5</f>
        <v>0.261009447451741</v>
      </c>
      <c r="EH124" s="1" t="n">
        <f aca="false">EH$5/(1-$E124)+$D$124-EH$5</f>
        <v>0.262076754161985</v>
      </c>
      <c r="EI124" s="1" t="n">
        <f aca="false">EI$5/(1-$E124)+$D$124-EI$5</f>
        <v>0.26314406087223</v>
      </c>
      <c r="EJ124" s="1" t="n">
        <f aca="false">EJ$5/(1-$E124)+$D$124-EJ$5</f>
        <v>0.264211367582474</v>
      </c>
      <c r="EK124" s="1" t="n">
        <f aca="false">EK$5/(1-$E124)+$D$124-EK$5</f>
        <v>0.265278674292718</v>
      </c>
      <c r="EL124" s="1" t="n">
        <f aca="false">EL$5/(1-$E124)+$D$124-EL$5</f>
        <v>0.266345981002962</v>
      </c>
      <c r="EM124" s="1" t="n">
        <f aca="false">EM$5/(1-$E124)+$D$124-EM$5</f>
        <v>0.267413287713206</v>
      </c>
      <c r="EN124" s="1" t="n">
        <f aca="false">EN$5/(1-$E124)+$D$124-EN$5</f>
        <v>0.268480594423449</v>
      </c>
      <c r="EO124" s="1" t="n">
        <f aca="false">EO$5/(1-$E124)+$D$124-EO$5</f>
        <v>0.269547901133695</v>
      </c>
      <c r="EP124" s="1" t="n">
        <f aca="false">EP$5/(1-$E124)+$D$124-EP$5</f>
        <v>0.270615207843939</v>
      </c>
      <c r="EQ124" s="1" t="n">
        <f aca="false">EQ$5/(1-$E124)+$D$124-EQ$5</f>
        <v>0.271682514554183</v>
      </c>
      <c r="ER124" s="1" t="n">
        <f aca="false">ER$5/(1-$E124)+$D$124-ER$5</f>
        <v>0.272749821264426</v>
      </c>
      <c r="ES124" s="1" t="n">
        <f aca="false">ES$5/(1-$E124)+$D$124-ES$5</f>
        <v>0.27381712797467</v>
      </c>
      <c r="ET124" s="1" t="n">
        <f aca="false">ET$5/(1-$E124)+$D$124-ET$5</f>
        <v>0.274884434684916</v>
      </c>
      <c r="EU124" s="1"/>
      <c r="EV124" s="1"/>
      <c r="EW124" s="1"/>
      <c r="EX124" s="1"/>
      <c r="EY124" s="1"/>
      <c r="EZ124" s="1"/>
      <c r="FA124" s="1"/>
      <c r="FB124" s="1"/>
    </row>
    <row r="125" customFormat="false" ht="12.75" hidden="false" customHeight="false" outlineLevel="0" collapsed="false">
      <c r="A125" s="18"/>
      <c r="B125" s="12" t="n">
        <f aca="false">+B124+1</f>
        <v>75</v>
      </c>
    </row>
    <row r="126" customFormat="false" ht="12.75" hidden="false" customHeight="false" outlineLevel="0" collapsed="false">
      <c r="A126" s="5" t="s">
        <v>106</v>
      </c>
      <c r="B126" s="12" t="n">
        <f aca="false">+B125+1</f>
        <v>76</v>
      </c>
    </row>
    <row r="127" customFormat="false" ht="12.75" hidden="false" customHeight="false" outlineLevel="0" collapsed="false">
      <c r="A127" s="18" t="s">
        <v>107</v>
      </c>
      <c r="B127" s="12" t="n">
        <f aca="false">+B126+1</f>
        <v>77</v>
      </c>
      <c r="C127" s="1" t="n">
        <v>3.433</v>
      </c>
      <c r="D127" s="1" t="n">
        <v>0.0258</v>
      </c>
      <c r="E127" s="2" t="n">
        <f aca="false">0.0168</f>
        <v>0.0168</v>
      </c>
      <c r="F127" s="1" t="n">
        <f aca="false">F$5/(1-$E127)+$D$127-F$5</f>
        <v>0.0514305939788446</v>
      </c>
      <c r="G127" s="1" t="n">
        <f aca="false">G$5/(1-$E127)+$D$127-G$5</f>
        <v>0.0522849471114728</v>
      </c>
      <c r="H127" s="1" t="n">
        <f aca="false">H$5/(1-$E127)+$D$127-H$5</f>
        <v>0.053139300244101</v>
      </c>
      <c r="I127" s="1" t="n">
        <f aca="false">I$5/(1-$E127)+$D$127-I$5</f>
        <v>0.0539936533767291</v>
      </c>
      <c r="J127" s="1" t="n">
        <f aca="false">J$5/(1-$E127)+$D$127-J$5</f>
        <v>0.0548480065093573</v>
      </c>
      <c r="K127" s="1" t="n">
        <f aca="false">K$5/(1-$E127)+$D$127-K$5</f>
        <v>0.0557023596419854</v>
      </c>
      <c r="L127" s="1" t="n">
        <f aca="false">L$5/(1-$E127)+$D$127-L$5</f>
        <v>0.0565567127746136</v>
      </c>
      <c r="M127" s="1" t="n">
        <f aca="false">M$5/(1-$E127)+$D$127-M$5</f>
        <v>0.0574110659072418</v>
      </c>
      <c r="N127" s="1" t="n">
        <f aca="false">N$5/(1-$E127)+$D$127-N$5</f>
        <v>0.0582654190398699</v>
      </c>
      <c r="O127" s="1" t="n">
        <f aca="false">O$5/(1-$E127)+$D$127-O$5</f>
        <v>0.0591197721724981</v>
      </c>
      <c r="P127" s="1" t="n">
        <f aca="false">P$5/(1-$E127)+$D$127-P$5</f>
        <v>0.0685176566314074</v>
      </c>
      <c r="Q127" s="1" t="n">
        <f aca="false">Q$5/(1-$E127)+$D$127-Q$5</f>
        <v>0.0693720097640358</v>
      </c>
      <c r="R127" s="1" t="n">
        <f aca="false">R$5/(1-$E127)+$D$127-R$5</f>
        <v>0.0702263628966637</v>
      </c>
      <c r="S127" s="1" t="n">
        <f aca="false">S$5/(1-$E127)+$D$127-S$5</f>
        <v>0.0710807160292921</v>
      </c>
      <c r="T127" s="1" t="n">
        <f aca="false">T$5/(1-$E127)+$D$127-T$5</f>
        <v>0.0719350691619201</v>
      </c>
      <c r="U127" s="1" t="n">
        <f aca="false">U$5/(1-$E127)+$D$127-U$5</f>
        <v>0.0727894222945484</v>
      </c>
      <c r="V127" s="1" t="n">
        <f aca="false">V$5/(1-$E127)+$D$127-V$5</f>
        <v>0.0736437754271764</v>
      </c>
      <c r="W127" s="1" t="n">
        <f aca="false">W$5/(1-$E127)+$D$127-W$5</f>
        <v>0.0744981285598048</v>
      </c>
      <c r="X127" s="1" t="n">
        <f aca="false">X$5/(1-$E127)+$D$127-X$5</f>
        <v>0.0753524816924327</v>
      </c>
      <c r="Y127" s="1" t="n">
        <f aca="false">Y$5/(1-$E127)+$D$127-Y$5</f>
        <v>0.0762068348250611</v>
      </c>
      <c r="Z127" s="1" t="n">
        <f aca="false">Z$5/(1-$E127)+$D$127-Z$5</f>
        <v>0.077061187957689</v>
      </c>
      <c r="AA127" s="1" t="n">
        <f aca="false">AA$5/(1-$E127)+$D$127-AA$5</f>
        <v>0.0779155410903174</v>
      </c>
      <c r="AB127" s="1" t="n">
        <f aca="false">AB$5/(1-$E127)+$D$127-AB$5</f>
        <v>0.0787698942229453</v>
      </c>
      <c r="AC127" s="1" t="n">
        <f aca="false">AC$5/(1-$E127)+$D$127-AC$5</f>
        <v>0.0796242473555737</v>
      </c>
      <c r="AD127" s="1" t="n">
        <f aca="false">AD$5/(1-$E127)+$D$127-AD$5</f>
        <v>0.0804786004882017</v>
      </c>
      <c r="AE127" s="1" t="n">
        <f aca="false">AE$5/(1-$E127)+$D$127-AE$5</f>
        <v>0.08133295362083</v>
      </c>
      <c r="AF127" s="1" t="n">
        <f aca="false">AF$5/(1-$E127)+$D$127-AF$5</f>
        <v>0.082187306753458</v>
      </c>
      <c r="AG127" s="1" t="n">
        <f aca="false">AG$5/(1-$E127)+$D$127-AG$5</f>
        <v>0.0830416598860864</v>
      </c>
      <c r="AH127" s="1" t="n">
        <f aca="false">AH$5/(1-$E127)+$D$127-AH$5</f>
        <v>0.0838960130187143</v>
      </c>
      <c r="AI127" s="1" t="n">
        <f aca="false">AI$5/(1-$E127)+$D$127-AI$5</f>
        <v>0.0847503661513422</v>
      </c>
      <c r="AJ127" s="1" t="n">
        <f aca="false">AJ$5/(1-$E127)+$D$127-AJ$5</f>
        <v>0.0856047192839706</v>
      </c>
      <c r="AK127" s="1" t="n">
        <f aca="false">AK$5/(1-$E127)+$D$127-AK$5</f>
        <v>0.0864590724165986</v>
      </c>
      <c r="AL127" s="1" t="n">
        <f aca="false">AL$5/(1-$E127)+$D$127-AL$5</f>
        <v>0.0873134255492269</v>
      </c>
      <c r="AM127" s="1" t="n">
        <f aca="false">AM$5/(1-$E127)+$D$127-AM$5</f>
        <v>0.0881677786818549</v>
      </c>
      <c r="AN127" s="1" t="n">
        <f aca="false">AN$5/(1-$E127)+$D$127-AN$5</f>
        <v>0.0890221318144833</v>
      </c>
      <c r="AO127" s="1" t="n">
        <f aca="false">AO$5/(1-$E127)+$D$127-AO$5</f>
        <v>0.0898764849471112</v>
      </c>
      <c r="AP127" s="1" t="n">
        <f aca="false">AP$5/(1-$E127)+$D$127-AP$5</f>
        <v>0.0907308380797396</v>
      </c>
      <c r="AQ127" s="1" t="n">
        <f aca="false">AQ$5/(1-$E127)+$D$127-AQ$5</f>
        <v>0.0915851912123675</v>
      </c>
      <c r="AR127" s="1" t="n">
        <f aca="false">AR$5/(1-$E127)+$D$127-AR$5</f>
        <v>0.0924395443449959</v>
      </c>
      <c r="AS127" s="1" t="n">
        <f aca="false">AS$5/(1-$E127)+$D$127-AS$5</f>
        <v>0.0932938974776247</v>
      </c>
      <c r="AT127" s="1" t="n">
        <f aca="false">AT$5/(1-$E127)+$D$127-AT$5</f>
        <v>0.0941482506102522</v>
      </c>
      <c r="AU127" s="1" t="n">
        <f aca="false">AU$5/(1-$E127)+$D$127-AU$5</f>
        <v>0.0950026037428806</v>
      </c>
      <c r="AV127" s="1" t="n">
        <f aca="false">AV$5/(1-$E127)+$D$127-AV$5</f>
        <v>0.095856956875509</v>
      </c>
      <c r="AW127" s="1" t="n">
        <f aca="false">AW$5/(1-$E127)+$D$127-AW$5</f>
        <v>0.0967113100081374</v>
      </c>
      <c r="AX127" s="1" t="n">
        <f aca="false">AX$5/(1-$E127)+$D$127-AX$5</f>
        <v>0.0975656631407649</v>
      </c>
      <c r="AY127" s="1" t="n">
        <f aca="false">AY$5/(1-$E127)+$D$127-AY$5</f>
        <v>0.0984200162733933</v>
      </c>
      <c r="AZ127" s="1" t="n">
        <f aca="false">AZ$5/(1-$E127)+$D$127-AZ$5</f>
        <v>0.0992743694060216</v>
      </c>
      <c r="BA127" s="1" t="n">
        <f aca="false">BA$5/(1-$E127)+$D$127-BA$5</f>
        <v>0.10012872253865</v>
      </c>
      <c r="BB127" s="1" t="n">
        <f aca="false">BB$5/(1-$E127)+$D$127-BB$5</f>
        <v>0.100983075671278</v>
      </c>
      <c r="BC127" s="1" t="n">
        <f aca="false">BC$5/(1-$E127)+$D$127-BC$5</f>
        <v>0.101837428803906</v>
      </c>
      <c r="BD127" s="1" t="n">
        <f aca="false">BD$5/(1-$E127)+$D$127-BD$5</f>
        <v>0.102691781936534</v>
      </c>
      <c r="BE127" s="1" t="n">
        <f aca="false">BE$5/(1-$E127)+$D$127-BE$5</f>
        <v>0.103546135069163</v>
      </c>
      <c r="BF127" s="1" t="n">
        <f aca="false">BF$5/(1-$E127)+$D$127-BF$5</f>
        <v>0.10440048820179</v>
      </c>
      <c r="BG127" s="1" t="n">
        <f aca="false">BG$5/(1-$E127)+$D$127-BG$5</f>
        <v>0.105254841334419</v>
      </c>
      <c r="BH127" s="1" t="n">
        <f aca="false">BH$5/(1-$E127)+$D$127-BH$5</f>
        <v>0.106109194467047</v>
      </c>
      <c r="BI127" s="1" t="n">
        <f aca="false">BI$5/(1-$E127)+$D$127-BI$5</f>
        <v>0.106963547599674</v>
      </c>
      <c r="BJ127" s="1" t="n">
        <f aca="false">BJ$5/(1-$E127)+$D$127-BJ$5</f>
        <v>0.107817900732303</v>
      </c>
      <c r="BK127" s="1" t="n">
        <f aca="false">BK$5/(1-$E127)+$D$127-BK$5</f>
        <v>0.108672253864931</v>
      </c>
      <c r="BL127" s="1" t="n">
        <f aca="false">BL$5/(1-$E127)+$D$127-BL$5</f>
        <v>0.10952660699756</v>
      </c>
      <c r="BM127" s="1" t="n">
        <f aca="false">BM$5/(1-$E127)+$D$127-BM$5</f>
        <v>0.110380960130187</v>
      </c>
      <c r="BN127" s="1" t="n">
        <f aca="false">BN$5/(1-$E127)+$D$127-BN$5</f>
        <v>0.111235313262815</v>
      </c>
      <c r="BO127" s="1" t="n">
        <f aca="false">BO$5/(1-$E127)+$D$127-BO$5</f>
        <v>0.112089666395444</v>
      </c>
      <c r="BP127" s="1" t="n">
        <f aca="false">BP$5/(1-$E127)+$D$127-BP$5</f>
        <v>0.112944019528072</v>
      </c>
      <c r="BQ127" s="1" t="n">
        <f aca="false">BQ$5/(1-$E127)+$D$127-BQ$5</f>
        <v>0.1137983726607</v>
      </c>
      <c r="BR127" s="1" t="n">
        <f aca="false">BR$5/(1-$E127)+$D$127-BR$5</f>
        <v>0.114652725793328</v>
      </c>
      <c r="BS127" s="1" t="n">
        <f aca="false">BS$5/(1-$E127)+$D$127-BS$5</f>
        <v>0.115507078925956</v>
      </c>
      <c r="BT127" s="1" t="n">
        <f aca="false">BT$5/(1-$E127)+$D$127-BT$5</f>
        <v>0.116361432058585</v>
      </c>
      <c r="BU127" s="1" t="n">
        <f aca="false">BU$5/(1-$E127)+$D$127-BU$5</f>
        <v>0.117215785191212</v>
      </c>
      <c r="BV127" s="1" t="n">
        <f aca="false">BV$5/(1-$E127)+$D$127-BV$5</f>
        <v>0.118070138323841</v>
      </c>
      <c r="BW127" s="1" t="n">
        <f aca="false">BW$5/(1-$E127)+$D$127-BW$5</f>
        <v>0.118924491456469</v>
      </c>
      <c r="BX127" s="1" t="n">
        <f aca="false">BX$5/(1-$E127)+$D$127-BX$5</f>
        <v>0.119778844589097</v>
      </c>
      <c r="BY127" s="1" t="n">
        <f aca="false">BY$5/(1-$E127)+$D$127-BY$5</f>
        <v>0.120633197721725</v>
      </c>
      <c r="BZ127" s="1" t="n">
        <f aca="false">BZ$5/(1-$E127)+$D$127-BZ$5</f>
        <v>0.121487550854353</v>
      </c>
      <c r="CA127" s="1" t="n">
        <f aca="false">CA$5/(1-$E127)+$D$127-CA$5</f>
        <v>0.122341903986982</v>
      </c>
      <c r="CB127" s="1" t="n">
        <f aca="false">CB$5/(1-$E127)+$D$127-CB$5</f>
        <v>0.12319625711961</v>
      </c>
      <c r="CC127" s="1" t="n">
        <f aca="false">CC$5/(1-$E127)+$D$127-CC$5</f>
        <v>0.124050610252238</v>
      </c>
      <c r="CD127" s="1" t="n">
        <f aca="false">CD$5/(1-$E127)+$D$127-CD$5</f>
        <v>0.124904963384866</v>
      </c>
      <c r="CE127" s="1" t="n">
        <f aca="false">CE$5/(1-$E127)+$D$127-CE$5</f>
        <v>0.125759316517494</v>
      </c>
      <c r="CF127" s="1" t="n">
        <f aca="false">CF$5/(1-$E127)+$D$127-CF$5</f>
        <v>0.126613669650123</v>
      </c>
      <c r="CG127" s="1" t="n">
        <f aca="false">CG$5/(1-$E127)+$D$127-CG$5</f>
        <v>0.12746802278275</v>
      </c>
      <c r="CH127" s="1" t="n">
        <f aca="false">CH$5/(1-$E127)+$D$127-CH$5</f>
        <v>0.128322375915379</v>
      </c>
      <c r="CI127" s="1" t="n">
        <f aca="false">CI$5/(1-$E127)+$D$127-CI$5</f>
        <v>0.129176729048007</v>
      </c>
      <c r="CJ127" s="1" t="n">
        <f aca="false">CJ$5/(1-$E127)+$D$127-CJ$5</f>
        <v>0.130031082180635</v>
      </c>
      <c r="CK127" s="1" t="n">
        <f aca="false">CK$5/(1-$E127)+$D$127-CK$5</f>
        <v>0.130885435313263</v>
      </c>
      <c r="CL127" s="1" t="n">
        <f aca="false">CL$5/(1-$E127)+$D$127-CL$5</f>
        <v>0.131739788445891</v>
      </c>
      <c r="CM127" s="1" t="n">
        <f aca="false">CM$5/(1-$E127)+$D$127-CM$5</f>
        <v>0.13259414157852</v>
      </c>
      <c r="CN127" s="1" t="n">
        <f aca="false">CN$5/(1-$E127)+$D$127-CN$5</f>
        <v>0.133448494711147</v>
      </c>
      <c r="CO127" s="1" t="n">
        <f aca="false">CO$5/(1-$E127)+$D$127-CO$5</f>
        <v>0.134302847843776</v>
      </c>
      <c r="CP127" s="1" t="n">
        <f aca="false">CP$5/(1-$E127)+$D$127-CP$5</f>
        <v>0.135157200976404</v>
      </c>
      <c r="CQ127" s="1" t="n">
        <f aca="false">CQ$5/(1-$E127)+$D$127-CQ$5</f>
        <v>0.136011554109032</v>
      </c>
      <c r="CR127" s="1" t="n">
        <f aca="false">CR$5/(1-$E127)+$D$127-CR$5</f>
        <v>0.13686590724166</v>
      </c>
      <c r="CS127" s="1" t="n">
        <f aca="false">CS$5/(1-$E127)+$D$127-CS$5</f>
        <v>0.137720260374288</v>
      </c>
      <c r="CT127" s="1" t="n">
        <f aca="false">CT$5/(1-$E127)+$D$127-CT$5</f>
        <v>0.138574613506917</v>
      </c>
      <c r="CU127" s="1" t="n">
        <f aca="false">CU$5/(1-$E127)+$D$127-CU$5</f>
        <v>0.139428966639545</v>
      </c>
      <c r="CV127" s="1" t="n">
        <f aca="false">CV$5/(1-$E127)+$D$127-CV$5</f>
        <v>0.140283319772172</v>
      </c>
      <c r="CW127" s="1" t="n">
        <f aca="false">CW$5/(1-$E127)+$D$127-CW$5</f>
        <v>0.141137672904801</v>
      </c>
      <c r="CX127" s="1" t="n">
        <f aca="false">CX$5/(1-$E127)+$D$127-CX$5</f>
        <v>0.141992026037429</v>
      </c>
      <c r="CY127" s="1" t="n">
        <f aca="false">CY$5/(1-$E127)+$D$127-CY$5</f>
        <v>0.142846379170058</v>
      </c>
      <c r="CZ127" s="1" t="n">
        <f aca="false">CZ$5/(1-$E127)+$D$127-CZ$5</f>
        <v>0.143700732302685</v>
      </c>
      <c r="DA127" s="1" t="n">
        <f aca="false">DA$5/(1-$E127)+$D$127-DA$5</f>
        <v>0.144555085435313</v>
      </c>
      <c r="DB127" s="1" t="n">
        <f aca="false">DB$5/(1-$E127)+$D$127-DB$5</f>
        <v>0.145409438567942</v>
      </c>
      <c r="DC127" s="1" t="n">
        <f aca="false">DC$5/(1-$E127)+$D$127-DC$5</f>
        <v>0.14626379170057</v>
      </c>
      <c r="DD127" s="1" t="n">
        <f aca="false">DD$5/(1-$E127)+$D$127-DD$5</f>
        <v>0.147118144833198</v>
      </c>
      <c r="DE127" s="1" t="n">
        <f aca="false">DE$5/(1-$E127)+$D$127-DE$5</f>
        <v>0.147972497965826</v>
      </c>
      <c r="DF127" s="1" t="n">
        <f aca="false">DF$5/(1-$E127)+$D$127-DF$5</f>
        <v>0.148826851098455</v>
      </c>
      <c r="DG127" s="1" t="n">
        <f aca="false">DG$5/(1-$E127)+$D$127-DG$5</f>
        <v>0.149681204231082</v>
      </c>
      <c r="DH127" s="1" t="n">
        <f aca="false">DH$5/(1-$E127)+$D$127-DH$5</f>
        <v>0.15053555736371</v>
      </c>
      <c r="DI127" s="1" t="n">
        <f aca="false">DI$5/(1-$E127)+$D$127-DI$5</f>
        <v>0.151389910496339</v>
      </c>
      <c r="DJ127" s="1" t="n">
        <f aca="false">DJ$5/(1-$E127)+$D$127-DJ$5</f>
        <v>0.152244263628967</v>
      </c>
      <c r="DK127" s="1" t="n">
        <f aca="false">DK$5/(1-$E127)+$D$127-DK$5</f>
        <v>0.153098616761595</v>
      </c>
      <c r="DL127" s="1" t="n">
        <f aca="false">DL$5/(1-$E127)+$D$127-DL$5</f>
        <v>0.153952969894223</v>
      </c>
      <c r="DM127" s="1" t="n">
        <f aca="false">DM$5/(1-$E127)+$D$127-DM$5</f>
        <v>0.154807323026851</v>
      </c>
      <c r="DN127" s="1" t="n">
        <f aca="false">DN$5/(1-$E127)+$D$127-DN$5</f>
        <v>0.15566167615948</v>
      </c>
      <c r="DO127" s="1" t="n">
        <f aca="false">DO$5/(1-$E127)+$D$127-DO$5</f>
        <v>0.156516029292107</v>
      </c>
      <c r="DP127" s="1" t="n">
        <f aca="false">DP$5/(1-$E127)+$D$127-DP$5</f>
        <v>0.157370382424736</v>
      </c>
      <c r="DQ127" s="1" t="n">
        <f aca="false">DQ$5/(1-$E127)+$D$127-DQ$5</f>
        <v>0.158224735557364</v>
      </c>
      <c r="DR127" s="1" t="n">
        <f aca="false">DR$5/(1-$E127)+$D$127-DR$5</f>
        <v>0.159079088689992</v>
      </c>
      <c r="DS127" s="1" t="n">
        <f aca="false">DS$5/(1-$E127)+$D$127-DS$5</f>
        <v>0.159933441822619</v>
      </c>
      <c r="DT127" s="1" t="n">
        <f aca="false">DT$5/(1-$E127)+$D$127-DT$5</f>
        <v>0.160787794955249</v>
      </c>
      <c r="DU127" s="1" t="n">
        <f aca="false">DU$5/(1-$E127)+$D$127-DU$5</f>
        <v>0.161642148087876</v>
      </c>
      <c r="DV127" s="1" t="n">
        <f aca="false">DV$5/(1-$E127)+$D$127-DV$5</f>
        <v>0.162496501220504</v>
      </c>
      <c r="DW127" s="1" t="n">
        <f aca="false">DW$5/(1-$E127)+$D$127-DW$5</f>
        <v>0.163350854353133</v>
      </c>
      <c r="DX127" s="1" t="n">
        <f aca="false">DX$5/(1-$E127)+$D$127-DX$5</f>
        <v>0.164205207485761</v>
      </c>
      <c r="DY127" s="1" t="n">
        <f aca="false">DY$5/(1-$E127)+$D$127-DY$5</f>
        <v>0.165059560618388</v>
      </c>
      <c r="DZ127" s="1" t="n">
        <f aca="false">DZ$5/(1-$E127)+$D$127-DZ$5</f>
        <v>0.165913913751018</v>
      </c>
      <c r="EA127" s="1" t="n">
        <f aca="false">EA$5/(1-$E127)+$D$127-EA$5</f>
        <v>0.166768266883645</v>
      </c>
      <c r="EB127" s="1" t="n">
        <f aca="false">EB$5/(1-$E127)+$D$127-EB$5</f>
        <v>0.167622620016274</v>
      </c>
      <c r="EC127" s="1" t="n">
        <f aca="false">EC$5/(1-$E127)+$D$127-EC$5</f>
        <v>0.168476973148902</v>
      </c>
      <c r="ED127" s="1" t="n">
        <f aca="false">ED$5/(1-$E127)+$D$127-ED$5</f>
        <v>0.169331326281529</v>
      </c>
      <c r="EE127" s="1" t="n">
        <f aca="false">EE$5/(1-$E127)+$D$127-EE$5</f>
        <v>0.170185679414159</v>
      </c>
      <c r="EF127" s="1" t="n">
        <f aca="false">EF$5/(1-$E127)+$D$127-EF$5</f>
        <v>0.171040032546786</v>
      </c>
      <c r="EG127" s="1" t="n">
        <f aca="false">EG$5/(1-$E127)+$D$127-EG$5</f>
        <v>0.171894385679414</v>
      </c>
      <c r="EH127" s="1" t="n">
        <f aca="false">EH$5/(1-$E127)+$D$127-EH$5</f>
        <v>0.172748738812043</v>
      </c>
      <c r="EI127" s="1" t="n">
        <f aca="false">EI$5/(1-$E127)+$D$127-EI$5</f>
        <v>0.173603091944671</v>
      </c>
      <c r="EJ127" s="1" t="n">
        <f aca="false">EJ$5/(1-$E127)+$D$127-EJ$5</f>
        <v>0.1744574450773</v>
      </c>
      <c r="EK127" s="1" t="n">
        <f aca="false">EK$5/(1-$E127)+$D$127-EK$5</f>
        <v>0.175311798209927</v>
      </c>
      <c r="EL127" s="1" t="n">
        <f aca="false">EL$5/(1-$E127)+$D$127-EL$5</f>
        <v>0.176166151342555</v>
      </c>
      <c r="EM127" s="1" t="n">
        <f aca="false">EM$5/(1-$E127)+$D$127-EM$5</f>
        <v>0.177020504475184</v>
      </c>
      <c r="EN127" s="1" t="n">
        <f aca="false">EN$5/(1-$E127)+$D$127-EN$5</f>
        <v>0.177874857607812</v>
      </c>
      <c r="EO127" s="1" t="n">
        <f aca="false">EO$5/(1-$E127)+$D$127-EO$5</f>
        <v>0.178729210740439</v>
      </c>
      <c r="EP127" s="1" t="n">
        <f aca="false">EP$5/(1-$E127)+$D$127-EP$5</f>
        <v>0.179583563873068</v>
      </c>
      <c r="EQ127" s="1" t="n">
        <f aca="false">EQ$5/(1-$E127)+$D$127-EQ$5</f>
        <v>0.180437917005696</v>
      </c>
      <c r="ER127" s="1" t="n">
        <f aca="false">ER$5/(1-$E127)+$D$127-ER$5</f>
        <v>0.181292270138325</v>
      </c>
      <c r="ES127" s="1" t="n">
        <f aca="false">ES$5/(1-$E127)+$D$127-ES$5</f>
        <v>0.182146623270953</v>
      </c>
      <c r="ET127" s="1" t="n">
        <f aca="false">ET$5/(1-$E127)+$D$127-ET$5</f>
        <v>0.18300097640358</v>
      </c>
      <c r="EU127" s="1"/>
      <c r="EV127" s="1"/>
      <c r="EW127" s="1"/>
      <c r="EX127" s="1"/>
      <c r="EY127" s="1"/>
      <c r="EZ127" s="1"/>
      <c r="FA127" s="1"/>
      <c r="FB127" s="1"/>
    </row>
    <row r="128" customFormat="false" ht="12.75" hidden="false" customHeight="false" outlineLevel="0" collapsed="false">
      <c r="A128" s="18" t="s">
        <v>108</v>
      </c>
      <c r="B128" s="12" t="n">
        <f aca="false">+B127+1</f>
        <v>78</v>
      </c>
      <c r="C128" s="1" t="n">
        <v>8.083</v>
      </c>
      <c r="D128" s="1" t="n">
        <v>0.041</v>
      </c>
      <c r="E128" s="2" t="n">
        <f aca="false">0.0268</f>
        <v>0.0268</v>
      </c>
      <c r="F128" s="1" t="n">
        <f aca="false">F$5/(1-$E128)+$D$128-F$5</f>
        <v>0.0823070283600493</v>
      </c>
      <c r="G128" s="1" t="n">
        <f aca="false">G$5/(1-$E128)+$D$128-G$5</f>
        <v>0.0836839293053844</v>
      </c>
      <c r="H128" s="1" t="n">
        <f aca="false">H$5/(1-$E128)+$D$128-H$5</f>
        <v>0.0850608302507192</v>
      </c>
      <c r="I128" s="1" t="n">
        <f aca="false">I$5/(1-$E128)+$D$128-I$5</f>
        <v>0.0864377311960543</v>
      </c>
      <c r="J128" s="1" t="n">
        <f aca="false">J$5/(1-$E128)+$D$128-J$5</f>
        <v>0.0878146321413893</v>
      </c>
      <c r="K128" s="1" t="n">
        <f aca="false">K$5/(1-$E128)+$D$128-K$5</f>
        <v>0.0891915330867241</v>
      </c>
      <c r="L128" s="1" t="n">
        <f aca="false">L$5/(1-$E128)+$D$128-L$5</f>
        <v>0.0905684340320592</v>
      </c>
      <c r="M128" s="1" t="n">
        <f aca="false">M$5/(1-$E128)+$D$128-M$5</f>
        <v>0.0919453349773942</v>
      </c>
      <c r="N128" s="1" t="n">
        <f aca="false">N$5/(1-$E128)+$D$128-N$5</f>
        <v>0.0933222359227293</v>
      </c>
      <c r="O128" s="1" t="n">
        <f aca="false">O$5/(1-$E128)+$D$128-O$5</f>
        <v>0.0946991368680641</v>
      </c>
      <c r="P128" s="1" t="n">
        <f aca="false">P$5/(1-$E128)+$D$128-P$5</f>
        <v>0.109845047266749</v>
      </c>
      <c r="Q128" s="1" t="n">
        <f aca="false">Q$5/(1-$E128)+$D$128-Q$5</f>
        <v>0.111221948212084</v>
      </c>
      <c r="R128" s="1" t="n">
        <f aca="false">R$5/(1-$E128)+$D$128-R$5</f>
        <v>0.112598849157419</v>
      </c>
      <c r="S128" s="1" t="n">
        <f aca="false">S$5/(1-$E128)+$D$128-S$5</f>
        <v>0.113975750102754</v>
      </c>
      <c r="T128" s="1" t="n">
        <f aca="false">T$5/(1-$E128)+$D$128-T$5</f>
        <v>0.115352651048089</v>
      </c>
      <c r="U128" s="1" t="n">
        <f aca="false">U$5/(1-$E128)+$D$128-U$5</f>
        <v>0.116729551993424</v>
      </c>
      <c r="V128" s="1" t="n">
        <f aca="false">V$5/(1-$E128)+$D$128-V$5</f>
        <v>0.118106452938759</v>
      </c>
      <c r="W128" s="1" t="n">
        <f aca="false">W$5/(1-$E128)+$D$128-W$5</f>
        <v>0.119483353884094</v>
      </c>
      <c r="X128" s="1" t="n">
        <f aca="false">X$5/(1-$E128)+$D$128-X$5</f>
        <v>0.120860254829429</v>
      </c>
      <c r="Y128" s="1" t="n">
        <f aca="false">Y$5/(1-$E128)+$D$128-Y$5</f>
        <v>0.122237155774764</v>
      </c>
      <c r="Z128" s="1" t="n">
        <f aca="false">Z$5/(1-$E128)+$D$128-Z$5</f>
        <v>0.123614056720099</v>
      </c>
      <c r="AA128" s="1" t="n">
        <f aca="false">AA$5/(1-$E128)+$D$128-AA$5</f>
        <v>0.124990957665434</v>
      </c>
      <c r="AB128" s="1" t="n">
        <f aca="false">AB$5/(1-$E128)+$D$128-AB$5</f>
        <v>0.126367858610769</v>
      </c>
      <c r="AC128" s="1" t="n">
        <f aca="false">AC$5/(1-$E128)+$D$128-AC$5</f>
        <v>0.127744759556104</v>
      </c>
      <c r="AD128" s="1" t="n">
        <f aca="false">AD$5/(1-$E128)+$D$128-AD$5</f>
        <v>0.129121660501438</v>
      </c>
      <c r="AE128" s="1" t="n">
        <f aca="false">AE$5/(1-$E128)+$D$128-AE$5</f>
        <v>0.130498561446774</v>
      </c>
      <c r="AF128" s="1" t="n">
        <f aca="false">AF$5/(1-$E128)+$D$128-AF$5</f>
        <v>0.131875462392109</v>
      </c>
      <c r="AG128" s="1" t="n">
        <f aca="false">AG$5/(1-$E128)+$D$128-AG$5</f>
        <v>0.133252363337443</v>
      </c>
      <c r="AH128" s="1" t="n">
        <f aca="false">AH$5/(1-$E128)+$D$128-AH$5</f>
        <v>0.134629264282779</v>
      </c>
      <c r="AI128" s="1" t="n">
        <f aca="false">AI$5/(1-$E128)+$D$128-AI$5</f>
        <v>0.136006165228113</v>
      </c>
      <c r="AJ128" s="1" t="n">
        <f aca="false">AJ$5/(1-$E128)+$D$128-AJ$5</f>
        <v>0.137383066173448</v>
      </c>
      <c r="AK128" s="1" t="n">
        <f aca="false">AK$5/(1-$E128)+$D$128-AK$5</f>
        <v>0.138759967118784</v>
      </c>
      <c r="AL128" s="1" t="n">
        <f aca="false">AL$5/(1-$E128)+$D$128-AL$5</f>
        <v>0.140136868064118</v>
      </c>
      <c r="AM128" s="1" t="n">
        <f aca="false">AM$5/(1-$E128)+$D$128-AM$5</f>
        <v>0.141513769009453</v>
      </c>
      <c r="AN128" s="1" t="n">
        <f aca="false">AN$5/(1-$E128)+$D$128-AN$5</f>
        <v>0.142890669954789</v>
      </c>
      <c r="AO128" s="1" t="n">
        <f aca="false">AO$5/(1-$E128)+$D$128-AO$5</f>
        <v>0.144267570900123</v>
      </c>
      <c r="AP128" s="1" t="n">
        <f aca="false">AP$5/(1-$E128)+$D$128-AP$5</f>
        <v>0.145644471845458</v>
      </c>
      <c r="AQ128" s="1" t="n">
        <f aca="false">AQ$5/(1-$E128)+$D$128-AQ$5</f>
        <v>0.147021372790793</v>
      </c>
      <c r="AR128" s="1" t="n">
        <f aca="false">AR$5/(1-$E128)+$D$128-AR$5</f>
        <v>0.148398273736128</v>
      </c>
      <c r="AS128" s="1" t="n">
        <f aca="false">AS$5/(1-$E128)+$D$128-AS$5</f>
        <v>0.149775174681464</v>
      </c>
      <c r="AT128" s="1" t="n">
        <f aca="false">AT$5/(1-$E128)+$D$128-AT$5</f>
        <v>0.151152075626799</v>
      </c>
      <c r="AU128" s="1" t="n">
        <f aca="false">AU$5/(1-$E128)+$D$128-AU$5</f>
        <v>0.152528976572134</v>
      </c>
      <c r="AV128" s="1" t="n">
        <f aca="false">AV$5/(1-$E128)+$D$128-AV$5</f>
        <v>0.153905877517468</v>
      </c>
      <c r="AW128" s="1" t="n">
        <f aca="false">AW$5/(1-$E128)+$D$128-AW$5</f>
        <v>0.155282778462803</v>
      </c>
      <c r="AX128" s="1" t="n">
        <f aca="false">AX$5/(1-$E128)+$D$128-AX$5</f>
        <v>0.156659679408138</v>
      </c>
      <c r="AY128" s="1" t="n">
        <f aca="false">AY$5/(1-$E128)+$D$128-AY$5</f>
        <v>0.158036580353474</v>
      </c>
      <c r="AZ128" s="1" t="n">
        <f aca="false">AZ$5/(1-$E128)+$D$128-AZ$5</f>
        <v>0.159413481298809</v>
      </c>
      <c r="BA128" s="1" t="n">
        <f aca="false">BA$5/(1-$E128)+$D$128-BA$5</f>
        <v>0.160790382244143</v>
      </c>
      <c r="BB128" s="1" t="n">
        <f aca="false">BB$5/(1-$E128)+$D$128-BB$5</f>
        <v>0.162167283189478</v>
      </c>
      <c r="BC128" s="1" t="n">
        <f aca="false">BC$5/(1-$E128)+$D$128-BC$5</f>
        <v>0.163544184134813</v>
      </c>
      <c r="BD128" s="1" t="n">
        <f aca="false">BD$5/(1-$E128)+$D$128-BD$5</f>
        <v>0.164921085080149</v>
      </c>
      <c r="BE128" s="1" t="n">
        <f aca="false">BE$5/(1-$E128)+$D$128-BE$5</f>
        <v>0.166297986025484</v>
      </c>
      <c r="BF128" s="1" t="n">
        <f aca="false">BF$5/(1-$E128)+$D$128-BF$5</f>
        <v>0.167674886970818</v>
      </c>
      <c r="BG128" s="1" t="n">
        <f aca="false">BG$5/(1-$E128)+$D$128-BG$5</f>
        <v>0.169051787916153</v>
      </c>
      <c r="BH128" s="1" t="n">
        <f aca="false">BH$5/(1-$E128)+$D$128-BH$5</f>
        <v>0.170428688861488</v>
      </c>
      <c r="BI128" s="1" t="n">
        <f aca="false">BI$5/(1-$E128)+$D$128-BI$5</f>
        <v>0.171805589806823</v>
      </c>
      <c r="BJ128" s="1" t="n">
        <f aca="false">BJ$5/(1-$E128)+$D$128-BJ$5</f>
        <v>0.173182490752159</v>
      </c>
      <c r="BK128" s="1" t="n">
        <f aca="false">BK$5/(1-$E128)+$D$128-BK$5</f>
        <v>0.174559391697493</v>
      </c>
      <c r="BL128" s="1" t="n">
        <f aca="false">BL$5/(1-$E128)+$D$128-BL$5</f>
        <v>0.175936292642828</v>
      </c>
      <c r="BM128" s="1" t="n">
        <f aca="false">BM$5/(1-$E128)+$D$128-BM$5</f>
        <v>0.177313193588163</v>
      </c>
      <c r="BN128" s="1" t="n">
        <f aca="false">BN$5/(1-$E128)+$D$128-BN$5</f>
        <v>0.178690094533498</v>
      </c>
      <c r="BO128" s="1" t="n">
        <f aca="false">BO$5/(1-$E128)+$D$128-BO$5</f>
        <v>0.180066995478833</v>
      </c>
      <c r="BP128" s="1" t="n">
        <f aca="false">BP$5/(1-$E128)+$D$128-BP$5</f>
        <v>0.181443896424168</v>
      </c>
      <c r="BQ128" s="1" t="n">
        <f aca="false">BQ$5/(1-$E128)+$D$128-BQ$5</f>
        <v>0.182820797369503</v>
      </c>
      <c r="BR128" s="1" t="n">
        <f aca="false">BR$5/(1-$E128)+$D$128-BR$5</f>
        <v>0.184197698314838</v>
      </c>
      <c r="BS128" s="1" t="n">
        <f aca="false">BS$5/(1-$E128)+$D$128-BS$5</f>
        <v>0.185574599260173</v>
      </c>
      <c r="BT128" s="1" t="n">
        <f aca="false">BT$5/(1-$E128)+$D$128-BT$5</f>
        <v>0.186951500205508</v>
      </c>
      <c r="BU128" s="1" t="n">
        <f aca="false">BU$5/(1-$E128)+$D$128-BU$5</f>
        <v>0.188328401150843</v>
      </c>
      <c r="BV128" s="1" t="n">
        <f aca="false">BV$5/(1-$E128)+$D$128-BV$5</f>
        <v>0.189705302096178</v>
      </c>
      <c r="BW128" s="1" t="n">
        <f aca="false">BW$5/(1-$E128)+$D$128-BW$5</f>
        <v>0.191082203041513</v>
      </c>
      <c r="BX128" s="1" t="n">
        <f aca="false">BX$5/(1-$E128)+$D$128-BX$5</f>
        <v>0.192459103986848</v>
      </c>
      <c r="BY128" s="1" t="n">
        <f aca="false">BY$5/(1-$E128)+$D$128-BY$5</f>
        <v>0.193836004932183</v>
      </c>
      <c r="BZ128" s="1" t="n">
        <f aca="false">BZ$5/(1-$E128)+$D$128-BZ$5</f>
        <v>0.195212905877518</v>
      </c>
      <c r="CA128" s="1" t="n">
        <f aca="false">CA$5/(1-$E128)+$D$128-CA$5</f>
        <v>0.196589806822852</v>
      </c>
      <c r="CB128" s="1" t="n">
        <f aca="false">CB$5/(1-$E128)+$D$128-CB$5</f>
        <v>0.197966707768188</v>
      </c>
      <c r="CC128" s="1" t="n">
        <f aca="false">CC$5/(1-$E128)+$D$128-CC$5</f>
        <v>0.199343608713523</v>
      </c>
      <c r="CD128" s="1" t="n">
        <f aca="false">CD$5/(1-$E128)+$D$128-CD$5</f>
        <v>0.200720509658858</v>
      </c>
      <c r="CE128" s="1" t="n">
        <f aca="false">CE$5/(1-$E128)+$D$128-CE$5</f>
        <v>0.202097410604193</v>
      </c>
      <c r="CF128" s="1" t="n">
        <f aca="false">CF$5/(1-$E128)+$D$128-CF$5</f>
        <v>0.203474311549527</v>
      </c>
      <c r="CG128" s="1" t="n">
        <f aca="false">CG$5/(1-$E128)+$D$128-CG$5</f>
        <v>0.204851212494862</v>
      </c>
      <c r="CH128" s="1" t="n">
        <f aca="false">CH$5/(1-$E128)+$D$128-CH$5</f>
        <v>0.206228113440198</v>
      </c>
      <c r="CI128" s="1" t="n">
        <f aca="false">CI$5/(1-$E128)+$D$128-CI$5</f>
        <v>0.207605014385533</v>
      </c>
      <c r="CJ128" s="1" t="n">
        <f aca="false">CJ$5/(1-$E128)+$D$128-CJ$5</f>
        <v>0.208981915330868</v>
      </c>
      <c r="CK128" s="1" t="n">
        <f aca="false">CK$5/(1-$E128)+$D$128-CK$5</f>
        <v>0.210358816276202</v>
      </c>
      <c r="CL128" s="1" t="n">
        <f aca="false">CL$5/(1-$E128)+$D$128-CL$5</f>
        <v>0.211735717221537</v>
      </c>
      <c r="CM128" s="1" t="n">
        <f aca="false">CM$5/(1-$E128)+$D$128-CM$5</f>
        <v>0.213112618166872</v>
      </c>
      <c r="CN128" s="1" t="n">
        <f aca="false">CN$5/(1-$E128)+$D$128-CN$5</f>
        <v>0.214489519112208</v>
      </c>
      <c r="CO128" s="1" t="n">
        <f aca="false">CO$5/(1-$E128)+$D$128-CO$5</f>
        <v>0.215866420057543</v>
      </c>
      <c r="CP128" s="1" t="n">
        <f aca="false">CP$5/(1-$E128)+$D$128-CP$5</f>
        <v>0.217243321002877</v>
      </c>
      <c r="CQ128" s="1" t="n">
        <f aca="false">CQ$5/(1-$E128)+$D$128-CQ$5</f>
        <v>0.218620221948212</v>
      </c>
      <c r="CR128" s="1" t="n">
        <f aca="false">CR$5/(1-$E128)+$D$128-CR$5</f>
        <v>0.219997122893547</v>
      </c>
      <c r="CS128" s="1" t="n">
        <f aca="false">CS$5/(1-$E128)+$D$128-CS$5</f>
        <v>0.221374023838882</v>
      </c>
      <c r="CT128" s="1" t="n">
        <f aca="false">CT$5/(1-$E128)+$D$128-CT$5</f>
        <v>0.222750924784218</v>
      </c>
      <c r="CU128" s="1" t="n">
        <f aca="false">CU$5/(1-$E128)+$D$128-CU$5</f>
        <v>0.224127825729552</v>
      </c>
      <c r="CV128" s="1" t="n">
        <f aca="false">CV$5/(1-$E128)+$D$128-CV$5</f>
        <v>0.225504726674887</v>
      </c>
      <c r="CW128" s="1" t="n">
        <f aca="false">CW$5/(1-$E128)+$D$128-CW$5</f>
        <v>0.226881627620222</v>
      </c>
      <c r="CX128" s="1" t="n">
        <f aca="false">CX$5/(1-$E128)+$D$128-CX$5</f>
        <v>0.228258528565557</v>
      </c>
      <c r="CY128" s="1" t="n">
        <f aca="false">CY$5/(1-$E128)+$D$128-CY$5</f>
        <v>0.229635429510892</v>
      </c>
      <c r="CZ128" s="1" t="n">
        <f aca="false">CZ$5/(1-$E128)+$D$128-CZ$5</f>
        <v>0.231012330456228</v>
      </c>
      <c r="DA128" s="1" t="n">
        <f aca="false">DA$5/(1-$E128)+$D$128-DA$5</f>
        <v>0.232389231401562</v>
      </c>
      <c r="DB128" s="1" t="n">
        <f aca="false">DB$5/(1-$E128)+$D$128-DB$5</f>
        <v>0.233766132346897</v>
      </c>
      <c r="DC128" s="1" t="n">
        <f aca="false">DC$5/(1-$E128)+$D$128-DC$5</f>
        <v>0.235143033292232</v>
      </c>
      <c r="DD128" s="1" t="n">
        <f aca="false">DD$5/(1-$E128)+$D$128-DD$5</f>
        <v>0.236519934237567</v>
      </c>
      <c r="DE128" s="1" t="n">
        <f aca="false">DE$5/(1-$E128)+$D$128-DE$5</f>
        <v>0.237896835182902</v>
      </c>
      <c r="DF128" s="1" t="n">
        <f aca="false">DF$5/(1-$E128)+$D$128-DF$5</f>
        <v>0.239273736128237</v>
      </c>
      <c r="DG128" s="1" t="n">
        <f aca="false">DG$5/(1-$E128)+$D$128-DG$5</f>
        <v>0.240650637073572</v>
      </c>
      <c r="DH128" s="1" t="n">
        <f aca="false">DH$5/(1-$E128)+$D$128-DH$5</f>
        <v>0.242027538018907</v>
      </c>
      <c r="DI128" s="1" t="n">
        <f aca="false">DI$5/(1-$E128)+$D$128-DI$5</f>
        <v>0.243404438964242</v>
      </c>
      <c r="DJ128" s="1" t="n">
        <f aca="false">DJ$5/(1-$E128)+$D$128-DJ$5</f>
        <v>0.244781339909577</v>
      </c>
      <c r="DK128" s="1" t="n">
        <f aca="false">DK$5/(1-$E128)+$D$128-DK$5</f>
        <v>0.246158240854911</v>
      </c>
      <c r="DL128" s="1" t="n">
        <f aca="false">DL$5/(1-$E128)+$D$128-DL$5</f>
        <v>0.247535141800247</v>
      </c>
      <c r="DM128" s="1" t="n">
        <f aca="false">DM$5/(1-$E128)+$D$128-DM$5</f>
        <v>0.248912042745582</v>
      </c>
      <c r="DN128" s="1" t="n">
        <f aca="false">DN$5/(1-$E128)+$D$128-DN$5</f>
        <v>0.250288943690917</v>
      </c>
      <c r="DO128" s="1" t="n">
        <f aca="false">DO$5/(1-$E128)+$D$128-DO$5</f>
        <v>0.251665844636252</v>
      </c>
      <c r="DP128" s="1" t="n">
        <f aca="false">DP$5/(1-$E128)+$D$128-DP$5</f>
        <v>0.253042745581586</v>
      </c>
      <c r="DQ128" s="1" t="n">
        <f aca="false">DQ$5/(1-$E128)+$D$128-DQ$5</f>
        <v>0.254419646526922</v>
      </c>
      <c r="DR128" s="1" t="n">
        <f aca="false">DR$5/(1-$E128)+$D$128-DR$5</f>
        <v>0.255796547472256</v>
      </c>
      <c r="DS128" s="1" t="n">
        <f aca="false">DS$5/(1-$E128)+$D$128-DS$5</f>
        <v>0.257173448417592</v>
      </c>
      <c r="DT128" s="1" t="n">
        <f aca="false">DT$5/(1-$E128)+$D$128-DT$5</f>
        <v>0.258550349362928</v>
      </c>
      <c r="DU128" s="1" t="n">
        <f aca="false">DU$5/(1-$E128)+$D$128-DU$5</f>
        <v>0.259927250308261</v>
      </c>
      <c r="DV128" s="1" t="n">
        <f aca="false">DV$5/(1-$E128)+$D$128-DV$5</f>
        <v>0.261304151253597</v>
      </c>
      <c r="DW128" s="1" t="n">
        <f aca="false">DW$5/(1-$E128)+$D$128-DW$5</f>
        <v>0.262681052198932</v>
      </c>
      <c r="DX128" s="1" t="n">
        <f aca="false">DX$5/(1-$E128)+$D$128-DX$5</f>
        <v>0.264057953144267</v>
      </c>
      <c r="DY128" s="1" t="n">
        <f aca="false">DY$5/(1-$E128)+$D$128-DY$5</f>
        <v>0.265434854089602</v>
      </c>
      <c r="DZ128" s="1" t="n">
        <f aca="false">DZ$5/(1-$E128)+$D$128-DZ$5</f>
        <v>0.266811755034937</v>
      </c>
      <c r="EA128" s="1" t="n">
        <f aca="false">EA$5/(1-$E128)+$D$128-EA$5</f>
        <v>0.268188655980271</v>
      </c>
      <c r="EB128" s="1" t="n">
        <f aca="false">EB$5/(1-$E128)+$D$128-EB$5</f>
        <v>0.269565556925606</v>
      </c>
      <c r="EC128" s="1" t="n">
        <f aca="false">EC$5/(1-$E128)+$D$128-EC$5</f>
        <v>0.270942457870941</v>
      </c>
      <c r="ED128" s="1" t="n">
        <f aca="false">ED$5/(1-$E128)+$D$128-ED$5</f>
        <v>0.272319358816276</v>
      </c>
      <c r="EE128" s="1" t="n">
        <f aca="false">EE$5/(1-$E128)+$D$128-EE$5</f>
        <v>0.273696259761612</v>
      </c>
      <c r="EF128" s="1" t="n">
        <f aca="false">EF$5/(1-$E128)+$D$128-EF$5</f>
        <v>0.275073160706947</v>
      </c>
      <c r="EG128" s="1" t="n">
        <f aca="false">EG$5/(1-$E128)+$D$128-EG$5</f>
        <v>0.276450061652282</v>
      </c>
      <c r="EH128" s="1" t="n">
        <f aca="false">EH$5/(1-$E128)+$D$128-EH$5</f>
        <v>0.277826962597617</v>
      </c>
      <c r="EI128" s="1" t="n">
        <f aca="false">EI$5/(1-$E128)+$D$128-EI$5</f>
        <v>0.279203863542952</v>
      </c>
      <c r="EJ128" s="1" t="n">
        <f aca="false">EJ$5/(1-$E128)+$D$128-EJ$5</f>
        <v>0.280580764488287</v>
      </c>
      <c r="EK128" s="1" t="n">
        <f aca="false">EK$5/(1-$E128)+$D$128-EK$5</f>
        <v>0.281957665433621</v>
      </c>
      <c r="EL128" s="1" t="n">
        <f aca="false">EL$5/(1-$E128)+$D$128-EL$5</f>
        <v>0.283334566378956</v>
      </c>
      <c r="EM128" s="1" t="n">
        <f aca="false">EM$5/(1-$E128)+$D$128-EM$5</f>
        <v>0.284711467324291</v>
      </c>
      <c r="EN128" s="1" t="n">
        <f aca="false">EN$5/(1-$E128)+$D$128-EN$5</f>
        <v>0.286088368269626</v>
      </c>
      <c r="EO128" s="1" t="n">
        <f aca="false">EO$5/(1-$E128)+$D$128-EO$5</f>
        <v>0.287465269214962</v>
      </c>
      <c r="EP128" s="1" t="n">
        <f aca="false">EP$5/(1-$E128)+$D$128-EP$5</f>
        <v>0.288842170160297</v>
      </c>
      <c r="EQ128" s="1" t="n">
        <f aca="false">EQ$5/(1-$E128)+$D$128-EQ$5</f>
        <v>0.290219071105632</v>
      </c>
      <c r="ER128" s="1" t="n">
        <f aca="false">ER$5/(1-$E128)+$D$128-ER$5</f>
        <v>0.291595972050967</v>
      </c>
      <c r="ES128" s="1" t="n">
        <f aca="false">ES$5/(1-$E128)+$D$128-ES$5</f>
        <v>0.292972872996302</v>
      </c>
      <c r="ET128" s="1" t="n">
        <f aca="false">ET$5/(1-$E128)+$D$128-ET$5</f>
        <v>0.294349773941637</v>
      </c>
      <c r="EU128" s="1"/>
      <c r="EV128" s="1"/>
      <c r="EW128" s="1"/>
      <c r="EX128" s="1"/>
      <c r="EY128" s="1"/>
      <c r="EZ128" s="1"/>
      <c r="FA128" s="1"/>
      <c r="FB128" s="1"/>
    </row>
    <row r="129" customFormat="false" ht="12.75" hidden="false" customHeight="false" outlineLevel="0" collapsed="false">
      <c r="A129" s="18" t="s">
        <v>109</v>
      </c>
      <c r="B129" s="12" t="n">
        <f aca="false">+B128+1</f>
        <v>79</v>
      </c>
      <c r="C129" s="1" t="n">
        <v>3.816</v>
      </c>
      <c r="D129" s="1" t="n">
        <v>0.0303</v>
      </c>
      <c r="E129" s="2" t="n">
        <f aca="false">0.0198</f>
        <v>0.0198</v>
      </c>
      <c r="F129" s="1" t="n">
        <f aca="false">F$5/(1-$E129)+$D$129-F$5</f>
        <v>0.0605999387880025</v>
      </c>
      <c r="G129" s="1" t="n">
        <f aca="false">G$5/(1-$E129)+$D$129-G$5</f>
        <v>0.0616099367476026</v>
      </c>
      <c r="H129" s="1" t="n">
        <f aca="false">H$5/(1-$E129)+$D$129-H$5</f>
        <v>0.0626199347072027</v>
      </c>
      <c r="I129" s="1" t="n">
        <f aca="false">I$5/(1-$E129)+$D$129-I$5</f>
        <v>0.0636299326668028</v>
      </c>
      <c r="J129" s="1" t="n">
        <f aca="false">J$5/(1-$E129)+$D$129-J$5</f>
        <v>0.0646399306264029</v>
      </c>
      <c r="K129" s="1" t="n">
        <f aca="false">K$5/(1-$E129)+$D$129-K$5</f>
        <v>0.0656499285860028</v>
      </c>
      <c r="L129" s="1" t="n">
        <f aca="false">L$5/(1-$E129)+$D$129-L$5</f>
        <v>0.0666599265456029</v>
      </c>
      <c r="M129" s="1" t="n">
        <f aca="false">M$5/(1-$E129)+$D$129-M$5</f>
        <v>0.067669924505203</v>
      </c>
      <c r="N129" s="1" t="n">
        <f aca="false">N$5/(1-$E129)+$D$129-N$5</f>
        <v>0.0686799224648031</v>
      </c>
      <c r="O129" s="1" t="n">
        <f aca="false">O$5/(1-$E129)+$D$129-O$5</f>
        <v>0.0696899204244035</v>
      </c>
      <c r="P129" s="1" t="n">
        <f aca="false">P$5/(1-$E129)+$D$129-P$5</f>
        <v>0.080799897980004</v>
      </c>
      <c r="Q129" s="1" t="n">
        <f aca="false">Q$5/(1-$E129)+$D$129-Q$5</f>
        <v>0.0818098959396041</v>
      </c>
      <c r="R129" s="1" t="n">
        <f aca="false">R$5/(1-$E129)+$D$129-R$5</f>
        <v>0.0828198938992042</v>
      </c>
      <c r="S129" s="1" t="n">
        <f aca="false">S$5/(1-$E129)+$D$129-S$5</f>
        <v>0.0838298918588043</v>
      </c>
      <c r="T129" s="1" t="n">
        <f aca="false">T$5/(1-$E129)+$D$129-T$5</f>
        <v>0.0848398898184044</v>
      </c>
      <c r="U129" s="1" t="n">
        <f aca="false">U$5/(1-$E129)+$D$129-U$5</f>
        <v>0.0858498877780045</v>
      </c>
      <c r="V129" s="1" t="n">
        <f aca="false">V$5/(1-$E129)+$D$129-V$5</f>
        <v>0.0868598857376046</v>
      </c>
      <c r="W129" s="1" t="n">
        <f aca="false">W$5/(1-$E129)+$D$129-W$5</f>
        <v>0.0878698836972047</v>
      </c>
      <c r="X129" s="1" t="n">
        <f aca="false">X$5/(1-$E129)+$D$129-X$5</f>
        <v>0.0888798816568048</v>
      </c>
      <c r="Y129" s="1" t="n">
        <f aca="false">Y$5/(1-$E129)+$D$129-Y$5</f>
        <v>0.0898898796164049</v>
      </c>
      <c r="Z129" s="1" t="n">
        <f aca="false">Z$5/(1-$E129)+$D$129-Z$5</f>
        <v>0.090899877576005</v>
      </c>
      <c r="AA129" s="1" t="n">
        <f aca="false">AA$5/(1-$E129)+$D$129-AA$5</f>
        <v>0.0919098755356052</v>
      </c>
      <c r="AB129" s="1" t="n">
        <f aca="false">AB$5/(1-$E129)+$D$129-AB$5</f>
        <v>0.0929198734952053</v>
      </c>
      <c r="AC129" s="1" t="n">
        <f aca="false">AC$5/(1-$E129)+$D$129-AC$5</f>
        <v>0.0939298714548054</v>
      </c>
      <c r="AD129" s="1" t="n">
        <f aca="false">AD$5/(1-$E129)+$D$129-AD$5</f>
        <v>0.0949398694144055</v>
      </c>
      <c r="AE129" s="1" t="n">
        <f aca="false">AE$5/(1-$E129)+$D$129-AE$5</f>
        <v>0.0959498673740056</v>
      </c>
      <c r="AF129" s="1" t="n">
        <f aca="false">AF$5/(1-$E129)+$D$129-AF$5</f>
        <v>0.0969598653336057</v>
      </c>
      <c r="AG129" s="1" t="n">
        <f aca="false">AG$5/(1-$E129)+$D$129-AG$5</f>
        <v>0.0979698632932053</v>
      </c>
      <c r="AH129" s="1" t="n">
        <f aca="false">AH$5/(1-$E129)+$D$129-AH$5</f>
        <v>0.0989798612528055</v>
      </c>
      <c r="AI129" s="1" t="n">
        <f aca="false">AI$5/(1-$E129)+$D$129-AI$5</f>
        <v>0.0999898592124056</v>
      </c>
      <c r="AJ129" s="1" t="n">
        <f aca="false">AJ$5/(1-$E129)+$D$129-AJ$5</f>
        <v>0.100999857172006</v>
      </c>
      <c r="AK129" s="1" t="n">
        <f aca="false">AK$5/(1-$E129)+$D$129-AK$5</f>
        <v>0.102009855131606</v>
      </c>
      <c r="AL129" s="1" t="n">
        <f aca="false">AL$5/(1-$E129)+$D$129-AL$5</f>
        <v>0.103019853091206</v>
      </c>
      <c r="AM129" s="1" t="n">
        <f aca="false">AM$5/(1-$E129)+$D$129-AM$5</f>
        <v>0.104029851050806</v>
      </c>
      <c r="AN129" s="1" t="n">
        <f aca="false">AN$5/(1-$E129)+$D$129-AN$5</f>
        <v>0.105039849010406</v>
      </c>
      <c r="AO129" s="1" t="n">
        <f aca="false">AO$5/(1-$E129)+$D$129-AO$5</f>
        <v>0.106049846970006</v>
      </c>
      <c r="AP129" s="1" t="n">
        <f aca="false">AP$5/(1-$E129)+$D$129-AP$5</f>
        <v>0.107059844929606</v>
      </c>
      <c r="AQ129" s="1" t="n">
        <f aca="false">AQ$5/(1-$E129)+$D$129-AQ$5</f>
        <v>0.108069842889206</v>
      </c>
      <c r="AR129" s="1" t="n">
        <f aca="false">AR$5/(1-$E129)+$D$129-AR$5</f>
        <v>0.109079840848807</v>
      </c>
      <c r="AS129" s="1" t="n">
        <f aca="false">AS$5/(1-$E129)+$D$129-AS$5</f>
        <v>0.110089838808407</v>
      </c>
      <c r="AT129" s="1" t="n">
        <f aca="false">AT$5/(1-$E129)+$D$129-AT$5</f>
        <v>0.111099836768007</v>
      </c>
      <c r="AU129" s="1" t="n">
        <f aca="false">AU$5/(1-$E129)+$D$129-AU$5</f>
        <v>0.112109834727607</v>
      </c>
      <c r="AV129" s="1" t="n">
        <f aca="false">AV$5/(1-$E129)+$D$129-AV$5</f>
        <v>0.113119832687207</v>
      </c>
      <c r="AW129" s="1" t="n">
        <f aca="false">AW$5/(1-$E129)+$D$129-AW$5</f>
        <v>0.114129830646807</v>
      </c>
      <c r="AX129" s="1" t="n">
        <f aca="false">AX$5/(1-$E129)+$D$129-AX$5</f>
        <v>0.115139828606408</v>
      </c>
      <c r="AY129" s="1" t="n">
        <f aca="false">AY$5/(1-$E129)+$D$129-AY$5</f>
        <v>0.116149826566008</v>
      </c>
      <c r="AZ129" s="1" t="n">
        <f aca="false">AZ$5/(1-$E129)+$D$129-AZ$5</f>
        <v>0.117159824525608</v>
      </c>
      <c r="BA129" s="1" t="n">
        <f aca="false">BA$5/(1-$E129)+$D$129-BA$5</f>
        <v>0.118169822485208</v>
      </c>
      <c r="BB129" s="1" t="n">
        <f aca="false">BB$5/(1-$E129)+$D$129-BB$5</f>
        <v>0.119179820444808</v>
      </c>
      <c r="BC129" s="1" t="n">
        <f aca="false">BC$5/(1-$E129)+$D$129-BC$5</f>
        <v>0.120189818404408</v>
      </c>
      <c r="BD129" s="1" t="n">
        <f aca="false">BD$5/(1-$E129)+$D$129-BD$5</f>
        <v>0.121199816364008</v>
      </c>
      <c r="BE129" s="1" t="n">
        <f aca="false">BE$5/(1-$E129)+$D$129-BE$5</f>
        <v>0.122209814323608</v>
      </c>
      <c r="BF129" s="1" t="n">
        <f aca="false">BF$5/(1-$E129)+$D$129-BF$5</f>
        <v>0.123219812283208</v>
      </c>
      <c r="BG129" s="1" t="n">
        <f aca="false">BG$5/(1-$E129)+$D$129-BG$5</f>
        <v>0.124229810242808</v>
      </c>
      <c r="BH129" s="1" t="n">
        <f aca="false">BH$5/(1-$E129)+$D$129-BH$5</f>
        <v>0.125239808202408</v>
      </c>
      <c r="BI129" s="1" t="n">
        <f aca="false">BI$5/(1-$E129)+$D$129-BI$5</f>
        <v>0.126249806162008</v>
      </c>
      <c r="BJ129" s="1" t="n">
        <f aca="false">BJ$5/(1-$E129)+$D$129-BJ$5</f>
        <v>0.127259804121608</v>
      </c>
      <c r="BK129" s="1" t="n">
        <f aca="false">BK$5/(1-$E129)+$D$129-BK$5</f>
        <v>0.128269802081208</v>
      </c>
      <c r="BL129" s="1" t="n">
        <f aca="false">BL$5/(1-$E129)+$D$129-BL$5</f>
        <v>0.129279800040808</v>
      </c>
      <c r="BM129" s="1" t="n">
        <f aca="false">BM$5/(1-$E129)+$D$129-BM$5</f>
        <v>0.130289798000408</v>
      </c>
      <c r="BN129" s="1" t="n">
        <f aca="false">BN$5/(1-$E129)+$D$129-BN$5</f>
        <v>0.131299795960008</v>
      </c>
      <c r="BO129" s="1" t="n">
        <f aca="false">BO$5/(1-$E129)+$D$129-BO$5</f>
        <v>0.132309793919609</v>
      </c>
      <c r="BP129" s="1" t="n">
        <f aca="false">BP$5/(1-$E129)+$D$129-BP$5</f>
        <v>0.133319791879209</v>
      </c>
      <c r="BQ129" s="1" t="n">
        <f aca="false">BQ$5/(1-$E129)+$D$129-BQ$5</f>
        <v>0.134329789838809</v>
      </c>
      <c r="BR129" s="1" t="n">
        <f aca="false">BR$5/(1-$E129)+$D$129-BR$5</f>
        <v>0.135339787798409</v>
      </c>
      <c r="BS129" s="1" t="n">
        <f aca="false">BS$5/(1-$E129)+$D$129-BS$5</f>
        <v>0.136349785758009</v>
      </c>
      <c r="BT129" s="1" t="n">
        <f aca="false">BT$5/(1-$E129)+$D$129-BT$5</f>
        <v>0.137359783717609</v>
      </c>
      <c r="BU129" s="1" t="n">
        <f aca="false">BU$5/(1-$E129)+$D$129-BU$5</f>
        <v>0.138369781677209</v>
      </c>
      <c r="BV129" s="1" t="n">
        <f aca="false">BV$5/(1-$E129)+$D$129-BV$5</f>
        <v>0.139379779636809</v>
      </c>
      <c r="BW129" s="1" t="n">
        <f aca="false">BW$5/(1-$E129)+$D$129-BW$5</f>
        <v>0.140389777596409</v>
      </c>
      <c r="BX129" s="1" t="n">
        <f aca="false">BX$5/(1-$E129)+$D$129-BX$5</f>
        <v>0.141399775556009</v>
      </c>
      <c r="BY129" s="1" t="n">
        <f aca="false">BY$5/(1-$E129)+$D$129-BY$5</f>
        <v>0.14240977351561</v>
      </c>
      <c r="BZ129" s="1" t="n">
        <f aca="false">BZ$5/(1-$E129)+$D$129-BZ$5</f>
        <v>0.14341977147521</v>
      </c>
      <c r="CA129" s="1" t="n">
        <f aca="false">CA$5/(1-$E129)+$D$129-CA$5</f>
        <v>0.14442976943481</v>
      </c>
      <c r="CB129" s="1" t="n">
        <f aca="false">CB$5/(1-$E129)+$D$129-CB$5</f>
        <v>0.14543976739441</v>
      </c>
      <c r="CC129" s="1" t="n">
        <f aca="false">CC$5/(1-$E129)+$D$129-CC$5</f>
        <v>0.14644976535401</v>
      </c>
      <c r="CD129" s="1" t="n">
        <f aca="false">CD$5/(1-$E129)+$D$129-CD$5</f>
        <v>0.14745976331361</v>
      </c>
      <c r="CE129" s="1" t="n">
        <f aca="false">CE$5/(1-$E129)+$D$129-CE$5</f>
        <v>0.14846976127321</v>
      </c>
      <c r="CF129" s="1" t="n">
        <f aca="false">CF$5/(1-$E129)+$D$129-CF$5</f>
        <v>0.14947975923281</v>
      </c>
      <c r="CG129" s="1" t="n">
        <f aca="false">CG$5/(1-$E129)+$D$129-CG$5</f>
        <v>0.15048975719241</v>
      </c>
      <c r="CH129" s="1" t="n">
        <f aca="false">CH$5/(1-$E129)+$D$129-CH$5</f>
        <v>0.151499755152011</v>
      </c>
      <c r="CI129" s="1" t="n">
        <f aca="false">CI$5/(1-$E129)+$D$129-CI$5</f>
        <v>0.152509753111611</v>
      </c>
      <c r="CJ129" s="1" t="n">
        <f aca="false">CJ$5/(1-$E129)+$D$129-CJ$5</f>
        <v>0.153519751071211</v>
      </c>
      <c r="CK129" s="1" t="n">
        <f aca="false">CK$5/(1-$E129)+$D$129-CK$5</f>
        <v>0.154529749030811</v>
      </c>
      <c r="CL129" s="1" t="n">
        <f aca="false">CL$5/(1-$E129)+$D$129-CL$5</f>
        <v>0.155539746990411</v>
      </c>
      <c r="CM129" s="1" t="n">
        <f aca="false">CM$5/(1-$E129)+$D$129-CM$5</f>
        <v>0.156549744950011</v>
      </c>
      <c r="CN129" s="1" t="n">
        <f aca="false">CN$5/(1-$E129)+$D$129-CN$5</f>
        <v>0.15755974290961</v>
      </c>
      <c r="CO129" s="1" t="n">
        <f aca="false">CO$5/(1-$E129)+$D$129-CO$5</f>
        <v>0.15856974086921</v>
      </c>
      <c r="CP129" s="1" t="n">
        <f aca="false">CP$5/(1-$E129)+$D$129-CP$5</f>
        <v>0.159579738828811</v>
      </c>
      <c r="CQ129" s="1" t="n">
        <f aca="false">CQ$5/(1-$E129)+$D$129-CQ$5</f>
        <v>0.160589736788411</v>
      </c>
      <c r="CR129" s="1" t="n">
        <f aca="false">CR$5/(1-$E129)+$D$129-CR$5</f>
        <v>0.161599734748011</v>
      </c>
      <c r="CS129" s="1" t="n">
        <f aca="false">CS$5/(1-$E129)+$D$129-CS$5</f>
        <v>0.162609732707611</v>
      </c>
      <c r="CT129" s="1" t="n">
        <f aca="false">CT$5/(1-$E129)+$D$129-CT$5</f>
        <v>0.163619730667211</v>
      </c>
      <c r="CU129" s="1" t="n">
        <f aca="false">CU$5/(1-$E129)+$D$129-CU$5</f>
        <v>0.164629728626811</v>
      </c>
      <c r="CV129" s="1" t="n">
        <f aca="false">CV$5/(1-$E129)+$D$129-CV$5</f>
        <v>0.165639726586411</v>
      </c>
      <c r="CW129" s="1" t="n">
        <f aca="false">CW$5/(1-$E129)+$D$129-CW$5</f>
        <v>0.166649724546011</v>
      </c>
      <c r="CX129" s="1" t="n">
        <f aca="false">CX$5/(1-$E129)+$D$129-CX$5</f>
        <v>0.167659722505611</v>
      </c>
      <c r="CY129" s="1" t="n">
        <f aca="false">CY$5/(1-$E129)+$D$129-CY$5</f>
        <v>0.168669720465211</v>
      </c>
      <c r="CZ129" s="1" t="n">
        <f aca="false">CZ$5/(1-$E129)+$D$129-CZ$5</f>
        <v>0.169679718424812</v>
      </c>
      <c r="DA129" s="1" t="n">
        <f aca="false">DA$5/(1-$E129)+$D$129-DA$5</f>
        <v>0.170689716384412</v>
      </c>
      <c r="DB129" s="1" t="n">
        <f aca="false">DB$5/(1-$E129)+$D$129-DB$5</f>
        <v>0.171699714344012</v>
      </c>
      <c r="DC129" s="1" t="n">
        <f aca="false">DC$5/(1-$E129)+$D$129-DC$5</f>
        <v>0.172709712303612</v>
      </c>
      <c r="DD129" s="1" t="n">
        <f aca="false">DD$5/(1-$E129)+$D$129-DD$5</f>
        <v>0.173719710263212</v>
      </c>
      <c r="DE129" s="1" t="n">
        <f aca="false">DE$5/(1-$E129)+$D$129-DE$5</f>
        <v>0.174729708222812</v>
      </c>
      <c r="DF129" s="1" t="n">
        <f aca="false">DF$5/(1-$E129)+$D$129-DF$5</f>
        <v>0.175739706182412</v>
      </c>
      <c r="DG129" s="1" t="n">
        <f aca="false">DG$5/(1-$E129)+$D$129-DG$5</f>
        <v>0.176749704142012</v>
      </c>
      <c r="DH129" s="1" t="n">
        <f aca="false">DH$5/(1-$E129)+$D$129-DH$5</f>
        <v>0.177759702101612</v>
      </c>
      <c r="DI129" s="1" t="n">
        <f aca="false">DI$5/(1-$E129)+$D$129-DI$5</f>
        <v>0.178769700061213</v>
      </c>
      <c r="DJ129" s="1" t="n">
        <f aca="false">DJ$5/(1-$E129)+$D$129-DJ$5</f>
        <v>0.179779698020813</v>
      </c>
      <c r="DK129" s="1" t="n">
        <f aca="false">DK$5/(1-$E129)+$D$129-DK$5</f>
        <v>0.180789695980413</v>
      </c>
      <c r="DL129" s="1" t="n">
        <f aca="false">DL$5/(1-$E129)+$D$129-DL$5</f>
        <v>0.181799693940013</v>
      </c>
      <c r="DM129" s="1" t="n">
        <f aca="false">DM$5/(1-$E129)+$D$129-DM$5</f>
        <v>0.182809691899613</v>
      </c>
      <c r="DN129" s="1" t="n">
        <f aca="false">DN$5/(1-$E129)+$D$129-DN$5</f>
        <v>0.183819689859213</v>
      </c>
      <c r="DO129" s="1" t="n">
        <f aca="false">DO$5/(1-$E129)+$D$129-DO$5</f>
        <v>0.184829687818813</v>
      </c>
      <c r="DP129" s="1" t="n">
        <f aca="false">DP$5/(1-$E129)+$D$129-DP$5</f>
        <v>0.185839685778413</v>
      </c>
      <c r="DQ129" s="1" t="n">
        <f aca="false">DQ$5/(1-$E129)+$D$129-DQ$5</f>
        <v>0.186849683738013</v>
      </c>
      <c r="DR129" s="1" t="n">
        <f aca="false">DR$5/(1-$E129)+$D$129-DR$5</f>
        <v>0.187859681697613</v>
      </c>
      <c r="DS129" s="1" t="n">
        <f aca="false">DS$5/(1-$E129)+$D$129-DS$5</f>
        <v>0.188869679657214</v>
      </c>
      <c r="DT129" s="1" t="n">
        <f aca="false">DT$5/(1-$E129)+$D$129-DT$5</f>
        <v>0.189879677616814</v>
      </c>
      <c r="DU129" s="1" t="n">
        <f aca="false">DU$5/(1-$E129)+$D$129-DU$5</f>
        <v>0.190889675576414</v>
      </c>
      <c r="DV129" s="1" t="n">
        <f aca="false">DV$5/(1-$E129)+$D$129-DV$5</f>
        <v>0.191899673536014</v>
      </c>
      <c r="DW129" s="1" t="n">
        <f aca="false">DW$5/(1-$E129)+$D$129-DW$5</f>
        <v>0.192909671495613</v>
      </c>
      <c r="DX129" s="1" t="n">
        <f aca="false">DX$5/(1-$E129)+$D$129-DX$5</f>
        <v>0.193919669455214</v>
      </c>
      <c r="DY129" s="1" t="n">
        <f aca="false">DY$5/(1-$E129)+$D$129-DY$5</f>
        <v>0.194929667414813</v>
      </c>
      <c r="DZ129" s="1" t="n">
        <f aca="false">DZ$5/(1-$E129)+$D$129-DZ$5</f>
        <v>0.195939665374414</v>
      </c>
      <c r="EA129" s="1" t="n">
        <f aca="false">EA$5/(1-$E129)+$D$129-EA$5</f>
        <v>0.196949663334014</v>
      </c>
      <c r="EB129" s="1" t="n">
        <f aca="false">EB$5/(1-$E129)+$D$129-EB$5</f>
        <v>0.197959661293615</v>
      </c>
      <c r="EC129" s="1" t="n">
        <f aca="false">EC$5/(1-$E129)+$D$129-EC$5</f>
        <v>0.198969659253214</v>
      </c>
      <c r="ED129" s="1" t="n">
        <f aca="false">ED$5/(1-$E129)+$D$129-ED$5</f>
        <v>0.199979657212815</v>
      </c>
      <c r="EE129" s="1" t="n">
        <f aca="false">EE$5/(1-$E129)+$D$129-EE$5</f>
        <v>0.200989655172414</v>
      </c>
      <c r="EF129" s="1" t="n">
        <f aca="false">EF$5/(1-$E129)+$D$129-EF$5</f>
        <v>0.201999653132015</v>
      </c>
      <c r="EG129" s="1" t="n">
        <f aca="false">EG$5/(1-$E129)+$D$129-EG$5</f>
        <v>0.203009651091614</v>
      </c>
      <c r="EH129" s="1" t="n">
        <f aca="false">EH$5/(1-$E129)+$D$129-EH$5</f>
        <v>0.204019649051215</v>
      </c>
      <c r="EI129" s="1" t="n">
        <f aca="false">EI$5/(1-$E129)+$D$129-EI$5</f>
        <v>0.205029647010814</v>
      </c>
      <c r="EJ129" s="1" t="n">
        <f aca="false">EJ$5/(1-$E129)+$D$129-EJ$5</f>
        <v>0.206039644970415</v>
      </c>
      <c r="EK129" s="1" t="n">
        <f aca="false">EK$5/(1-$E129)+$D$129-EK$5</f>
        <v>0.207049642930015</v>
      </c>
      <c r="EL129" s="1" t="n">
        <f aca="false">EL$5/(1-$E129)+$D$129-EL$5</f>
        <v>0.208059640889616</v>
      </c>
      <c r="EM129" s="1" t="n">
        <f aca="false">EM$5/(1-$E129)+$D$129-EM$5</f>
        <v>0.209069638849215</v>
      </c>
      <c r="EN129" s="1" t="n">
        <f aca="false">EN$5/(1-$E129)+$D$129-EN$5</f>
        <v>0.210079636808816</v>
      </c>
      <c r="EO129" s="1" t="n">
        <f aca="false">EO$5/(1-$E129)+$D$129-EO$5</f>
        <v>0.211089634768415</v>
      </c>
      <c r="EP129" s="1" t="n">
        <f aca="false">EP$5/(1-$E129)+$D$129-EP$5</f>
        <v>0.212099632728016</v>
      </c>
      <c r="EQ129" s="1" t="n">
        <f aca="false">EQ$5/(1-$E129)+$D$129-EQ$5</f>
        <v>0.213109630687615</v>
      </c>
      <c r="ER129" s="1" t="n">
        <f aca="false">ER$5/(1-$E129)+$D$129-ER$5</f>
        <v>0.214119628647216</v>
      </c>
      <c r="ES129" s="1" t="n">
        <f aca="false">ES$5/(1-$E129)+$D$129-ES$5</f>
        <v>0.215129626606815</v>
      </c>
      <c r="ET129" s="1" t="n">
        <f aca="false">ET$5/(1-$E129)+$D$129-ET$5</f>
        <v>0.216139624566416</v>
      </c>
      <c r="EU129" s="1"/>
      <c r="EV129" s="1"/>
      <c r="EW129" s="1"/>
      <c r="EX129" s="1"/>
      <c r="EY129" s="1"/>
      <c r="EZ129" s="1"/>
      <c r="FA129" s="1"/>
      <c r="FB129" s="1"/>
    </row>
    <row r="130" customFormat="false" ht="12.75" hidden="false" customHeight="false" outlineLevel="0" collapsed="false">
      <c r="A130" s="18"/>
      <c r="B130" s="12" t="n">
        <f aca="false">+B129+1</f>
        <v>80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</row>
    <row r="131" customFormat="false" ht="12.75" hidden="false" customHeight="false" outlineLevel="0" collapsed="false">
      <c r="A131" s="18"/>
      <c r="B131" s="1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</row>
    <row r="132" customFormat="false" ht="12.75" hidden="false" customHeight="false" outlineLevel="0" collapsed="false">
      <c r="A132" s="5" t="s">
        <v>106</v>
      </c>
      <c r="B132" s="12" t="n">
        <f aca="false">+B130+1</f>
        <v>81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</row>
    <row r="133" customFormat="false" ht="12.75" hidden="false" customHeight="false" outlineLevel="0" collapsed="false">
      <c r="A133" s="18" t="s">
        <v>110</v>
      </c>
      <c r="B133" s="12" t="n">
        <f aca="false">+B132+1</f>
        <v>82</v>
      </c>
      <c r="C133" s="1" t="n">
        <v>3.238</v>
      </c>
      <c r="D133" s="1" t="n">
        <v>0.0258</v>
      </c>
      <c r="E133" s="2" t="n">
        <f aca="false">0.0168</f>
        <v>0.0168</v>
      </c>
      <c r="F133" s="1" t="n">
        <f aca="false">F$5/(1-$E133)+$D$133-F$5</f>
        <v>0.0514305939788446</v>
      </c>
      <c r="G133" s="1" t="n">
        <f aca="false">G$5/(1-$E133)+$D$133-G$5</f>
        <v>0.0522849471114728</v>
      </c>
      <c r="H133" s="1" t="n">
        <f aca="false">H$5/(1-$E133)+$D$133-H$5</f>
        <v>0.053139300244101</v>
      </c>
      <c r="I133" s="1" t="n">
        <f aca="false">I$5/(1-$E133)+$D$133-I$5</f>
        <v>0.0539936533767291</v>
      </c>
      <c r="J133" s="1" t="n">
        <f aca="false">J$5/(1-$E133)+$D$133-J$5</f>
        <v>0.0548480065093573</v>
      </c>
      <c r="K133" s="1" t="n">
        <f aca="false">K$5/(1-$E133)+$D$133-K$5</f>
        <v>0.0557023596419854</v>
      </c>
      <c r="L133" s="1" t="n">
        <f aca="false">L$5/(1-$E133)+$D$133-L$5</f>
        <v>0.0565567127746136</v>
      </c>
      <c r="M133" s="1" t="n">
        <f aca="false">M$5/(1-$E133)+$D$133-M$5</f>
        <v>0.0574110659072418</v>
      </c>
      <c r="N133" s="1" t="n">
        <f aca="false">N$5/(1-$E133)+$D$133-N$5</f>
        <v>0.0582654190398699</v>
      </c>
      <c r="O133" s="1" t="n">
        <f aca="false">O$5/(1-$E133)+$D$133-O$5</f>
        <v>0.0591197721724981</v>
      </c>
      <c r="P133" s="1" t="n">
        <f aca="false">P$5/(1-$E133)+$D$133-P$5</f>
        <v>0.0685176566314074</v>
      </c>
      <c r="Q133" s="1" t="n">
        <f aca="false">Q$5/(1-$E133)+$D$133-Q$5</f>
        <v>0.0693720097640358</v>
      </c>
      <c r="R133" s="1" t="n">
        <f aca="false">R$5/(1-$E133)+$D$133-R$5</f>
        <v>0.0702263628966637</v>
      </c>
      <c r="S133" s="1" t="n">
        <f aca="false">S$5/(1-$E133)+$D$133-S$5</f>
        <v>0.0710807160292921</v>
      </c>
      <c r="T133" s="1" t="n">
        <f aca="false">T$5/(1-$E133)+$D$133-T$5</f>
        <v>0.0719350691619201</v>
      </c>
      <c r="U133" s="1" t="n">
        <f aca="false">U$5/(1-$E133)+$D$133-U$5</f>
        <v>0.0727894222945484</v>
      </c>
      <c r="V133" s="1" t="n">
        <f aca="false">V$5/(1-$E133)+$D$133-V$5</f>
        <v>0.0736437754271764</v>
      </c>
      <c r="W133" s="1" t="n">
        <f aca="false">W$5/(1-$E133)+$D$133-W$5</f>
        <v>0.0744981285598048</v>
      </c>
      <c r="X133" s="1" t="n">
        <f aca="false">X$5/(1-$E133)+$D$133-X$5</f>
        <v>0.0753524816924327</v>
      </c>
      <c r="Y133" s="1" t="n">
        <f aca="false">Y$5/(1-$E133)+$D$133-Y$5</f>
        <v>0.0762068348250611</v>
      </c>
      <c r="Z133" s="1" t="n">
        <f aca="false">Z$5/(1-$E133)+$D$133-Z$5</f>
        <v>0.077061187957689</v>
      </c>
      <c r="AA133" s="1" t="n">
        <f aca="false">AA$5/(1-$E133)+$D$133-AA$5</f>
        <v>0.0779155410903174</v>
      </c>
      <c r="AB133" s="1" t="n">
        <f aca="false">AB$5/(1-$E133)+$D$133-AB$5</f>
        <v>0.0787698942229453</v>
      </c>
      <c r="AC133" s="1" t="n">
        <f aca="false">AC$5/(1-$E133)+$D$133-AC$5</f>
        <v>0.0796242473555737</v>
      </c>
      <c r="AD133" s="1" t="n">
        <f aca="false">AD$5/(1-$E133)+$D$133-AD$5</f>
        <v>0.0804786004882017</v>
      </c>
      <c r="AE133" s="1" t="n">
        <f aca="false">AE$5/(1-$E133)+$D$133-AE$5</f>
        <v>0.08133295362083</v>
      </c>
      <c r="AF133" s="1" t="n">
        <f aca="false">AF$5/(1-$E133)+$D$133-AF$5</f>
        <v>0.082187306753458</v>
      </c>
      <c r="AG133" s="1" t="n">
        <f aca="false">AG$5/(1-$E133)+$D$133-AG$5</f>
        <v>0.0830416598860864</v>
      </c>
      <c r="AH133" s="1" t="n">
        <f aca="false">AH$5/(1-$E133)+$D$133-AH$5</f>
        <v>0.0838960130187143</v>
      </c>
      <c r="AI133" s="1" t="n">
        <f aca="false">AI$5/(1-$E133)+$D$133-AI$5</f>
        <v>0.0847503661513422</v>
      </c>
      <c r="AJ133" s="1" t="n">
        <f aca="false">AJ$5/(1-$E133)+$D$133-AJ$5</f>
        <v>0.0856047192839706</v>
      </c>
      <c r="AK133" s="1" t="n">
        <f aca="false">AK$5/(1-$E133)+$D$133-AK$5</f>
        <v>0.0864590724165986</v>
      </c>
      <c r="AL133" s="1" t="n">
        <f aca="false">AL$5/(1-$E133)+$D$133-AL$5</f>
        <v>0.0873134255492269</v>
      </c>
      <c r="AM133" s="1" t="n">
        <f aca="false">AM$5/(1-$E133)+$D$133-AM$5</f>
        <v>0.0881677786818549</v>
      </c>
      <c r="AN133" s="1" t="n">
        <f aca="false">AN$5/(1-$E133)+$D$133-AN$5</f>
        <v>0.0890221318144833</v>
      </c>
      <c r="AO133" s="1" t="n">
        <f aca="false">AO$5/(1-$E133)+$D$133-AO$5</f>
        <v>0.0898764849471112</v>
      </c>
      <c r="AP133" s="1" t="n">
        <f aca="false">AP$5/(1-$E133)+$D$133-AP$5</f>
        <v>0.0907308380797396</v>
      </c>
      <c r="AQ133" s="1" t="n">
        <f aca="false">AQ$5/(1-$E133)+$D$133-AQ$5</f>
        <v>0.0915851912123675</v>
      </c>
      <c r="AR133" s="1" t="n">
        <f aca="false">AR$5/(1-$E133)+$D$133-AR$5</f>
        <v>0.0924395443449959</v>
      </c>
      <c r="AS133" s="1" t="n">
        <f aca="false">AS$5/(1-$E133)+$D$133-AS$5</f>
        <v>0.0932938974776247</v>
      </c>
      <c r="AT133" s="1" t="n">
        <f aca="false">AT$5/(1-$E133)+$D$133-AT$5</f>
        <v>0.0941482506102522</v>
      </c>
      <c r="AU133" s="1" t="n">
        <f aca="false">AU$5/(1-$E133)+$D$133-AU$5</f>
        <v>0.0950026037428806</v>
      </c>
      <c r="AV133" s="1" t="n">
        <f aca="false">AV$5/(1-$E133)+$D$133-AV$5</f>
        <v>0.095856956875509</v>
      </c>
      <c r="AW133" s="1" t="n">
        <f aca="false">AW$5/(1-$E133)+$D$133-AW$5</f>
        <v>0.0967113100081374</v>
      </c>
      <c r="AX133" s="1" t="n">
        <f aca="false">AX$5/(1-$E133)+$D$133-AX$5</f>
        <v>0.0975656631407649</v>
      </c>
      <c r="AY133" s="1" t="n">
        <f aca="false">AY$5/(1-$E133)+$D$133-AY$5</f>
        <v>0.0984200162733933</v>
      </c>
      <c r="AZ133" s="1" t="n">
        <f aca="false">AZ$5/(1-$E133)+$D$133-AZ$5</f>
        <v>0.0992743694060216</v>
      </c>
      <c r="BA133" s="1" t="n">
        <f aca="false">BA$5/(1-$E133)+$D$133-BA$5</f>
        <v>0.10012872253865</v>
      </c>
      <c r="BB133" s="1" t="n">
        <f aca="false">BB$5/(1-$E133)+$D$133-BB$5</f>
        <v>0.100983075671278</v>
      </c>
      <c r="BC133" s="1" t="n">
        <f aca="false">BC$5/(1-$E133)+$D$133-BC$5</f>
        <v>0.101837428803906</v>
      </c>
      <c r="BD133" s="1" t="n">
        <f aca="false">BD$5/(1-$E133)+$D$133-BD$5</f>
        <v>0.102691781936534</v>
      </c>
      <c r="BE133" s="1" t="n">
        <f aca="false">BE$5/(1-$E133)+$D$133-BE$5</f>
        <v>0.103546135069163</v>
      </c>
      <c r="BF133" s="1" t="n">
        <f aca="false">BF$5/(1-$E133)+$D$133-BF$5</f>
        <v>0.10440048820179</v>
      </c>
      <c r="BG133" s="1" t="n">
        <f aca="false">BG$5/(1-$E133)+$D$133-BG$5</f>
        <v>0.105254841334419</v>
      </c>
      <c r="BH133" s="1" t="n">
        <f aca="false">BH$5/(1-$E133)+$D$133-BH$5</f>
        <v>0.106109194467047</v>
      </c>
      <c r="BI133" s="1" t="n">
        <f aca="false">BI$5/(1-$E133)+$D$133-BI$5</f>
        <v>0.106963547599674</v>
      </c>
      <c r="BJ133" s="1" t="n">
        <f aca="false">BJ$5/(1-$E133)+$D$133-BJ$5</f>
        <v>0.107817900732303</v>
      </c>
      <c r="BK133" s="1" t="n">
        <f aca="false">BK$5/(1-$E133)+$D$133-BK$5</f>
        <v>0.108672253864931</v>
      </c>
      <c r="BL133" s="1" t="n">
        <f aca="false">BL$5/(1-$E133)+$D$133-BL$5</f>
        <v>0.10952660699756</v>
      </c>
      <c r="BM133" s="1" t="n">
        <f aca="false">BM$5/(1-$E133)+$D$133-BM$5</f>
        <v>0.110380960130187</v>
      </c>
      <c r="BN133" s="1" t="n">
        <f aca="false">BN$5/(1-$E133)+$D$133-BN$5</f>
        <v>0.111235313262815</v>
      </c>
      <c r="BO133" s="1" t="n">
        <f aca="false">BO$5/(1-$E133)+$D$133-BO$5</f>
        <v>0.112089666395444</v>
      </c>
      <c r="BP133" s="1" t="n">
        <f aca="false">BP$5/(1-$E133)+$D$133-BP$5</f>
        <v>0.112944019528072</v>
      </c>
      <c r="BQ133" s="1" t="n">
        <f aca="false">BQ$5/(1-$E133)+$D$133-BQ$5</f>
        <v>0.1137983726607</v>
      </c>
      <c r="BR133" s="1" t="n">
        <f aca="false">BR$5/(1-$E133)+$D$133-BR$5</f>
        <v>0.114652725793328</v>
      </c>
      <c r="BS133" s="1" t="n">
        <f aca="false">BS$5/(1-$E133)+$D$133-BS$5</f>
        <v>0.115507078925956</v>
      </c>
      <c r="BT133" s="1" t="n">
        <f aca="false">BT$5/(1-$E133)+$D$133-BT$5</f>
        <v>0.116361432058585</v>
      </c>
      <c r="BU133" s="1" t="n">
        <f aca="false">BU$5/(1-$E133)+$D$133-BU$5</f>
        <v>0.117215785191212</v>
      </c>
      <c r="BV133" s="1" t="n">
        <f aca="false">BV$5/(1-$E133)+$D$133-BV$5</f>
        <v>0.118070138323841</v>
      </c>
      <c r="BW133" s="1" t="n">
        <f aca="false">BW$5/(1-$E133)+$D$133-BW$5</f>
        <v>0.118924491456469</v>
      </c>
      <c r="BX133" s="1" t="n">
        <f aca="false">BX$5/(1-$E133)+$D$133-BX$5</f>
        <v>0.119778844589097</v>
      </c>
      <c r="BY133" s="1" t="n">
        <f aca="false">BY$5/(1-$E133)+$D$133-BY$5</f>
        <v>0.120633197721725</v>
      </c>
      <c r="BZ133" s="1" t="n">
        <f aca="false">BZ$5/(1-$E133)+$D$133-BZ$5</f>
        <v>0.121487550854353</v>
      </c>
      <c r="CA133" s="1" t="n">
        <f aca="false">CA$5/(1-$E133)+$D$133-CA$5</f>
        <v>0.122341903986982</v>
      </c>
      <c r="CB133" s="1" t="n">
        <f aca="false">CB$5/(1-$E133)+$D$133-CB$5</f>
        <v>0.12319625711961</v>
      </c>
      <c r="CC133" s="1" t="n">
        <f aca="false">CC$5/(1-$E133)+$D$133-CC$5</f>
        <v>0.124050610252238</v>
      </c>
      <c r="CD133" s="1" t="n">
        <f aca="false">CD$5/(1-$E133)+$D$133-CD$5</f>
        <v>0.124904963384866</v>
      </c>
      <c r="CE133" s="1" t="n">
        <f aca="false">CE$5/(1-$E133)+$D$133-CE$5</f>
        <v>0.125759316517494</v>
      </c>
      <c r="CF133" s="1" t="n">
        <f aca="false">CF$5/(1-$E133)+$D$133-CF$5</f>
        <v>0.126613669650123</v>
      </c>
      <c r="CG133" s="1" t="n">
        <f aca="false">CG$5/(1-$E133)+$D$133-CG$5</f>
        <v>0.12746802278275</v>
      </c>
      <c r="CH133" s="1" t="n">
        <f aca="false">CH$5/(1-$E133)+$D$133-CH$5</f>
        <v>0.128322375915379</v>
      </c>
      <c r="CI133" s="1" t="n">
        <f aca="false">CI$5/(1-$E133)+$D$133-CI$5</f>
        <v>0.129176729048007</v>
      </c>
      <c r="CJ133" s="1" t="n">
        <f aca="false">CJ$5/(1-$E133)+$D$133-CJ$5</f>
        <v>0.130031082180635</v>
      </c>
      <c r="CK133" s="1" t="n">
        <f aca="false">CK$5/(1-$E133)+$D$133-CK$5</f>
        <v>0.130885435313263</v>
      </c>
      <c r="CL133" s="1" t="n">
        <f aca="false">CL$5/(1-$E133)+$D$133-CL$5</f>
        <v>0.131739788445891</v>
      </c>
      <c r="CM133" s="1" t="n">
        <f aca="false">CM$5/(1-$E133)+$D$133-CM$5</f>
        <v>0.13259414157852</v>
      </c>
      <c r="CN133" s="1" t="n">
        <f aca="false">CN$5/(1-$E133)+$D$133-CN$5</f>
        <v>0.133448494711147</v>
      </c>
      <c r="CO133" s="1" t="n">
        <f aca="false">CO$5/(1-$E133)+$D$133-CO$5</f>
        <v>0.134302847843776</v>
      </c>
      <c r="CP133" s="1" t="n">
        <f aca="false">CP$5/(1-$E133)+$D$133-CP$5</f>
        <v>0.135157200976404</v>
      </c>
      <c r="CQ133" s="1" t="n">
        <f aca="false">CQ$5/(1-$E133)+$D$133-CQ$5</f>
        <v>0.136011554109032</v>
      </c>
      <c r="CR133" s="1" t="n">
        <f aca="false">CR$5/(1-$E133)+$D$133-CR$5</f>
        <v>0.13686590724166</v>
      </c>
      <c r="CS133" s="1" t="n">
        <f aca="false">CS$5/(1-$E133)+$D$133-CS$5</f>
        <v>0.137720260374288</v>
      </c>
      <c r="CT133" s="1" t="n">
        <f aca="false">CT$5/(1-$E133)+$D$133-CT$5</f>
        <v>0.138574613506917</v>
      </c>
      <c r="CU133" s="1" t="n">
        <f aca="false">CU$5/(1-$E133)+$D$133-CU$5</f>
        <v>0.139428966639545</v>
      </c>
      <c r="CV133" s="1" t="n">
        <f aca="false">CV$5/(1-$E133)+$D$133-CV$5</f>
        <v>0.140283319772172</v>
      </c>
      <c r="CW133" s="1" t="n">
        <f aca="false">CW$5/(1-$E133)+$D$133-CW$5</f>
        <v>0.141137672904801</v>
      </c>
      <c r="CX133" s="1" t="n">
        <f aca="false">CX$5/(1-$E133)+$D$133-CX$5</f>
        <v>0.141992026037429</v>
      </c>
      <c r="CY133" s="1" t="n">
        <f aca="false">CY$5/(1-$E133)+$D$133-CY$5</f>
        <v>0.142846379170058</v>
      </c>
      <c r="CZ133" s="1" t="n">
        <f aca="false">CZ$5/(1-$E133)+$D$133-CZ$5</f>
        <v>0.143700732302685</v>
      </c>
      <c r="DA133" s="1" t="n">
        <f aca="false">DA$5/(1-$E133)+$D$133-DA$5</f>
        <v>0.144555085435313</v>
      </c>
      <c r="DB133" s="1" t="n">
        <f aca="false">DB$5/(1-$E133)+$D$133-DB$5</f>
        <v>0.145409438567942</v>
      </c>
      <c r="DC133" s="1" t="n">
        <f aca="false">DC$5/(1-$E133)+$D$133-DC$5</f>
        <v>0.14626379170057</v>
      </c>
      <c r="DD133" s="1" t="n">
        <f aca="false">DD$5/(1-$E133)+$D$133-DD$5</f>
        <v>0.147118144833198</v>
      </c>
      <c r="DE133" s="1" t="n">
        <f aca="false">DE$5/(1-$E133)+$D$133-DE$5</f>
        <v>0.147972497965826</v>
      </c>
      <c r="DF133" s="1" t="n">
        <f aca="false">DF$5/(1-$E133)+$D$133-DF$5</f>
        <v>0.148826851098455</v>
      </c>
      <c r="DG133" s="1" t="n">
        <f aca="false">DG$5/(1-$E133)+$D$133-DG$5</f>
        <v>0.149681204231082</v>
      </c>
      <c r="DH133" s="1" t="n">
        <f aca="false">DH$5/(1-$E133)+$D$133-DH$5</f>
        <v>0.15053555736371</v>
      </c>
      <c r="DI133" s="1" t="n">
        <f aca="false">DI$5/(1-$E133)+$D$133-DI$5</f>
        <v>0.151389910496339</v>
      </c>
      <c r="DJ133" s="1" t="n">
        <f aca="false">DJ$5/(1-$E133)+$D$133-DJ$5</f>
        <v>0.152244263628967</v>
      </c>
      <c r="DK133" s="1" t="n">
        <f aca="false">DK$5/(1-$E133)+$D$133-DK$5</f>
        <v>0.153098616761595</v>
      </c>
      <c r="DL133" s="1" t="n">
        <f aca="false">DL$5/(1-$E133)+$D$133-DL$5</f>
        <v>0.153952969894223</v>
      </c>
      <c r="DM133" s="1" t="n">
        <f aca="false">DM$5/(1-$E133)+$D$133-DM$5</f>
        <v>0.154807323026851</v>
      </c>
      <c r="DN133" s="1" t="n">
        <f aca="false">DN$5/(1-$E133)+$D$133-DN$5</f>
        <v>0.15566167615948</v>
      </c>
      <c r="DO133" s="1" t="n">
        <f aca="false">DO$5/(1-$E133)+$D$133-DO$5</f>
        <v>0.156516029292107</v>
      </c>
      <c r="DP133" s="1" t="n">
        <f aca="false">DP$5/(1-$E133)+$D$133-DP$5</f>
        <v>0.157370382424736</v>
      </c>
      <c r="DQ133" s="1" t="n">
        <f aca="false">DQ$5/(1-$E133)+$D$133-DQ$5</f>
        <v>0.158224735557364</v>
      </c>
      <c r="DR133" s="1" t="n">
        <f aca="false">DR$5/(1-$E133)+$D$133-DR$5</f>
        <v>0.159079088689992</v>
      </c>
      <c r="DS133" s="1" t="n">
        <f aca="false">DS$5/(1-$E133)+$D$133-DS$5</f>
        <v>0.159933441822619</v>
      </c>
      <c r="DT133" s="1" t="n">
        <f aca="false">DT$5/(1-$E133)+$D$133-DT$5</f>
        <v>0.160787794955249</v>
      </c>
      <c r="DU133" s="1" t="n">
        <f aca="false">DU$5/(1-$E133)+$D$133-DU$5</f>
        <v>0.161642148087876</v>
      </c>
      <c r="DV133" s="1" t="n">
        <f aca="false">DV$5/(1-$E133)+$D$133-DV$5</f>
        <v>0.162496501220504</v>
      </c>
      <c r="DW133" s="1" t="n">
        <f aca="false">DW$5/(1-$E133)+$D$133-DW$5</f>
        <v>0.163350854353133</v>
      </c>
      <c r="DX133" s="1" t="n">
        <f aca="false">DX$5/(1-$E133)+$D$133-DX$5</f>
        <v>0.164205207485761</v>
      </c>
      <c r="DY133" s="1" t="n">
        <f aca="false">DY$5/(1-$E133)+$D$133-DY$5</f>
        <v>0.165059560618388</v>
      </c>
      <c r="DZ133" s="1" t="n">
        <f aca="false">DZ$5/(1-$E133)+$D$133-DZ$5</f>
        <v>0.165913913751018</v>
      </c>
      <c r="EA133" s="1" t="n">
        <f aca="false">EA$5/(1-$E133)+$D$133-EA$5</f>
        <v>0.166768266883645</v>
      </c>
      <c r="EB133" s="1" t="n">
        <f aca="false">EB$5/(1-$E133)+$D$133-EB$5</f>
        <v>0.167622620016274</v>
      </c>
      <c r="EC133" s="1" t="n">
        <f aca="false">EC$5/(1-$E133)+$D$133-EC$5</f>
        <v>0.168476973148902</v>
      </c>
      <c r="ED133" s="1" t="n">
        <f aca="false">ED$5/(1-$E133)+$D$133-ED$5</f>
        <v>0.169331326281529</v>
      </c>
      <c r="EE133" s="1" t="n">
        <f aca="false">EE$5/(1-$E133)+$D$133-EE$5</f>
        <v>0.170185679414159</v>
      </c>
      <c r="EF133" s="1" t="n">
        <f aca="false">EF$5/(1-$E133)+$D$133-EF$5</f>
        <v>0.171040032546786</v>
      </c>
      <c r="EG133" s="1" t="n">
        <f aca="false">EG$5/(1-$E133)+$D$133-EG$5</f>
        <v>0.171894385679414</v>
      </c>
      <c r="EH133" s="1" t="n">
        <f aca="false">EH$5/(1-$E133)+$D$133-EH$5</f>
        <v>0.172748738812043</v>
      </c>
      <c r="EI133" s="1" t="n">
        <f aca="false">EI$5/(1-$E133)+$D$133-EI$5</f>
        <v>0.173603091944671</v>
      </c>
      <c r="EJ133" s="1" t="n">
        <f aca="false">EJ$5/(1-$E133)+$D$133-EJ$5</f>
        <v>0.1744574450773</v>
      </c>
      <c r="EK133" s="1" t="n">
        <f aca="false">EK$5/(1-$E133)+$D$133-EK$5</f>
        <v>0.175311798209927</v>
      </c>
      <c r="EL133" s="1" t="n">
        <f aca="false">EL$5/(1-$E133)+$D$133-EL$5</f>
        <v>0.176166151342555</v>
      </c>
      <c r="EM133" s="1" t="n">
        <f aca="false">EM$5/(1-$E133)+$D$133-EM$5</f>
        <v>0.177020504475184</v>
      </c>
      <c r="EN133" s="1" t="n">
        <f aca="false">EN$5/(1-$E133)+$D$133-EN$5</f>
        <v>0.177874857607812</v>
      </c>
      <c r="EO133" s="1" t="n">
        <f aca="false">EO$5/(1-$E133)+$D$133-EO$5</f>
        <v>0.178729210740439</v>
      </c>
      <c r="EP133" s="1" t="n">
        <f aca="false">EP$5/(1-$E133)+$D$133-EP$5</f>
        <v>0.179583563873068</v>
      </c>
      <c r="EQ133" s="1" t="n">
        <f aca="false">EQ$5/(1-$E133)+$D$133-EQ$5</f>
        <v>0.180437917005696</v>
      </c>
      <c r="ER133" s="1" t="n">
        <f aca="false">ER$5/(1-$E133)+$D$133-ER$5</f>
        <v>0.181292270138325</v>
      </c>
      <c r="ES133" s="1" t="n">
        <f aca="false">ES$5/(1-$E133)+$D$133-ES$5</f>
        <v>0.182146623270953</v>
      </c>
      <c r="ET133" s="1" t="n">
        <f aca="false">ET$5/(1-$E133)+$D$133-ET$5</f>
        <v>0.18300097640358</v>
      </c>
      <c r="EU133" s="1"/>
      <c r="EV133" s="1"/>
      <c r="EW133" s="1"/>
      <c r="EX133" s="1"/>
      <c r="EY133" s="1"/>
      <c r="EZ133" s="1"/>
      <c r="FA133" s="1"/>
      <c r="FB133" s="1"/>
    </row>
    <row r="134" customFormat="false" ht="12.75" hidden="false" customHeight="false" outlineLevel="0" collapsed="false">
      <c r="A134" s="18" t="s">
        <v>111</v>
      </c>
      <c r="B134" s="12" t="n">
        <f aca="false">+B133+1</f>
        <v>83</v>
      </c>
      <c r="C134" s="1" t="n">
        <v>8.083</v>
      </c>
      <c r="D134" s="1" t="n">
        <v>0.041</v>
      </c>
      <c r="E134" s="2" t="n">
        <f aca="false">0.0262</f>
        <v>0.0262</v>
      </c>
      <c r="F134" s="1" t="n">
        <f aca="false">F$5/(1-$E134)+$D$134-F$5</f>
        <v>0.0813573629081947</v>
      </c>
      <c r="G134" s="1" t="n">
        <f aca="false">G$5/(1-$E134)+$D$134-G$5</f>
        <v>0.0827026083384679</v>
      </c>
      <c r="H134" s="1" t="n">
        <f aca="false">H$5/(1-$E134)+$D$134-H$5</f>
        <v>0.084047853768741</v>
      </c>
      <c r="I134" s="1" t="n">
        <f aca="false">I$5/(1-$E134)+$D$134-I$5</f>
        <v>0.0853930991990142</v>
      </c>
      <c r="J134" s="1" t="n">
        <f aca="false">J$5/(1-$E134)+$D$134-J$5</f>
        <v>0.0867383446292873</v>
      </c>
      <c r="K134" s="1" t="n">
        <f aca="false">K$5/(1-$E134)+$D$134-K$5</f>
        <v>0.0880835900595605</v>
      </c>
      <c r="L134" s="1" t="n">
        <f aca="false">L$5/(1-$E134)+$D$134-L$5</f>
        <v>0.0894288354898336</v>
      </c>
      <c r="M134" s="1" t="n">
        <f aca="false">M$5/(1-$E134)+$D$134-M$5</f>
        <v>0.0907740809201068</v>
      </c>
      <c r="N134" s="1" t="n">
        <f aca="false">N$5/(1-$E134)+$D$134-N$5</f>
        <v>0.0921193263503799</v>
      </c>
      <c r="O134" s="1" t="n">
        <f aca="false">O$5/(1-$E134)+$D$134-O$5</f>
        <v>0.0934645717806533</v>
      </c>
      <c r="P134" s="1" t="n">
        <f aca="false">P$5/(1-$E134)+$D$134-P$5</f>
        <v>0.108262271513658</v>
      </c>
      <c r="Q134" s="1" t="n">
        <f aca="false">Q$5/(1-$E134)+$D$134-Q$5</f>
        <v>0.109607516943931</v>
      </c>
      <c r="R134" s="1" t="n">
        <f aca="false">R$5/(1-$E134)+$D$134-R$5</f>
        <v>0.110952762374204</v>
      </c>
      <c r="S134" s="1" t="n">
        <f aca="false">S$5/(1-$E134)+$D$134-S$5</f>
        <v>0.112298007804477</v>
      </c>
      <c r="T134" s="1" t="n">
        <f aca="false">T$5/(1-$E134)+$D$134-T$5</f>
        <v>0.11364325323475</v>
      </c>
      <c r="U134" s="1" t="n">
        <f aca="false">U$5/(1-$E134)+$D$134-U$5</f>
        <v>0.114988498665023</v>
      </c>
      <c r="V134" s="1" t="n">
        <f aca="false">V$5/(1-$E134)+$D$134-V$5</f>
        <v>0.116333744095297</v>
      </c>
      <c r="W134" s="1" t="n">
        <f aca="false">W$5/(1-$E134)+$D$134-W$5</f>
        <v>0.11767898952557</v>
      </c>
      <c r="X134" s="1" t="n">
        <f aca="false">X$5/(1-$E134)+$D$134-X$5</f>
        <v>0.119024234955843</v>
      </c>
      <c r="Y134" s="1" t="n">
        <f aca="false">Y$5/(1-$E134)+$D$134-Y$5</f>
        <v>0.120369480386116</v>
      </c>
      <c r="Z134" s="1" t="n">
        <f aca="false">Z$5/(1-$E134)+$D$134-Z$5</f>
        <v>0.121714725816389</v>
      </c>
      <c r="AA134" s="1" t="n">
        <f aca="false">AA$5/(1-$E134)+$D$134-AA$5</f>
        <v>0.123059971246662</v>
      </c>
      <c r="AB134" s="1" t="n">
        <f aca="false">AB$5/(1-$E134)+$D$134-AB$5</f>
        <v>0.124405216676935</v>
      </c>
      <c r="AC134" s="1" t="n">
        <f aca="false">AC$5/(1-$E134)+$D$134-AC$5</f>
        <v>0.125750462107209</v>
      </c>
      <c r="AD134" s="1" t="n">
        <f aca="false">AD$5/(1-$E134)+$D$134-AD$5</f>
        <v>0.127095707537482</v>
      </c>
      <c r="AE134" s="1" t="n">
        <f aca="false">AE$5/(1-$E134)+$D$134-AE$5</f>
        <v>0.128440952967755</v>
      </c>
      <c r="AF134" s="1" t="n">
        <f aca="false">AF$5/(1-$E134)+$D$134-AF$5</f>
        <v>0.129786198398028</v>
      </c>
      <c r="AG134" s="1" t="n">
        <f aca="false">AG$5/(1-$E134)+$D$134-AG$5</f>
        <v>0.131131443828302</v>
      </c>
      <c r="AH134" s="1" t="n">
        <f aca="false">AH$5/(1-$E134)+$D$134-AH$5</f>
        <v>0.132476689258575</v>
      </c>
      <c r="AI134" s="1" t="n">
        <f aca="false">AI$5/(1-$E134)+$D$134-AI$5</f>
        <v>0.133821934688848</v>
      </c>
      <c r="AJ134" s="1" t="n">
        <f aca="false">AJ$5/(1-$E134)+$D$134-AJ$5</f>
        <v>0.135167180119121</v>
      </c>
      <c r="AK134" s="1" t="n">
        <f aca="false">AK$5/(1-$E134)+$D$134-AK$5</f>
        <v>0.136512425549394</v>
      </c>
      <c r="AL134" s="1" t="n">
        <f aca="false">AL$5/(1-$E134)+$D$134-AL$5</f>
        <v>0.137857670979667</v>
      </c>
      <c r="AM134" s="1" t="n">
        <f aca="false">AM$5/(1-$E134)+$D$134-AM$5</f>
        <v>0.13920291640994</v>
      </c>
      <c r="AN134" s="1" t="n">
        <f aca="false">AN$5/(1-$E134)+$D$134-AN$5</f>
        <v>0.140548161840214</v>
      </c>
      <c r="AO134" s="1" t="n">
        <f aca="false">AO$5/(1-$E134)+$D$134-AO$5</f>
        <v>0.141893407270487</v>
      </c>
      <c r="AP134" s="1" t="n">
        <f aca="false">AP$5/(1-$E134)+$D$134-AP$5</f>
        <v>0.14323865270076</v>
      </c>
      <c r="AQ134" s="1" t="n">
        <f aca="false">AQ$5/(1-$E134)+$D$134-AQ$5</f>
        <v>0.144583898131033</v>
      </c>
      <c r="AR134" s="1" t="n">
        <f aca="false">AR$5/(1-$E134)+$D$134-AR$5</f>
        <v>0.145929143561307</v>
      </c>
      <c r="AS134" s="1" t="n">
        <f aca="false">AS$5/(1-$E134)+$D$134-AS$5</f>
        <v>0.14727438899158</v>
      </c>
      <c r="AT134" s="1" t="n">
        <f aca="false">AT$5/(1-$E134)+$D$134-AT$5</f>
        <v>0.148619634421853</v>
      </c>
      <c r="AU134" s="1" t="n">
        <f aca="false">AU$5/(1-$E134)+$D$134-AU$5</f>
        <v>0.149964879852126</v>
      </c>
      <c r="AV134" s="1" t="n">
        <f aca="false">AV$5/(1-$E134)+$D$134-AV$5</f>
        <v>0.151310125282399</v>
      </c>
      <c r="AW134" s="1" t="n">
        <f aca="false">AW$5/(1-$E134)+$D$134-AW$5</f>
        <v>0.152655370712672</v>
      </c>
      <c r="AX134" s="1" t="n">
        <f aca="false">AX$5/(1-$E134)+$D$134-AX$5</f>
        <v>0.154000616142945</v>
      </c>
      <c r="AY134" s="1" t="n">
        <f aca="false">AY$5/(1-$E134)+$D$134-AY$5</f>
        <v>0.155345861573219</v>
      </c>
      <c r="AZ134" s="1" t="n">
        <f aca="false">AZ$5/(1-$E134)+$D$134-AZ$5</f>
        <v>0.156691107003492</v>
      </c>
      <c r="BA134" s="1" t="n">
        <f aca="false">BA$5/(1-$E134)+$D$134-BA$5</f>
        <v>0.158036352433765</v>
      </c>
      <c r="BB134" s="1" t="n">
        <f aca="false">BB$5/(1-$E134)+$D$134-BB$5</f>
        <v>0.159381597864038</v>
      </c>
      <c r="BC134" s="1" t="n">
        <f aca="false">BC$5/(1-$E134)+$D$134-BC$5</f>
        <v>0.160726843294311</v>
      </c>
      <c r="BD134" s="1" t="n">
        <f aca="false">BD$5/(1-$E134)+$D$134-BD$5</f>
        <v>0.162072088724584</v>
      </c>
      <c r="BE134" s="1" t="n">
        <f aca="false">BE$5/(1-$E134)+$D$134-BE$5</f>
        <v>0.163417334154857</v>
      </c>
      <c r="BF134" s="1" t="n">
        <f aca="false">BF$5/(1-$E134)+$D$134-BF$5</f>
        <v>0.164762579585131</v>
      </c>
      <c r="BG134" s="1" t="n">
        <f aca="false">BG$5/(1-$E134)+$D$134-BG$5</f>
        <v>0.166107825015404</v>
      </c>
      <c r="BH134" s="1" t="n">
        <f aca="false">BH$5/(1-$E134)+$D$134-BH$5</f>
        <v>0.167453070445677</v>
      </c>
      <c r="BI134" s="1" t="n">
        <f aca="false">BI$5/(1-$E134)+$D$134-BI$5</f>
        <v>0.16879831587595</v>
      </c>
      <c r="BJ134" s="1" t="n">
        <f aca="false">BJ$5/(1-$E134)+$D$134-BJ$5</f>
        <v>0.170143561306223</v>
      </c>
      <c r="BK134" s="1" t="n">
        <f aca="false">BK$5/(1-$E134)+$D$134-BK$5</f>
        <v>0.171488806736496</v>
      </c>
      <c r="BL134" s="1" t="n">
        <f aca="false">BL$5/(1-$E134)+$D$134-BL$5</f>
        <v>0.17283405216677</v>
      </c>
      <c r="BM134" s="1" t="n">
        <f aca="false">BM$5/(1-$E134)+$D$134-BM$5</f>
        <v>0.174179297597043</v>
      </c>
      <c r="BN134" s="1" t="n">
        <f aca="false">BN$5/(1-$E134)+$D$134-BN$5</f>
        <v>0.175524543027316</v>
      </c>
      <c r="BO134" s="1" t="n">
        <f aca="false">BO$5/(1-$E134)+$D$134-BO$5</f>
        <v>0.176869788457589</v>
      </c>
      <c r="BP134" s="1" t="n">
        <f aca="false">BP$5/(1-$E134)+$D$134-BP$5</f>
        <v>0.178215033887862</v>
      </c>
      <c r="BQ134" s="1" t="n">
        <f aca="false">BQ$5/(1-$E134)+$D$134-BQ$5</f>
        <v>0.179560279318135</v>
      </c>
      <c r="BR134" s="1" t="n">
        <f aca="false">BR$5/(1-$E134)+$D$134-BR$5</f>
        <v>0.180905524748408</v>
      </c>
      <c r="BS134" s="1" t="n">
        <f aca="false">BS$5/(1-$E134)+$D$134-BS$5</f>
        <v>0.182250770178682</v>
      </c>
      <c r="BT134" s="1" t="n">
        <f aca="false">BT$5/(1-$E134)+$D$134-BT$5</f>
        <v>0.183596015608955</v>
      </c>
      <c r="BU134" s="1" t="n">
        <f aca="false">BU$5/(1-$E134)+$D$134-BU$5</f>
        <v>0.184941261039228</v>
      </c>
      <c r="BV134" s="1" t="n">
        <f aca="false">BV$5/(1-$E134)+$D$134-BV$5</f>
        <v>0.186286506469501</v>
      </c>
      <c r="BW134" s="1" t="n">
        <f aca="false">BW$5/(1-$E134)+$D$134-BW$5</f>
        <v>0.187631751899774</v>
      </c>
      <c r="BX134" s="1" t="n">
        <f aca="false">BX$5/(1-$E134)+$D$134-BX$5</f>
        <v>0.188976997330047</v>
      </c>
      <c r="BY134" s="1" t="n">
        <f aca="false">BY$5/(1-$E134)+$D$134-BY$5</f>
        <v>0.19032224276032</v>
      </c>
      <c r="BZ134" s="1" t="n">
        <f aca="false">BZ$5/(1-$E134)+$D$134-BZ$5</f>
        <v>0.191667488190594</v>
      </c>
      <c r="CA134" s="1" t="n">
        <f aca="false">CA$5/(1-$E134)+$D$134-CA$5</f>
        <v>0.193012733620867</v>
      </c>
      <c r="CB134" s="1" t="n">
        <f aca="false">CB$5/(1-$E134)+$D$134-CB$5</f>
        <v>0.19435797905114</v>
      </c>
      <c r="CC134" s="1" t="n">
        <f aca="false">CC$5/(1-$E134)+$D$134-CC$5</f>
        <v>0.195703224481413</v>
      </c>
      <c r="CD134" s="1" t="n">
        <f aca="false">CD$5/(1-$E134)+$D$134-CD$5</f>
        <v>0.197048469911686</v>
      </c>
      <c r="CE134" s="1" t="n">
        <f aca="false">CE$5/(1-$E134)+$D$134-CE$5</f>
        <v>0.198393715341959</v>
      </c>
      <c r="CF134" s="1" t="n">
        <f aca="false">CF$5/(1-$E134)+$D$134-CF$5</f>
        <v>0.199738960772232</v>
      </c>
      <c r="CG134" s="1" t="n">
        <f aca="false">CG$5/(1-$E134)+$D$134-CG$5</f>
        <v>0.201084206202506</v>
      </c>
      <c r="CH134" s="1" t="n">
        <f aca="false">CH$5/(1-$E134)+$D$134-CH$5</f>
        <v>0.202429451632779</v>
      </c>
      <c r="CI134" s="1" t="n">
        <f aca="false">CI$5/(1-$E134)+$D$134-CI$5</f>
        <v>0.203774697063052</v>
      </c>
      <c r="CJ134" s="1" t="n">
        <f aca="false">CJ$5/(1-$E134)+$D$134-CJ$5</f>
        <v>0.205119942493325</v>
      </c>
      <c r="CK134" s="1" t="n">
        <f aca="false">CK$5/(1-$E134)+$D$134-CK$5</f>
        <v>0.206465187923598</v>
      </c>
      <c r="CL134" s="1" t="n">
        <f aca="false">CL$5/(1-$E134)+$D$134-CL$5</f>
        <v>0.207810433353871</v>
      </c>
      <c r="CM134" s="1" t="n">
        <f aca="false">CM$5/(1-$E134)+$D$134-CM$5</f>
        <v>0.209155678784144</v>
      </c>
      <c r="CN134" s="1" t="n">
        <f aca="false">CN$5/(1-$E134)+$D$134-CN$5</f>
        <v>0.210500924214418</v>
      </c>
      <c r="CO134" s="1" t="n">
        <f aca="false">CO$5/(1-$E134)+$D$134-CO$5</f>
        <v>0.211846169644691</v>
      </c>
      <c r="CP134" s="1" t="n">
        <f aca="false">CP$5/(1-$E134)+$D$134-CP$5</f>
        <v>0.213191415074964</v>
      </c>
      <c r="CQ134" s="1" t="n">
        <f aca="false">CQ$5/(1-$E134)+$D$134-CQ$5</f>
        <v>0.214536660505237</v>
      </c>
      <c r="CR134" s="1" t="n">
        <f aca="false">CR$5/(1-$E134)+$D$134-CR$5</f>
        <v>0.21588190593551</v>
      </c>
      <c r="CS134" s="1" t="n">
        <f aca="false">CS$5/(1-$E134)+$D$134-CS$5</f>
        <v>0.217227151365783</v>
      </c>
      <c r="CT134" s="1" t="n">
        <f aca="false">CT$5/(1-$E134)+$D$134-CT$5</f>
        <v>0.218572396796056</v>
      </c>
      <c r="CU134" s="1" t="n">
        <f aca="false">CU$5/(1-$E134)+$D$134-CU$5</f>
        <v>0.21991764222633</v>
      </c>
      <c r="CV134" s="1" t="n">
        <f aca="false">CV$5/(1-$E134)+$D$134-CV$5</f>
        <v>0.221262887656603</v>
      </c>
      <c r="CW134" s="1" t="n">
        <f aca="false">CW$5/(1-$E134)+$D$134-CW$5</f>
        <v>0.222608133086876</v>
      </c>
      <c r="CX134" s="1" t="n">
        <f aca="false">CX$5/(1-$E134)+$D$134-CX$5</f>
        <v>0.223953378517149</v>
      </c>
      <c r="CY134" s="1" t="n">
        <f aca="false">CY$5/(1-$E134)+$D$134-CY$5</f>
        <v>0.225298623947422</v>
      </c>
      <c r="CZ134" s="1" t="n">
        <f aca="false">CZ$5/(1-$E134)+$D$134-CZ$5</f>
        <v>0.226643869377695</v>
      </c>
      <c r="DA134" s="1" t="n">
        <f aca="false">DA$5/(1-$E134)+$D$134-DA$5</f>
        <v>0.227989114807968</v>
      </c>
      <c r="DB134" s="1" t="n">
        <f aca="false">DB$5/(1-$E134)+$D$134-DB$5</f>
        <v>0.229334360238242</v>
      </c>
      <c r="DC134" s="1" t="n">
        <f aca="false">DC$5/(1-$E134)+$D$134-DC$5</f>
        <v>0.230679605668515</v>
      </c>
      <c r="DD134" s="1" t="n">
        <f aca="false">DD$5/(1-$E134)+$D$134-DD$5</f>
        <v>0.232024851098788</v>
      </c>
      <c r="DE134" s="1" t="n">
        <f aca="false">DE$5/(1-$E134)+$D$134-DE$5</f>
        <v>0.233370096529061</v>
      </c>
      <c r="DF134" s="1" t="n">
        <f aca="false">DF$5/(1-$E134)+$D$134-DF$5</f>
        <v>0.234715341959334</v>
      </c>
      <c r="DG134" s="1" t="n">
        <f aca="false">DG$5/(1-$E134)+$D$134-DG$5</f>
        <v>0.236060587389607</v>
      </c>
      <c r="DH134" s="1" t="n">
        <f aca="false">DH$5/(1-$E134)+$D$134-DH$5</f>
        <v>0.23740583281988</v>
      </c>
      <c r="DI134" s="1" t="n">
        <f aca="false">DI$5/(1-$E134)+$D$134-DI$5</f>
        <v>0.238751078250154</v>
      </c>
      <c r="DJ134" s="1" t="n">
        <f aca="false">DJ$5/(1-$E134)+$D$134-DJ$5</f>
        <v>0.240096323680427</v>
      </c>
      <c r="DK134" s="1" t="n">
        <f aca="false">DK$5/(1-$E134)+$D$134-DK$5</f>
        <v>0.2414415691107</v>
      </c>
      <c r="DL134" s="1" t="n">
        <f aca="false">DL$5/(1-$E134)+$D$134-DL$5</f>
        <v>0.242786814540973</v>
      </c>
      <c r="DM134" s="1" t="n">
        <f aca="false">DM$5/(1-$E134)+$D$134-DM$5</f>
        <v>0.244132059971246</v>
      </c>
      <c r="DN134" s="1" t="n">
        <f aca="false">DN$5/(1-$E134)+$D$134-DN$5</f>
        <v>0.245477305401519</v>
      </c>
      <c r="DO134" s="1" t="n">
        <f aca="false">DO$5/(1-$E134)+$D$134-DO$5</f>
        <v>0.246822550831793</v>
      </c>
      <c r="DP134" s="1" t="n">
        <f aca="false">DP$5/(1-$E134)+$D$134-DP$5</f>
        <v>0.248167796262066</v>
      </c>
      <c r="DQ134" s="1" t="n">
        <f aca="false">DQ$5/(1-$E134)+$D$134-DQ$5</f>
        <v>0.249513041692339</v>
      </c>
      <c r="DR134" s="1" t="n">
        <f aca="false">DR$5/(1-$E134)+$D$134-DR$5</f>
        <v>0.250858287122613</v>
      </c>
      <c r="DS134" s="1" t="n">
        <f aca="false">DS$5/(1-$E134)+$D$134-DS$5</f>
        <v>0.252203532552886</v>
      </c>
      <c r="DT134" s="1" t="n">
        <f aca="false">DT$5/(1-$E134)+$D$134-DT$5</f>
        <v>0.253548777983159</v>
      </c>
      <c r="DU134" s="1" t="n">
        <f aca="false">DU$5/(1-$E134)+$D$134-DU$5</f>
        <v>0.254894023413432</v>
      </c>
      <c r="DV134" s="1" t="n">
        <f aca="false">DV$5/(1-$E134)+$D$134-DV$5</f>
        <v>0.256239268843705</v>
      </c>
      <c r="DW134" s="1" t="n">
        <f aca="false">DW$5/(1-$E134)+$D$134-DW$5</f>
        <v>0.257584514273978</v>
      </c>
      <c r="DX134" s="1" t="n">
        <f aca="false">DX$5/(1-$E134)+$D$134-DX$5</f>
        <v>0.258929759704252</v>
      </c>
      <c r="DY134" s="1" t="n">
        <f aca="false">DY$5/(1-$E134)+$D$134-DY$5</f>
        <v>0.260275005134524</v>
      </c>
      <c r="DZ134" s="1" t="n">
        <f aca="false">DZ$5/(1-$E134)+$D$134-DZ$5</f>
        <v>0.261620250564798</v>
      </c>
      <c r="EA134" s="1" t="n">
        <f aca="false">EA$5/(1-$E134)+$D$134-EA$5</f>
        <v>0.26296549599507</v>
      </c>
      <c r="EB134" s="1" t="n">
        <f aca="false">EB$5/(1-$E134)+$D$134-EB$5</f>
        <v>0.264310741425344</v>
      </c>
      <c r="EC134" s="1" t="n">
        <f aca="false">EC$5/(1-$E134)+$D$134-EC$5</f>
        <v>0.265655986855617</v>
      </c>
      <c r="ED134" s="1" t="n">
        <f aca="false">ED$5/(1-$E134)+$D$134-ED$5</f>
        <v>0.267001232285891</v>
      </c>
      <c r="EE134" s="1" t="n">
        <f aca="false">EE$5/(1-$E134)+$D$134-EE$5</f>
        <v>0.268346477716163</v>
      </c>
      <c r="EF134" s="1" t="n">
        <f aca="false">EF$5/(1-$E134)+$D$134-EF$5</f>
        <v>0.269691723146437</v>
      </c>
      <c r="EG134" s="1" t="n">
        <f aca="false">EG$5/(1-$E134)+$D$134-EG$5</f>
        <v>0.271036968576709</v>
      </c>
      <c r="EH134" s="1" t="n">
        <f aca="false">EH$5/(1-$E134)+$D$134-EH$5</f>
        <v>0.272382214006983</v>
      </c>
      <c r="EI134" s="1" t="n">
        <f aca="false">EI$5/(1-$E134)+$D$134-EI$5</f>
        <v>0.273727459437255</v>
      </c>
      <c r="EJ134" s="1" t="n">
        <f aca="false">EJ$5/(1-$E134)+$D$134-EJ$5</f>
        <v>0.275072704867529</v>
      </c>
      <c r="EK134" s="1" t="n">
        <f aca="false">EK$5/(1-$E134)+$D$134-EK$5</f>
        <v>0.276417950297802</v>
      </c>
      <c r="EL134" s="1" t="n">
        <f aca="false">EL$5/(1-$E134)+$D$134-EL$5</f>
        <v>0.277763195728076</v>
      </c>
      <c r="EM134" s="1" t="n">
        <f aca="false">EM$5/(1-$E134)+$D$134-EM$5</f>
        <v>0.27910844115835</v>
      </c>
      <c r="EN134" s="1" t="n">
        <f aca="false">EN$5/(1-$E134)+$D$134-EN$5</f>
        <v>0.280453686588622</v>
      </c>
      <c r="EO134" s="1" t="n">
        <f aca="false">EO$5/(1-$E134)+$D$134-EO$5</f>
        <v>0.281798932018896</v>
      </c>
      <c r="EP134" s="1" t="n">
        <f aca="false">EP$5/(1-$E134)+$D$134-EP$5</f>
        <v>0.283144177449168</v>
      </c>
      <c r="EQ134" s="1" t="n">
        <f aca="false">EQ$5/(1-$E134)+$D$134-EQ$5</f>
        <v>0.284489422879442</v>
      </c>
      <c r="ER134" s="1" t="n">
        <f aca="false">ER$5/(1-$E134)+$D$134-ER$5</f>
        <v>0.285834668309715</v>
      </c>
      <c r="ES134" s="1" t="n">
        <f aca="false">ES$5/(1-$E134)+$D$134-ES$5</f>
        <v>0.287179913739989</v>
      </c>
      <c r="ET134" s="1" t="n">
        <f aca="false">ET$5/(1-$E134)+$D$134-ET$5</f>
        <v>0.288525159170261</v>
      </c>
      <c r="EU134" s="1"/>
      <c r="EV134" s="1"/>
      <c r="EW134" s="1"/>
      <c r="EX134" s="1"/>
      <c r="EY134" s="1"/>
      <c r="EZ134" s="1"/>
      <c r="FA134" s="1"/>
      <c r="FB134" s="1"/>
    </row>
    <row r="135" customFormat="false" ht="12.75" hidden="false" customHeight="false" outlineLevel="0" collapsed="false">
      <c r="A135" s="18" t="s">
        <v>112</v>
      </c>
      <c r="B135" s="12" t="n">
        <f aca="false">+B134+1</f>
        <v>84</v>
      </c>
      <c r="C135" s="1" t="n">
        <v>3.816</v>
      </c>
      <c r="D135" s="1" t="n">
        <v>0.0303</v>
      </c>
      <c r="E135" s="2" t="n">
        <f aca="false">0.0195</f>
        <v>0.0195</v>
      </c>
      <c r="F135" s="1" t="n">
        <f aca="false">F$5/(1-$E135)+$D$135-F$5</f>
        <v>0.0601317185109638</v>
      </c>
      <c r="G135" s="1" t="n">
        <f aca="false">G$5/(1-$E135)+$D$135-G$5</f>
        <v>0.0611261091279958</v>
      </c>
      <c r="H135" s="1" t="n">
        <f aca="false">H$5/(1-$E135)+$D$135-H$5</f>
        <v>0.062120499745028</v>
      </c>
      <c r="I135" s="1" t="n">
        <f aca="false">I$5/(1-$E135)+$D$135-I$5</f>
        <v>0.0631148903620602</v>
      </c>
      <c r="J135" s="1" t="n">
        <f aca="false">J$5/(1-$E135)+$D$135-J$5</f>
        <v>0.0641092809790922</v>
      </c>
      <c r="K135" s="1" t="n">
        <f aca="false">K$5/(1-$E135)+$D$135-K$5</f>
        <v>0.0651036715961244</v>
      </c>
      <c r="L135" s="1" t="n">
        <f aca="false">L$5/(1-$E135)+$D$135-L$5</f>
        <v>0.0660980622131564</v>
      </c>
      <c r="M135" s="1" t="n">
        <f aca="false">M$5/(1-$E135)+$D$135-M$5</f>
        <v>0.0670924528301886</v>
      </c>
      <c r="N135" s="1" t="n">
        <f aca="false">N$5/(1-$E135)+$D$135-N$5</f>
        <v>0.0680868434472208</v>
      </c>
      <c r="O135" s="1" t="n">
        <f aca="false">O$5/(1-$E135)+$D$135-O$5</f>
        <v>0.0690812340642528</v>
      </c>
      <c r="P135" s="1" t="n">
        <f aca="false">P$5/(1-$E135)+$D$135-P$5</f>
        <v>0.0800195308516063</v>
      </c>
      <c r="Q135" s="1" t="n">
        <f aca="false">Q$5/(1-$E135)+$D$135-Q$5</f>
        <v>0.0810139214686383</v>
      </c>
      <c r="R135" s="1" t="n">
        <f aca="false">R$5/(1-$E135)+$D$135-R$5</f>
        <v>0.0820083120856703</v>
      </c>
      <c r="S135" s="1" t="n">
        <f aca="false">S$5/(1-$E135)+$D$135-S$5</f>
        <v>0.0830027027027027</v>
      </c>
      <c r="T135" s="1" t="n">
        <f aca="false">T$5/(1-$E135)+$D$135-T$5</f>
        <v>0.0839970933197347</v>
      </c>
      <c r="U135" s="1" t="n">
        <f aca="false">U$5/(1-$E135)+$D$135-U$5</f>
        <v>0.0849914839367667</v>
      </c>
      <c r="V135" s="1" t="n">
        <f aca="false">V$5/(1-$E135)+$D$135-V$5</f>
        <v>0.0859858745537991</v>
      </c>
      <c r="W135" s="1" t="n">
        <f aca="false">W$5/(1-$E135)+$D$135-W$5</f>
        <v>0.0869802651708311</v>
      </c>
      <c r="X135" s="1" t="n">
        <f aca="false">X$5/(1-$E135)+$D$135-X$5</f>
        <v>0.0879746557878631</v>
      </c>
      <c r="Y135" s="1" t="n">
        <f aca="false">Y$5/(1-$E135)+$D$135-Y$5</f>
        <v>0.0889690464048951</v>
      </c>
      <c r="Z135" s="1" t="n">
        <f aca="false">Z$5/(1-$E135)+$D$135-Z$5</f>
        <v>0.0899634370219276</v>
      </c>
      <c r="AA135" s="1" t="n">
        <f aca="false">AA$5/(1-$E135)+$D$135-AA$5</f>
        <v>0.0909578276389595</v>
      </c>
      <c r="AB135" s="1" t="n">
        <f aca="false">AB$5/(1-$E135)+$D$135-AB$5</f>
        <v>0.0919522182559915</v>
      </c>
      <c r="AC135" s="1" t="n">
        <f aca="false">AC$5/(1-$E135)+$D$135-AC$5</f>
        <v>0.092946608873024</v>
      </c>
      <c r="AD135" s="1" t="n">
        <f aca="false">AD$5/(1-$E135)+$D$135-AD$5</f>
        <v>0.093940999490056</v>
      </c>
      <c r="AE135" s="1" t="n">
        <f aca="false">AE$5/(1-$E135)+$D$135-AE$5</f>
        <v>0.094935390107088</v>
      </c>
      <c r="AF135" s="1" t="n">
        <f aca="false">AF$5/(1-$E135)+$D$135-AF$5</f>
        <v>0.09592978072412</v>
      </c>
      <c r="AG135" s="1" t="n">
        <f aca="false">AG$5/(1-$E135)+$D$135-AG$5</f>
        <v>0.0969241713411524</v>
      </c>
      <c r="AH135" s="1" t="n">
        <f aca="false">AH$5/(1-$E135)+$D$135-AH$5</f>
        <v>0.0979185619581844</v>
      </c>
      <c r="AI135" s="1" t="n">
        <f aca="false">AI$5/(1-$E135)+$D$135-AI$5</f>
        <v>0.0989129525752164</v>
      </c>
      <c r="AJ135" s="1" t="n">
        <f aca="false">AJ$5/(1-$E135)+$D$135-AJ$5</f>
        <v>0.0999073431922488</v>
      </c>
      <c r="AK135" s="1" t="n">
        <f aca="false">AK$5/(1-$E135)+$D$135-AK$5</f>
        <v>0.100901733809281</v>
      </c>
      <c r="AL135" s="1" t="n">
        <f aca="false">AL$5/(1-$E135)+$D$135-AL$5</f>
        <v>0.101896124426313</v>
      </c>
      <c r="AM135" s="1" t="n">
        <f aca="false">AM$5/(1-$E135)+$D$135-AM$5</f>
        <v>0.102890515043345</v>
      </c>
      <c r="AN135" s="1" t="n">
        <f aca="false">AN$5/(1-$E135)+$D$135-AN$5</f>
        <v>0.103884905660377</v>
      </c>
      <c r="AO135" s="1" t="n">
        <f aca="false">AO$5/(1-$E135)+$D$135-AO$5</f>
        <v>0.104879296277409</v>
      </c>
      <c r="AP135" s="1" t="n">
        <f aca="false">AP$5/(1-$E135)+$D$135-AP$5</f>
        <v>0.105873686894441</v>
      </c>
      <c r="AQ135" s="1" t="n">
        <f aca="false">AQ$5/(1-$E135)+$D$135-AQ$5</f>
        <v>0.106868077511474</v>
      </c>
      <c r="AR135" s="1" t="n">
        <f aca="false">AR$5/(1-$E135)+$D$135-AR$5</f>
        <v>0.107862468128506</v>
      </c>
      <c r="AS135" s="1" t="n">
        <f aca="false">AS$5/(1-$E135)+$D$135-AS$5</f>
        <v>0.108856858745538</v>
      </c>
      <c r="AT135" s="1" t="n">
        <f aca="false">AT$5/(1-$E135)+$D$135-AT$5</f>
        <v>0.109851249362571</v>
      </c>
      <c r="AU135" s="1" t="n">
        <f aca="false">AU$5/(1-$E135)+$D$135-AU$5</f>
        <v>0.110845639979602</v>
      </c>
      <c r="AV135" s="1" t="n">
        <f aca="false">AV$5/(1-$E135)+$D$135-AV$5</f>
        <v>0.111840030596635</v>
      </c>
      <c r="AW135" s="1" t="n">
        <f aca="false">AW$5/(1-$E135)+$D$135-AW$5</f>
        <v>0.112834421213667</v>
      </c>
      <c r="AX135" s="1" t="n">
        <f aca="false">AX$5/(1-$E135)+$D$135-AX$5</f>
        <v>0.113828811830698</v>
      </c>
      <c r="AY135" s="1" t="n">
        <f aca="false">AY$5/(1-$E135)+$D$135-AY$5</f>
        <v>0.114823202447731</v>
      </c>
      <c r="AZ135" s="1" t="n">
        <f aca="false">AZ$5/(1-$E135)+$D$135-AZ$5</f>
        <v>0.115817593064763</v>
      </c>
      <c r="BA135" s="1" t="n">
        <f aca="false">BA$5/(1-$E135)+$D$135-BA$5</f>
        <v>0.116811983681795</v>
      </c>
      <c r="BB135" s="1" t="n">
        <f aca="false">BB$5/(1-$E135)+$D$135-BB$5</f>
        <v>0.117806374298827</v>
      </c>
      <c r="BC135" s="1" t="n">
        <f aca="false">BC$5/(1-$E135)+$D$135-BC$5</f>
        <v>0.11880076491586</v>
      </c>
      <c r="BD135" s="1" t="n">
        <f aca="false">BD$5/(1-$E135)+$D$135-BD$5</f>
        <v>0.119795155532891</v>
      </c>
      <c r="BE135" s="1" t="n">
        <f aca="false">BE$5/(1-$E135)+$D$135-BE$5</f>
        <v>0.120789546149924</v>
      </c>
      <c r="BF135" s="1" t="n">
        <f aca="false">BF$5/(1-$E135)+$D$135-BF$5</f>
        <v>0.121783936766955</v>
      </c>
      <c r="BG135" s="1" t="n">
        <f aca="false">BG$5/(1-$E135)+$D$135-BG$5</f>
        <v>0.122778327383988</v>
      </c>
      <c r="BH135" s="1" t="n">
        <f aca="false">BH$5/(1-$E135)+$D$135-BH$5</f>
        <v>0.12377271800102</v>
      </c>
      <c r="BI135" s="1" t="n">
        <f aca="false">BI$5/(1-$E135)+$D$135-BI$5</f>
        <v>0.124767108618052</v>
      </c>
      <c r="BJ135" s="1" t="n">
        <f aca="false">BJ$5/(1-$E135)+$D$135-BJ$5</f>
        <v>0.125761499235084</v>
      </c>
      <c r="BK135" s="1" t="n">
        <f aca="false">BK$5/(1-$E135)+$D$135-BK$5</f>
        <v>0.126755889852117</v>
      </c>
      <c r="BL135" s="1" t="n">
        <f aca="false">BL$5/(1-$E135)+$D$135-BL$5</f>
        <v>0.127750280469148</v>
      </c>
      <c r="BM135" s="1" t="n">
        <f aca="false">BM$5/(1-$E135)+$D$135-BM$5</f>
        <v>0.128744671086181</v>
      </c>
      <c r="BN135" s="1" t="n">
        <f aca="false">BN$5/(1-$E135)+$D$135-BN$5</f>
        <v>0.129739061703213</v>
      </c>
      <c r="BO135" s="1" t="n">
        <f aca="false">BO$5/(1-$E135)+$D$135-BO$5</f>
        <v>0.130733452320245</v>
      </c>
      <c r="BP135" s="1" t="n">
        <f aca="false">BP$5/(1-$E135)+$D$135-BP$5</f>
        <v>0.131727842937277</v>
      </c>
      <c r="BQ135" s="1" t="n">
        <f aca="false">BQ$5/(1-$E135)+$D$135-BQ$5</f>
        <v>0.132722233554309</v>
      </c>
      <c r="BR135" s="1" t="n">
        <f aca="false">BR$5/(1-$E135)+$D$135-BR$5</f>
        <v>0.133716624171341</v>
      </c>
      <c r="BS135" s="1" t="n">
        <f aca="false">BS$5/(1-$E135)+$D$135-BS$5</f>
        <v>0.134711014788373</v>
      </c>
      <c r="BT135" s="1" t="n">
        <f aca="false">BT$5/(1-$E135)+$D$135-BT$5</f>
        <v>0.135705405405406</v>
      </c>
      <c r="BU135" s="1" t="n">
        <f aca="false">BU$5/(1-$E135)+$D$135-BU$5</f>
        <v>0.136699796022437</v>
      </c>
      <c r="BV135" s="1" t="n">
        <f aca="false">BV$5/(1-$E135)+$D$135-BV$5</f>
        <v>0.13769418663947</v>
      </c>
      <c r="BW135" s="1" t="n">
        <f aca="false">BW$5/(1-$E135)+$D$135-BW$5</f>
        <v>0.138688577256501</v>
      </c>
      <c r="BX135" s="1" t="n">
        <f aca="false">BX$5/(1-$E135)+$D$135-BX$5</f>
        <v>0.139682967873534</v>
      </c>
      <c r="BY135" s="1" t="n">
        <f aca="false">BY$5/(1-$E135)+$D$135-BY$5</f>
        <v>0.140677358490566</v>
      </c>
      <c r="BZ135" s="1" t="n">
        <f aca="false">BZ$5/(1-$E135)+$D$135-BZ$5</f>
        <v>0.141671749107598</v>
      </c>
      <c r="CA135" s="1" t="n">
        <f aca="false">CA$5/(1-$E135)+$D$135-CA$5</f>
        <v>0.14266613972463</v>
      </c>
      <c r="CB135" s="1" t="n">
        <f aca="false">CB$5/(1-$E135)+$D$135-CB$5</f>
        <v>0.143660530341663</v>
      </c>
      <c r="CC135" s="1" t="n">
        <f aca="false">CC$5/(1-$E135)+$D$135-CC$5</f>
        <v>0.144654920958694</v>
      </c>
      <c r="CD135" s="1" t="n">
        <f aca="false">CD$5/(1-$E135)+$D$135-CD$5</f>
        <v>0.145649311575727</v>
      </c>
      <c r="CE135" s="1" t="n">
        <f aca="false">CE$5/(1-$E135)+$D$135-CE$5</f>
        <v>0.146643702192759</v>
      </c>
      <c r="CF135" s="1" t="n">
        <f aca="false">CF$5/(1-$E135)+$D$135-CF$5</f>
        <v>0.147638092809791</v>
      </c>
      <c r="CG135" s="1" t="n">
        <f aca="false">CG$5/(1-$E135)+$D$135-CG$5</f>
        <v>0.148632483426823</v>
      </c>
      <c r="CH135" s="1" t="n">
        <f aca="false">CH$5/(1-$E135)+$D$135-CH$5</f>
        <v>0.149626874043856</v>
      </c>
      <c r="CI135" s="1" t="n">
        <f aca="false">CI$5/(1-$E135)+$D$135-CI$5</f>
        <v>0.150621264660887</v>
      </c>
      <c r="CJ135" s="1" t="n">
        <f aca="false">CJ$5/(1-$E135)+$D$135-CJ$5</f>
        <v>0.15161565527792</v>
      </c>
      <c r="CK135" s="1" t="n">
        <f aca="false">CK$5/(1-$E135)+$D$135-CK$5</f>
        <v>0.152610045894951</v>
      </c>
      <c r="CL135" s="1" t="n">
        <f aca="false">CL$5/(1-$E135)+$D$135-CL$5</f>
        <v>0.153604436511984</v>
      </c>
      <c r="CM135" s="1" t="n">
        <f aca="false">CM$5/(1-$E135)+$D$135-CM$5</f>
        <v>0.154598827129016</v>
      </c>
      <c r="CN135" s="1" t="n">
        <f aca="false">CN$5/(1-$E135)+$D$135-CN$5</f>
        <v>0.155593217746048</v>
      </c>
      <c r="CO135" s="1" t="n">
        <f aca="false">CO$5/(1-$E135)+$D$135-CO$5</f>
        <v>0.15658760836308</v>
      </c>
      <c r="CP135" s="1" t="n">
        <f aca="false">CP$5/(1-$E135)+$D$135-CP$5</f>
        <v>0.157581998980112</v>
      </c>
      <c r="CQ135" s="1" t="n">
        <f aca="false">CQ$5/(1-$E135)+$D$135-CQ$5</f>
        <v>0.158576389597144</v>
      </c>
      <c r="CR135" s="1" t="n">
        <f aca="false">CR$5/(1-$E135)+$D$135-CR$5</f>
        <v>0.159570780214176</v>
      </c>
      <c r="CS135" s="1" t="n">
        <f aca="false">CS$5/(1-$E135)+$D$135-CS$5</f>
        <v>0.160565170831209</v>
      </c>
      <c r="CT135" s="1" t="n">
        <f aca="false">CT$5/(1-$E135)+$D$135-CT$5</f>
        <v>0.16155956144824</v>
      </c>
      <c r="CU135" s="1" t="n">
        <f aca="false">CU$5/(1-$E135)+$D$135-CU$5</f>
        <v>0.162553952065273</v>
      </c>
      <c r="CV135" s="1" t="n">
        <f aca="false">CV$5/(1-$E135)+$D$135-CV$5</f>
        <v>0.163548342682305</v>
      </c>
      <c r="CW135" s="1" t="n">
        <f aca="false">CW$5/(1-$E135)+$D$135-CW$5</f>
        <v>0.164542733299337</v>
      </c>
      <c r="CX135" s="1" t="n">
        <f aca="false">CX$5/(1-$E135)+$D$135-CX$5</f>
        <v>0.165537123916369</v>
      </c>
      <c r="CY135" s="1" t="n">
        <f aca="false">CY$5/(1-$E135)+$D$135-CY$5</f>
        <v>0.166531514533401</v>
      </c>
      <c r="CZ135" s="1" t="n">
        <f aca="false">CZ$5/(1-$E135)+$D$135-CZ$5</f>
        <v>0.167525905150433</v>
      </c>
      <c r="DA135" s="1" t="n">
        <f aca="false">DA$5/(1-$E135)+$D$135-DA$5</f>
        <v>0.168520295767466</v>
      </c>
      <c r="DB135" s="1" t="n">
        <f aca="false">DB$5/(1-$E135)+$D$135-DB$5</f>
        <v>0.169514686384497</v>
      </c>
      <c r="DC135" s="1" t="n">
        <f aca="false">DC$5/(1-$E135)+$D$135-DC$5</f>
        <v>0.17050907700153</v>
      </c>
      <c r="DD135" s="1" t="n">
        <f aca="false">DD$5/(1-$E135)+$D$135-DD$5</f>
        <v>0.171503467618562</v>
      </c>
      <c r="DE135" s="1" t="n">
        <f aca="false">DE$5/(1-$E135)+$D$135-DE$5</f>
        <v>0.172497858235594</v>
      </c>
      <c r="DF135" s="1" t="n">
        <f aca="false">DF$5/(1-$E135)+$D$135-DF$5</f>
        <v>0.173492248852626</v>
      </c>
      <c r="DG135" s="1" t="n">
        <f aca="false">DG$5/(1-$E135)+$D$135-DG$5</f>
        <v>0.174486639469658</v>
      </c>
      <c r="DH135" s="1" t="n">
        <f aca="false">DH$5/(1-$E135)+$D$135-DH$5</f>
        <v>0.17548103008669</v>
      </c>
      <c r="DI135" s="1" t="n">
        <f aca="false">DI$5/(1-$E135)+$D$135-DI$5</f>
        <v>0.176475420703722</v>
      </c>
      <c r="DJ135" s="1" t="n">
        <f aca="false">DJ$5/(1-$E135)+$D$135-DJ$5</f>
        <v>0.177469811320755</v>
      </c>
      <c r="DK135" s="1" t="n">
        <f aca="false">DK$5/(1-$E135)+$D$135-DK$5</f>
        <v>0.178464201937786</v>
      </c>
      <c r="DL135" s="1" t="n">
        <f aca="false">DL$5/(1-$E135)+$D$135-DL$5</f>
        <v>0.179458592554819</v>
      </c>
      <c r="DM135" s="1" t="n">
        <f aca="false">DM$5/(1-$E135)+$D$135-DM$5</f>
        <v>0.18045298317185</v>
      </c>
      <c r="DN135" s="1" t="n">
        <f aca="false">DN$5/(1-$E135)+$D$135-DN$5</f>
        <v>0.181447373788883</v>
      </c>
      <c r="DO135" s="1" t="n">
        <f aca="false">DO$5/(1-$E135)+$D$135-DO$5</f>
        <v>0.182441764405915</v>
      </c>
      <c r="DP135" s="1" t="n">
        <f aca="false">DP$5/(1-$E135)+$D$135-DP$5</f>
        <v>0.183436155022947</v>
      </c>
      <c r="DQ135" s="1" t="n">
        <f aca="false">DQ$5/(1-$E135)+$D$135-DQ$5</f>
        <v>0.184430545639979</v>
      </c>
      <c r="DR135" s="1" t="n">
        <f aca="false">DR$5/(1-$E135)+$D$135-DR$5</f>
        <v>0.185424936257012</v>
      </c>
      <c r="DS135" s="1" t="n">
        <f aca="false">DS$5/(1-$E135)+$D$135-DS$5</f>
        <v>0.186419326874044</v>
      </c>
      <c r="DT135" s="1" t="n">
        <f aca="false">DT$5/(1-$E135)+$D$135-DT$5</f>
        <v>0.187413717491076</v>
      </c>
      <c r="DU135" s="1" t="n">
        <f aca="false">DU$5/(1-$E135)+$D$135-DU$5</f>
        <v>0.188408108108107</v>
      </c>
      <c r="DV135" s="1" t="n">
        <f aca="false">DV$5/(1-$E135)+$D$135-DV$5</f>
        <v>0.189402498725141</v>
      </c>
      <c r="DW135" s="1" t="n">
        <f aca="false">DW$5/(1-$E135)+$D$135-DW$5</f>
        <v>0.190396889342171</v>
      </c>
      <c r="DX135" s="1" t="n">
        <f aca="false">DX$5/(1-$E135)+$D$135-DX$5</f>
        <v>0.191391279959204</v>
      </c>
      <c r="DY135" s="1" t="n">
        <f aca="false">DY$5/(1-$E135)+$D$135-DY$5</f>
        <v>0.192385670576236</v>
      </c>
      <c r="DZ135" s="1" t="n">
        <f aca="false">DZ$5/(1-$E135)+$D$135-DZ$5</f>
        <v>0.193380061193269</v>
      </c>
      <c r="EA135" s="1" t="n">
        <f aca="false">EA$5/(1-$E135)+$D$135-EA$5</f>
        <v>0.194374451810301</v>
      </c>
      <c r="EB135" s="1" t="n">
        <f aca="false">EB$5/(1-$E135)+$D$135-EB$5</f>
        <v>0.195368842427333</v>
      </c>
      <c r="EC135" s="1" t="n">
        <f aca="false">EC$5/(1-$E135)+$D$135-EC$5</f>
        <v>0.196363233044364</v>
      </c>
      <c r="ED135" s="1" t="n">
        <f aca="false">ED$5/(1-$E135)+$D$135-ED$5</f>
        <v>0.197357623661397</v>
      </c>
      <c r="EE135" s="1" t="n">
        <f aca="false">EE$5/(1-$E135)+$D$135-EE$5</f>
        <v>0.198352014278429</v>
      </c>
      <c r="EF135" s="1" t="n">
        <f aca="false">EF$5/(1-$E135)+$D$135-EF$5</f>
        <v>0.199346404895461</v>
      </c>
      <c r="EG135" s="1" t="n">
        <f aca="false">EG$5/(1-$E135)+$D$135-EG$5</f>
        <v>0.200340795512494</v>
      </c>
      <c r="EH135" s="1" t="n">
        <f aca="false">EH$5/(1-$E135)+$D$135-EH$5</f>
        <v>0.201335186129526</v>
      </c>
      <c r="EI135" s="1" t="n">
        <f aca="false">EI$5/(1-$E135)+$D$135-EI$5</f>
        <v>0.202329576746557</v>
      </c>
      <c r="EJ135" s="1" t="n">
        <f aca="false">EJ$5/(1-$E135)+$D$135-EJ$5</f>
        <v>0.203323967363589</v>
      </c>
      <c r="EK135" s="1" t="n">
        <f aca="false">EK$5/(1-$E135)+$D$135-EK$5</f>
        <v>0.204318357980622</v>
      </c>
      <c r="EL135" s="1" t="n">
        <f aca="false">EL$5/(1-$E135)+$D$135-EL$5</f>
        <v>0.205312748597654</v>
      </c>
      <c r="EM135" s="1" t="n">
        <f aca="false">EM$5/(1-$E135)+$D$135-EM$5</f>
        <v>0.206307139214687</v>
      </c>
      <c r="EN135" s="1" t="n">
        <f aca="false">EN$5/(1-$E135)+$D$135-EN$5</f>
        <v>0.207301529831719</v>
      </c>
      <c r="EO135" s="1" t="n">
        <f aca="false">EO$5/(1-$E135)+$D$135-EO$5</f>
        <v>0.20829592044875</v>
      </c>
      <c r="EP135" s="1" t="n">
        <f aca="false">EP$5/(1-$E135)+$D$135-EP$5</f>
        <v>0.209290311065782</v>
      </c>
      <c r="EQ135" s="1" t="n">
        <f aca="false">EQ$5/(1-$E135)+$D$135-EQ$5</f>
        <v>0.210284701682815</v>
      </c>
      <c r="ER135" s="1" t="n">
        <f aca="false">ER$5/(1-$E135)+$D$135-ER$5</f>
        <v>0.211279092299847</v>
      </c>
      <c r="ES135" s="1" t="n">
        <f aca="false">ES$5/(1-$E135)+$D$135-ES$5</f>
        <v>0.21227348291688</v>
      </c>
      <c r="ET135" s="1" t="n">
        <f aca="false">ET$5/(1-$E135)+$D$135-ET$5</f>
        <v>0.213267873533912</v>
      </c>
      <c r="EU135" s="1"/>
      <c r="EV135" s="1"/>
      <c r="EW135" s="1"/>
      <c r="EX135" s="1"/>
      <c r="EY135" s="1"/>
      <c r="EZ135" s="1"/>
      <c r="FA135" s="1"/>
      <c r="FB135" s="1"/>
    </row>
    <row r="136" customFormat="false" ht="12.75" hidden="false" customHeight="false" outlineLevel="0" collapsed="false">
      <c r="A136" s="18"/>
      <c r="B136" s="12" t="n">
        <f aca="false">+B135+1</f>
        <v>85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</row>
    <row r="137" customFormat="false" ht="12.75" hidden="false" customHeight="false" outlineLevel="0" collapsed="false">
      <c r="A137" s="5" t="s">
        <v>106</v>
      </c>
      <c r="B137" s="12" t="n">
        <f aca="false">+B136+1</f>
        <v>86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</row>
    <row r="138" customFormat="false" ht="12.75" hidden="false" customHeight="false" outlineLevel="0" collapsed="false">
      <c r="A138" s="18" t="s">
        <v>113</v>
      </c>
      <c r="B138" s="12" t="n">
        <f aca="false">+B137+1</f>
        <v>87</v>
      </c>
      <c r="C138" s="1" t="n">
        <f aca="false">3.433+5.708</f>
        <v>9.141</v>
      </c>
      <c r="D138" s="1" t="n">
        <f aca="false">0.0797</f>
        <v>0.0797</v>
      </c>
      <c r="E138" s="2" t="n">
        <f aca="false">0.0327</f>
        <v>0.0327</v>
      </c>
      <c r="F138" s="1" t="n">
        <f aca="false">F$5/(1-$E138)+$D$138-F$5</f>
        <v>0.130408156724904</v>
      </c>
      <c r="G138" s="1" t="n">
        <f aca="false">G$5/(1-$E138)+$D$138-G$5</f>
        <v>0.132098428615734</v>
      </c>
      <c r="H138" s="1" t="n">
        <f aca="false">H$5/(1-$E138)+$D$138-H$5</f>
        <v>0.133788700506565</v>
      </c>
      <c r="I138" s="1" t="n">
        <f aca="false">I$5/(1-$E138)+$D$138-I$5</f>
        <v>0.135478972397395</v>
      </c>
      <c r="J138" s="1" t="n">
        <f aca="false">J$5/(1-$E138)+$D$138-J$5</f>
        <v>0.137169244288225</v>
      </c>
      <c r="K138" s="1" t="n">
        <f aca="false">K$5/(1-$E138)+$D$138-K$5</f>
        <v>0.138859516179055</v>
      </c>
      <c r="L138" s="1" t="n">
        <f aca="false">L$5/(1-$E138)+$D$138-L$5</f>
        <v>0.140549788069885</v>
      </c>
      <c r="M138" s="1" t="n">
        <f aca="false">M$5/(1-$E138)+$D$138-M$5</f>
        <v>0.142240059960715</v>
      </c>
      <c r="N138" s="1" t="n">
        <f aca="false">N$5/(1-$E138)+$D$138-N$5</f>
        <v>0.143930331851545</v>
      </c>
      <c r="O138" s="1" t="n">
        <f aca="false">O$5/(1-$E138)+$D$138-O$5</f>
        <v>0.145620603742376</v>
      </c>
      <c r="P138" s="1" t="n">
        <f aca="false">P$5/(1-$E138)+$D$138-P$5</f>
        <v>0.164213594541507</v>
      </c>
      <c r="Q138" s="1" t="n">
        <f aca="false">Q$5/(1-$E138)+$D$138-Q$5</f>
        <v>0.165903866432337</v>
      </c>
      <c r="R138" s="1" t="n">
        <f aca="false">R$5/(1-$E138)+$D$138-R$5</f>
        <v>0.167594138323167</v>
      </c>
      <c r="S138" s="1" t="n">
        <f aca="false">S$5/(1-$E138)+$D$138-S$5</f>
        <v>0.169284410213998</v>
      </c>
      <c r="T138" s="1" t="n">
        <f aca="false">T$5/(1-$E138)+$D$138-T$5</f>
        <v>0.170974682104827</v>
      </c>
      <c r="U138" s="1" t="n">
        <f aca="false">U$5/(1-$E138)+$D$138-U$5</f>
        <v>0.172664953995658</v>
      </c>
      <c r="V138" s="1" t="n">
        <f aca="false">V$5/(1-$E138)+$D$138-V$5</f>
        <v>0.174355225886488</v>
      </c>
      <c r="W138" s="1" t="n">
        <f aca="false">W$5/(1-$E138)+$D$138-W$5</f>
        <v>0.176045497777318</v>
      </c>
      <c r="X138" s="1" t="n">
        <f aca="false">X$5/(1-$E138)+$D$138-X$5</f>
        <v>0.177735769668148</v>
      </c>
      <c r="Y138" s="1" t="n">
        <f aca="false">Y$5/(1-$E138)+$D$138-Y$5</f>
        <v>0.179426041558978</v>
      </c>
      <c r="Z138" s="1" t="n">
        <f aca="false">Z$5/(1-$E138)+$D$138-Z$5</f>
        <v>0.181116313449809</v>
      </c>
      <c r="AA138" s="1" t="n">
        <f aca="false">AA$5/(1-$E138)+$D$138-AA$5</f>
        <v>0.182806585340638</v>
      </c>
      <c r="AB138" s="1" t="n">
        <f aca="false">AB$5/(1-$E138)+$D$138-AB$5</f>
        <v>0.184496857231469</v>
      </c>
      <c r="AC138" s="1" t="n">
        <f aca="false">AC$5/(1-$E138)+$D$138-AC$5</f>
        <v>0.186187129122299</v>
      </c>
      <c r="AD138" s="1" t="n">
        <f aca="false">AD$5/(1-$E138)+$D$138-AD$5</f>
        <v>0.187877401013129</v>
      </c>
      <c r="AE138" s="1" t="n">
        <f aca="false">AE$5/(1-$E138)+$D$138-AE$5</f>
        <v>0.189567672903959</v>
      </c>
      <c r="AF138" s="1" t="n">
        <f aca="false">AF$5/(1-$E138)+$D$138-AF$5</f>
        <v>0.191257944794789</v>
      </c>
      <c r="AG138" s="1" t="n">
        <f aca="false">AG$5/(1-$E138)+$D$138-AG$5</f>
        <v>0.19294821668562</v>
      </c>
      <c r="AH138" s="1" t="n">
        <f aca="false">AH$5/(1-$E138)+$D$138-AH$5</f>
        <v>0.194638488576449</v>
      </c>
      <c r="AI138" s="1" t="n">
        <f aca="false">AI$5/(1-$E138)+$D$138-AI$5</f>
        <v>0.19632876046728</v>
      </c>
      <c r="AJ138" s="1" t="n">
        <f aca="false">AJ$5/(1-$E138)+$D$138-AJ$5</f>
        <v>0.19801903235811</v>
      </c>
      <c r="AK138" s="1" t="n">
        <f aca="false">AK$5/(1-$E138)+$D$138-AK$5</f>
        <v>0.19970930424894</v>
      </c>
      <c r="AL138" s="1" t="n">
        <f aca="false">AL$5/(1-$E138)+$D$138-AL$5</f>
        <v>0.20139957613977</v>
      </c>
      <c r="AM138" s="1" t="n">
        <f aca="false">AM$5/(1-$E138)+$D$138-AM$5</f>
        <v>0.2030898480306</v>
      </c>
      <c r="AN138" s="1" t="n">
        <f aca="false">AN$5/(1-$E138)+$D$138-AN$5</f>
        <v>0.204780119921431</v>
      </c>
      <c r="AO138" s="1" t="n">
        <f aca="false">AO$5/(1-$E138)+$D$138-AO$5</f>
        <v>0.20647039181226</v>
      </c>
      <c r="AP138" s="1" t="n">
        <f aca="false">AP$5/(1-$E138)+$D$138-AP$5</f>
        <v>0.208160663703091</v>
      </c>
      <c r="AQ138" s="1" t="n">
        <f aca="false">AQ$5/(1-$E138)+$D$138-AQ$5</f>
        <v>0.209850935593921</v>
      </c>
      <c r="AR138" s="1" t="n">
        <f aca="false">AR$5/(1-$E138)+$D$138-AR$5</f>
        <v>0.211541207484751</v>
      </c>
      <c r="AS138" s="1" t="n">
        <f aca="false">AS$5/(1-$E138)+$D$138-AS$5</f>
        <v>0.213231479375581</v>
      </c>
      <c r="AT138" s="1" t="n">
        <f aca="false">AT$5/(1-$E138)+$D$138-AT$5</f>
        <v>0.214921751266411</v>
      </c>
      <c r="AU138" s="1" t="n">
        <f aca="false">AU$5/(1-$E138)+$D$138-AU$5</f>
        <v>0.216612023157241</v>
      </c>
      <c r="AV138" s="1" t="n">
        <f aca="false">AV$5/(1-$E138)+$D$138-AV$5</f>
        <v>0.218302295048072</v>
      </c>
      <c r="AW138" s="1" t="n">
        <f aca="false">AW$5/(1-$E138)+$D$138-AW$5</f>
        <v>0.219992566938902</v>
      </c>
      <c r="AX138" s="1" t="n">
        <f aca="false">AX$5/(1-$E138)+$D$138-AX$5</f>
        <v>0.221682838829731</v>
      </c>
      <c r="AY138" s="1" t="n">
        <f aca="false">AY$5/(1-$E138)+$D$138-AY$5</f>
        <v>0.223373110720562</v>
      </c>
      <c r="AZ138" s="1" t="n">
        <f aca="false">AZ$5/(1-$E138)+$D$138-AZ$5</f>
        <v>0.225063382611392</v>
      </c>
      <c r="BA138" s="1" t="n">
        <f aca="false">BA$5/(1-$E138)+$D$138-BA$5</f>
        <v>0.226753654502222</v>
      </c>
      <c r="BB138" s="1" t="n">
        <f aca="false">BB$5/(1-$E138)+$D$138-BB$5</f>
        <v>0.228443926393052</v>
      </c>
      <c r="BC138" s="1" t="n">
        <f aca="false">BC$5/(1-$E138)+$D$138-BC$5</f>
        <v>0.230134198283882</v>
      </c>
      <c r="BD138" s="1" t="n">
        <f aca="false">BD$5/(1-$E138)+$D$138-BD$5</f>
        <v>0.231824470174712</v>
      </c>
      <c r="BE138" s="1" t="n">
        <f aca="false">BE$5/(1-$E138)+$D$138-BE$5</f>
        <v>0.233514742065543</v>
      </c>
      <c r="BF138" s="1" t="n">
        <f aca="false">BF$5/(1-$E138)+$D$138-BF$5</f>
        <v>0.235205013956373</v>
      </c>
      <c r="BG138" s="1" t="n">
        <f aca="false">BG$5/(1-$E138)+$D$138-BG$5</f>
        <v>0.236895285847203</v>
      </c>
      <c r="BH138" s="1" t="n">
        <f aca="false">BH$5/(1-$E138)+$D$138-BH$5</f>
        <v>0.238585557738033</v>
      </c>
      <c r="BI138" s="1" t="n">
        <f aca="false">BI$5/(1-$E138)+$D$138-BI$5</f>
        <v>0.240275829628863</v>
      </c>
      <c r="BJ138" s="1" t="n">
        <f aca="false">BJ$5/(1-$E138)+$D$138-BJ$5</f>
        <v>0.241966101519694</v>
      </c>
      <c r="BK138" s="1" t="n">
        <f aca="false">BK$5/(1-$E138)+$D$138-BK$5</f>
        <v>0.243656373410523</v>
      </c>
      <c r="BL138" s="1" t="n">
        <f aca="false">BL$5/(1-$E138)+$D$138-BL$5</f>
        <v>0.245346645301353</v>
      </c>
      <c r="BM138" s="1" t="n">
        <f aca="false">BM$5/(1-$E138)+$D$138-BM$5</f>
        <v>0.247036917192184</v>
      </c>
      <c r="BN138" s="1" t="n">
        <f aca="false">BN$5/(1-$E138)+$D$138-BN$5</f>
        <v>0.248727189083014</v>
      </c>
      <c r="BO138" s="1" t="n">
        <f aca="false">BO$5/(1-$E138)+$D$138-BO$5</f>
        <v>0.250417460973844</v>
      </c>
      <c r="BP138" s="1" t="n">
        <f aca="false">BP$5/(1-$E138)+$D$138-BP$5</f>
        <v>0.252107732864674</v>
      </c>
      <c r="BQ138" s="1" t="n">
        <f aca="false">BQ$5/(1-$E138)+$D$138-BQ$5</f>
        <v>0.253798004755504</v>
      </c>
      <c r="BR138" s="1" t="n">
        <f aca="false">BR$5/(1-$E138)+$D$138-BR$5</f>
        <v>0.255488276646335</v>
      </c>
      <c r="BS138" s="1" t="n">
        <f aca="false">BS$5/(1-$E138)+$D$138-BS$5</f>
        <v>0.257178548537165</v>
      </c>
      <c r="BT138" s="1" t="n">
        <f aca="false">BT$5/(1-$E138)+$D$138-BT$5</f>
        <v>0.258868820427995</v>
      </c>
      <c r="BU138" s="1" t="n">
        <f aca="false">BU$5/(1-$E138)+$D$138-BU$5</f>
        <v>0.260559092318825</v>
      </c>
      <c r="BV138" s="1" t="n">
        <f aca="false">BV$5/(1-$E138)+$D$138-BV$5</f>
        <v>0.262249364209655</v>
      </c>
      <c r="BW138" s="1" t="n">
        <f aca="false">BW$5/(1-$E138)+$D$138-BW$5</f>
        <v>0.263939636100485</v>
      </c>
      <c r="BX138" s="1" t="n">
        <f aca="false">BX$5/(1-$E138)+$D$138-BX$5</f>
        <v>0.265629907991316</v>
      </c>
      <c r="BY138" s="1" t="n">
        <f aca="false">BY$5/(1-$E138)+$D$138-BY$5</f>
        <v>0.267320179882145</v>
      </c>
      <c r="BZ138" s="1" t="n">
        <f aca="false">BZ$5/(1-$E138)+$D$138-BZ$5</f>
        <v>0.269010451772975</v>
      </c>
      <c r="CA138" s="1" t="n">
        <f aca="false">CA$5/(1-$E138)+$D$138-CA$5</f>
        <v>0.270700723663806</v>
      </c>
      <c r="CB138" s="1" t="n">
        <f aca="false">CB$5/(1-$E138)+$D$138-CB$5</f>
        <v>0.272390995554636</v>
      </c>
      <c r="CC138" s="1" t="n">
        <f aca="false">CC$5/(1-$E138)+$D$138-CC$5</f>
        <v>0.274081267445466</v>
      </c>
      <c r="CD138" s="1" t="n">
        <f aca="false">CD$5/(1-$E138)+$D$138-CD$5</f>
        <v>0.275771539336296</v>
      </c>
      <c r="CE138" s="1" t="n">
        <f aca="false">CE$5/(1-$E138)+$D$138-CE$5</f>
        <v>0.277461811227126</v>
      </c>
      <c r="CF138" s="1" t="n">
        <f aca="false">CF$5/(1-$E138)+$D$138-CF$5</f>
        <v>0.279152083117957</v>
      </c>
      <c r="CG138" s="1" t="n">
        <f aca="false">CG$5/(1-$E138)+$D$138-CG$5</f>
        <v>0.280842355008787</v>
      </c>
      <c r="CH138" s="1" t="n">
        <f aca="false">CH$5/(1-$E138)+$D$138-CH$5</f>
        <v>0.282532626899616</v>
      </c>
      <c r="CI138" s="1" t="n">
        <f aca="false">CI$5/(1-$E138)+$D$138-CI$5</f>
        <v>0.284222898790447</v>
      </c>
      <c r="CJ138" s="1" t="n">
        <f aca="false">CJ$5/(1-$E138)+$D$138-CJ$5</f>
        <v>0.285913170681277</v>
      </c>
      <c r="CK138" s="1" t="n">
        <f aca="false">CK$5/(1-$E138)+$D$138-CK$5</f>
        <v>0.287603442572107</v>
      </c>
      <c r="CL138" s="1" t="n">
        <f aca="false">CL$5/(1-$E138)+$D$138-CL$5</f>
        <v>0.289293714462938</v>
      </c>
      <c r="CM138" s="1" t="n">
        <f aca="false">CM$5/(1-$E138)+$D$138-CM$5</f>
        <v>0.290983986353767</v>
      </c>
      <c r="CN138" s="1" t="n">
        <f aca="false">CN$5/(1-$E138)+$D$138-CN$5</f>
        <v>0.292674258244597</v>
      </c>
      <c r="CO138" s="1" t="n">
        <f aca="false">CO$5/(1-$E138)+$D$138-CO$5</f>
        <v>0.294364530135428</v>
      </c>
      <c r="CP138" s="1" t="n">
        <f aca="false">CP$5/(1-$E138)+$D$138-CP$5</f>
        <v>0.296054802026258</v>
      </c>
      <c r="CQ138" s="1" t="n">
        <f aca="false">CQ$5/(1-$E138)+$D$138-CQ$5</f>
        <v>0.297745073917088</v>
      </c>
      <c r="CR138" s="1" t="n">
        <f aca="false">CR$5/(1-$E138)+$D$138-CR$5</f>
        <v>0.299435345807918</v>
      </c>
      <c r="CS138" s="1" t="n">
        <f aca="false">CS$5/(1-$E138)+$D$138-CS$5</f>
        <v>0.301125617698748</v>
      </c>
      <c r="CT138" s="1" t="n">
        <f aca="false">CT$5/(1-$E138)+$D$138-CT$5</f>
        <v>0.302815889589579</v>
      </c>
      <c r="CU138" s="1" t="n">
        <f aca="false">CU$5/(1-$E138)+$D$138-CU$5</f>
        <v>0.304506161480409</v>
      </c>
      <c r="CV138" s="1" t="n">
        <f aca="false">CV$5/(1-$E138)+$D$138-CV$5</f>
        <v>0.306196433371238</v>
      </c>
      <c r="CW138" s="1" t="n">
        <f aca="false">CW$5/(1-$E138)+$D$138-CW$5</f>
        <v>0.307886705262069</v>
      </c>
      <c r="CX138" s="1" t="n">
        <f aca="false">CX$5/(1-$E138)+$D$138-CX$5</f>
        <v>0.309576977152899</v>
      </c>
      <c r="CY138" s="1" t="n">
        <f aca="false">CY$5/(1-$E138)+$D$138-CY$5</f>
        <v>0.311267249043729</v>
      </c>
      <c r="CZ138" s="1" t="n">
        <f aca="false">CZ$5/(1-$E138)+$D$138-CZ$5</f>
        <v>0.312957520934559</v>
      </c>
      <c r="DA138" s="1" t="n">
        <f aca="false">DA$5/(1-$E138)+$D$138-DA$5</f>
        <v>0.314647792825389</v>
      </c>
      <c r="DB138" s="1" t="n">
        <f aca="false">DB$5/(1-$E138)+$D$138-DB$5</f>
        <v>0.316338064716219</v>
      </c>
      <c r="DC138" s="1" t="n">
        <f aca="false">DC$5/(1-$E138)+$D$138-DC$5</f>
        <v>0.31802833660705</v>
      </c>
      <c r="DD138" s="1" t="n">
        <f aca="false">DD$5/(1-$E138)+$D$138-DD$5</f>
        <v>0.31971860849788</v>
      </c>
      <c r="DE138" s="1" t="n">
        <f aca="false">DE$5/(1-$E138)+$D$138-DE$5</f>
        <v>0.321408880388709</v>
      </c>
      <c r="DF138" s="1" t="n">
        <f aca="false">DF$5/(1-$E138)+$D$138-DF$5</f>
        <v>0.32309915227954</v>
      </c>
      <c r="DG138" s="1" t="n">
        <f aca="false">DG$5/(1-$E138)+$D$138-DG$5</f>
        <v>0.32478942417037</v>
      </c>
      <c r="DH138" s="1" t="n">
        <f aca="false">DH$5/(1-$E138)+$D$138-DH$5</f>
        <v>0.326479696061201</v>
      </c>
      <c r="DI138" s="1" t="n">
        <f aca="false">DI$5/(1-$E138)+$D$138-DI$5</f>
        <v>0.32816996795203</v>
      </c>
      <c r="DJ138" s="1" t="n">
        <f aca="false">DJ$5/(1-$E138)+$D$138-DJ$5</f>
        <v>0.32986023984286</v>
      </c>
      <c r="DK138" s="1" t="n">
        <f aca="false">DK$5/(1-$E138)+$D$138-DK$5</f>
        <v>0.331550511733691</v>
      </c>
      <c r="DL138" s="1" t="n">
        <f aca="false">DL$5/(1-$E138)+$D$138-DL$5</f>
        <v>0.333240783624521</v>
      </c>
      <c r="DM138" s="1" t="n">
        <f aca="false">DM$5/(1-$E138)+$D$138-DM$5</f>
        <v>0.334931055515351</v>
      </c>
      <c r="DN138" s="1" t="n">
        <f aca="false">DN$5/(1-$E138)+$D$138-DN$5</f>
        <v>0.336621327406181</v>
      </c>
      <c r="DO138" s="1" t="n">
        <f aca="false">DO$5/(1-$E138)+$D$138-DO$5</f>
        <v>0.338311599297011</v>
      </c>
      <c r="DP138" s="1" t="n">
        <f aca="false">DP$5/(1-$E138)+$D$138-DP$5</f>
        <v>0.340001871187841</v>
      </c>
      <c r="DQ138" s="1" t="n">
        <f aca="false">DQ$5/(1-$E138)+$D$138-DQ$5</f>
        <v>0.341692143078672</v>
      </c>
      <c r="DR138" s="1" t="n">
        <f aca="false">DR$5/(1-$E138)+$D$138-DR$5</f>
        <v>0.343382414969502</v>
      </c>
      <c r="DS138" s="1" t="n">
        <f aca="false">DS$5/(1-$E138)+$D$138-DS$5</f>
        <v>0.345072686860333</v>
      </c>
      <c r="DT138" s="1" t="n">
        <f aca="false">DT$5/(1-$E138)+$D$138-DT$5</f>
        <v>0.346762958751162</v>
      </c>
      <c r="DU138" s="1" t="n">
        <f aca="false">DU$5/(1-$E138)+$D$138-DU$5</f>
        <v>0.348453230641993</v>
      </c>
      <c r="DV138" s="1" t="n">
        <f aca="false">DV$5/(1-$E138)+$D$138-DV$5</f>
        <v>0.350143502532823</v>
      </c>
      <c r="DW138" s="1" t="n">
        <f aca="false">DW$5/(1-$E138)+$D$138-DW$5</f>
        <v>0.351833774423653</v>
      </c>
      <c r="DX138" s="1" t="n">
        <f aca="false">DX$5/(1-$E138)+$D$138-DX$5</f>
        <v>0.353524046314483</v>
      </c>
      <c r="DY138" s="1" t="n">
        <f aca="false">DY$5/(1-$E138)+$D$138-DY$5</f>
        <v>0.355214318205313</v>
      </c>
      <c r="DZ138" s="1" t="n">
        <f aca="false">DZ$5/(1-$E138)+$D$138-DZ$5</f>
        <v>0.356904590096145</v>
      </c>
      <c r="EA138" s="1" t="n">
        <f aca="false">EA$5/(1-$E138)+$D$138-EA$5</f>
        <v>0.358594861986974</v>
      </c>
      <c r="EB138" s="1" t="n">
        <f aca="false">EB$5/(1-$E138)+$D$138-EB$5</f>
        <v>0.360285133877804</v>
      </c>
      <c r="EC138" s="1" t="n">
        <f aca="false">EC$5/(1-$E138)+$D$138-EC$5</f>
        <v>0.361975405768634</v>
      </c>
      <c r="ED138" s="1" t="n">
        <f aca="false">ED$5/(1-$E138)+$D$138-ED$5</f>
        <v>0.363665677659464</v>
      </c>
      <c r="EE138" s="1" t="n">
        <f aca="false">EE$5/(1-$E138)+$D$138-EE$5</f>
        <v>0.365355949550295</v>
      </c>
      <c r="EF138" s="1" t="n">
        <f aca="false">EF$5/(1-$E138)+$D$138-EF$5</f>
        <v>0.367046221441125</v>
      </c>
      <c r="EG138" s="1" t="n">
        <f aca="false">EG$5/(1-$E138)+$D$138-EG$5</f>
        <v>0.368736493331955</v>
      </c>
      <c r="EH138" s="1" t="n">
        <f aca="false">EH$5/(1-$E138)+$D$138-EH$5</f>
        <v>0.370426765222785</v>
      </c>
      <c r="EI138" s="1" t="n">
        <f aca="false">EI$5/(1-$E138)+$D$138-EI$5</f>
        <v>0.372117037113615</v>
      </c>
      <c r="EJ138" s="1" t="n">
        <f aca="false">EJ$5/(1-$E138)+$D$138-EJ$5</f>
        <v>0.373807309004445</v>
      </c>
      <c r="EK138" s="1" t="n">
        <f aca="false">EK$5/(1-$E138)+$D$138-EK$5</f>
        <v>0.375497580895276</v>
      </c>
      <c r="EL138" s="1" t="n">
        <f aca="false">EL$5/(1-$E138)+$D$138-EL$5</f>
        <v>0.377187852786106</v>
      </c>
      <c r="EM138" s="1" t="n">
        <f aca="false">EM$5/(1-$E138)+$D$138-EM$5</f>
        <v>0.378878124676936</v>
      </c>
      <c r="EN138" s="1" t="n">
        <f aca="false">EN$5/(1-$E138)+$D$138-EN$5</f>
        <v>0.380568396567766</v>
      </c>
      <c r="EO138" s="1" t="n">
        <f aca="false">EO$5/(1-$E138)+$D$138-EO$5</f>
        <v>0.382258668458595</v>
      </c>
      <c r="EP138" s="1" t="n">
        <f aca="false">EP$5/(1-$E138)+$D$138-EP$5</f>
        <v>0.383948940349427</v>
      </c>
      <c r="EQ138" s="1" t="n">
        <f aca="false">EQ$5/(1-$E138)+$D$138-EQ$5</f>
        <v>0.385639212240257</v>
      </c>
      <c r="ER138" s="1" t="n">
        <f aca="false">ER$5/(1-$E138)+$D$138-ER$5</f>
        <v>0.387329484131087</v>
      </c>
      <c r="ES138" s="1" t="n">
        <f aca="false">ES$5/(1-$E138)+$D$138-ES$5</f>
        <v>0.389019756021916</v>
      </c>
      <c r="ET138" s="1" t="n">
        <f aca="false">ET$5/(1-$E138)+$D$138-ET$5</f>
        <v>0.390710027912746</v>
      </c>
      <c r="EU138" s="1"/>
      <c r="EV138" s="1"/>
      <c r="EW138" s="1"/>
      <c r="EX138" s="1"/>
      <c r="EY138" s="1"/>
      <c r="EZ138" s="1"/>
      <c r="FA138" s="1"/>
      <c r="FB138" s="1"/>
    </row>
    <row r="139" customFormat="false" ht="12.75" hidden="false" customHeight="false" outlineLevel="0" collapsed="false">
      <c r="A139" s="18" t="s">
        <v>114</v>
      </c>
      <c r="B139" s="12" t="n">
        <f aca="false">+B138+1</f>
        <v>88</v>
      </c>
      <c r="C139" s="1" t="n">
        <f aca="false">3.238+5.708</f>
        <v>8.946</v>
      </c>
      <c r="D139" s="1" t="n">
        <f aca="false">0.0797</f>
        <v>0.0797</v>
      </c>
      <c r="E139" s="2" t="n">
        <f aca="false">0.0328</f>
        <v>0.0328</v>
      </c>
      <c r="F139" s="1" t="n">
        <f aca="false">F$5/(1-$E139)+$D$139-F$5</f>
        <v>0.130568486352357</v>
      </c>
      <c r="G139" s="1" t="n">
        <f aca="false">G$5/(1-$E139)+$D$139-G$5</f>
        <v>0.132264102564102</v>
      </c>
      <c r="H139" s="1" t="n">
        <f aca="false">H$5/(1-$E139)+$D$139-H$5</f>
        <v>0.133959718775848</v>
      </c>
      <c r="I139" s="1" t="n">
        <f aca="false">I$5/(1-$E139)+$D$139-I$5</f>
        <v>0.135655334987593</v>
      </c>
      <c r="J139" s="1" t="n">
        <f aca="false">J$5/(1-$E139)+$D$139-J$5</f>
        <v>0.137350951199339</v>
      </c>
      <c r="K139" s="1" t="n">
        <f aca="false">K$5/(1-$E139)+$D$139-K$5</f>
        <v>0.139046567411084</v>
      </c>
      <c r="L139" s="1" t="n">
        <f aca="false">L$5/(1-$E139)+$D$139-L$5</f>
        <v>0.140742183622829</v>
      </c>
      <c r="M139" s="1" t="n">
        <f aca="false">M$5/(1-$E139)+$D$139-M$5</f>
        <v>0.142437799834574</v>
      </c>
      <c r="N139" s="1" t="n">
        <f aca="false">N$5/(1-$E139)+$D$139-N$5</f>
        <v>0.144133416046319</v>
      </c>
      <c r="O139" s="1" t="n">
        <f aca="false">O$5/(1-$E139)+$D$139-O$5</f>
        <v>0.145829032258064</v>
      </c>
      <c r="P139" s="1" t="n">
        <f aca="false">P$5/(1-$E139)+$D$139-P$5</f>
        <v>0.164480810587262</v>
      </c>
      <c r="Q139" s="1" t="n">
        <f aca="false">Q$5/(1-$E139)+$D$139-Q$5</f>
        <v>0.166176426799007</v>
      </c>
      <c r="R139" s="1" t="n">
        <f aca="false">R$5/(1-$E139)+$D$139-R$5</f>
        <v>0.167872043010753</v>
      </c>
      <c r="S139" s="1" t="n">
        <f aca="false">S$5/(1-$E139)+$D$139-S$5</f>
        <v>0.169567659222498</v>
      </c>
      <c r="T139" s="1" t="n">
        <f aca="false">T$5/(1-$E139)+$D$139-T$5</f>
        <v>0.171263275434243</v>
      </c>
      <c r="U139" s="1" t="n">
        <f aca="false">U$5/(1-$E139)+$D$139-U$5</f>
        <v>0.172958891645989</v>
      </c>
      <c r="V139" s="1" t="n">
        <f aca="false">V$5/(1-$E139)+$D$139-V$5</f>
        <v>0.174654507857734</v>
      </c>
      <c r="W139" s="1" t="n">
        <f aca="false">W$5/(1-$E139)+$D$139-W$5</f>
        <v>0.176350124069479</v>
      </c>
      <c r="X139" s="1" t="n">
        <f aca="false">X$5/(1-$E139)+$D$139-X$5</f>
        <v>0.178045740281224</v>
      </c>
      <c r="Y139" s="1" t="n">
        <f aca="false">Y$5/(1-$E139)+$D$139-Y$5</f>
        <v>0.179741356492969</v>
      </c>
      <c r="Z139" s="1" t="n">
        <f aca="false">Z$5/(1-$E139)+$D$139-Z$5</f>
        <v>0.181436972704715</v>
      </c>
      <c r="AA139" s="1" t="n">
        <f aca="false">AA$5/(1-$E139)+$D$139-AA$5</f>
        <v>0.18313258891646</v>
      </c>
      <c r="AB139" s="1" t="n">
        <f aca="false">AB$5/(1-$E139)+$D$139-AB$5</f>
        <v>0.184828205128205</v>
      </c>
      <c r="AC139" s="1" t="n">
        <f aca="false">AC$5/(1-$E139)+$D$139-AC$5</f>
        <v>0.186523821339951</v>
      </c>
      <c r="AD139" s="1" t="n">
        <f aca="false">AD$5/(1-$E139)+$D$139-AD$5</f>
        <v>0.188219437551695</v>
      </c>
      <c r="AE139" s="1" t="n">
        <f aca="false">AE$5/(1-$E139)+$D$139-AE$5</f>
        <v>0.189915053763441</v>
      </c>
      <c r="AF139" s="1" t="n">
        <f aca="false">AF$5/(1-$E139)+$D$139-AF$5</f>
        <v>0.191610669975186</v>
      </c>
      <c r="AG139" s="1" t="n">
        <f aca="false">AG$5/(1-$E139)+$D$139-AG$5</f>
        <v>0.193306286186931</v>
      </c>
      <c r="AH139" s="1" t="n">
        <f aca="false">AH$5/(1-$E139)+$D$139-AH$5</f>
        <v>0.195001902398677</v>
      </c>
      <c r="AI139" s="1" t="n">
        <f aca="false">AI$5/(1-$E139)+$D$139-AI$5</f>
        <v>0.196697518610422</v>
      </c>
      <c r="AJ139" s="1" t="n">
        <f aca="false">AJ$5/(1-$E139)+$D$139-AJ$5</f>
        <v>0.198393134822167</v>
      </c>
      <c r="AK139" s="1" t="n">
        <f aca="false">AK$5/(1-$E139)+$D$139-AK$5</f>
        <v>0.200088751033912</v>
      </c>
      <c r="AL139" s="1" t="n">
        <f aca="false">AL$5/(1-$E139)+$D$139-AL$5</f>
        <v>0.201784367245657</v>
      </c>
      <c r="AM139" s="1" t="n">
        <f aca="false">AM$5/(1-$E139)+$D$139-AM$5</f>
        <v>0.203479983457403</v>
      </c>
      <c r="AN139" s="1" t="n">
        <f aca="false">AN$5/(1-$E139)+$D$139-AN$5</f>
        <v>0.205175599669148</v>
      </c>
      <c r="AO139" s="1" t="n">
        <f aca="false">AO$5/(1-$E139)+$D$139-AO$5</f>
        <v>0.206871215880893</v>
      </c>
      <c r="AP139" s="1" t="n">
        <f aca="false">AP$5/(1-$E139)+$D$139-AP$5</f>
        <v>0.208566832092639</v>
      </c>
      <c r="AQ139" s="1" t="n">
        <f aca="false">AQ$5/(1-$E139)+$D$139-AQ$5</f>
        <v>0.210262448304384</v>
      </c>
      <c r="AR139" s="1" t="n">
        <f aca="false">AR$5/(1-$E139)+$D$139-AR$5</f>
        <v>0.211958064516129</v>
      </c>
      <c r="AS139" s="1" t="n">
        <f aca="false">AS$5/(1-$E139)+$D$139-AS$5</f>
        <v>0.213653680727874</v>
      </c>
      <c r="AT139" s="1" t="n">
        <f aca="false">AT$5/(1-$E139)+$D$139-AT$5</f>
        <v>0.215349296939619</v>
      </c>
      <c r="AU139" s="1" t="n">
        <f aca="false">AU$5/(1-$E139)+$D$139-AU$5</f>
        <v>0.217044913151365</v>
      </c>
      <c r="AV139" s="1" t="n">
        <f aca="false">AV$5/(1-$E139)+$D$139-AV$5</f>
        <v>0.21874052936311</v>
      </c>
      <c r="AW139" s="1" t="n">
        <f aca="false">AW$5/(1-$E139)+$D$139-AW$5</f>
        <v>0.220436145574856</v>
      </c>
      <c r="AX139" s="1" t="n">
        <f aca="false">AX$5/(1-$E139)+$D$139-AX$5</f>
        <v>0.2221317617866</v>
      </c>
      <c r="AY139" s="1" t="n">
        <f aca="false">AY$5/(1-$E139)+$D$139-AY$5</f>
        <v>0.223827377998346</v>
      </c>
      <c r="AZ139" s="1" t="n">
        <f aca="false">AZ$5/(1-$E139)+$D$139-AZ$5</f>
        <v>0.225522994210091</v>
      </c>
      <c r="BA139" s="1" t="n">
        <f aca="false">BA$5/(1-$E139)+$D$139-BA$5</f>
        <v>0.227218610421836</v>
      </c>
      <c r="BB139" s="1" t="n">
        <f aca="false">BB$5/(1-$E139)+$D$139-BB$5</f>
        <v>0.228914226633582</v>
      </c>
      <c r="BC139" s="1" t="n">
        <f aca="false">BC$5/(1-$E139)+$D$139-BC$5</f>
        <v>0.230609842845326</v>
      </c>
      <c r="BD139" s="1" t="n">
        <f aca="false">BD$5/(1-$E139)+$D$139-BD$5</f>
        <v>0.232305459057072</v>
      </c>
      <c r="BE139" s="1" t="n">
        <f aca="false">BE$5/(1-$E139)+$D$139-BE$5</f>
        <v>0.234001075268817</v>
      </c>
      <c r="BF139" s="1" t="n">
        <f aca="false">BF$5/(1-$E139)+$D$139-BF$5</f>
        <v>0.235696691480563</v>
      </c>
      <c r="BG139" s="1" t="n">
        <f aca="false">BG$5/(1-$E139)+$D$139-BG$5</f>
        <v>0.237392307692308</v>
      </c>
      <c r="BH139" s="1" t="n">
        <f aca="false">BH$5/(1-$E139)+$D$139-BH$5</f>
        <v>0.239087923904052</v>
      </c>
      <c r="BI139" s="1" t="n">
        <f aca="false">BI$5/(1-$E139)+$D$139-BI$5</f>
        <v>0.240783540115798</v>
      </c>
      <c r="BJ139" s="1" t="n">
        <f aca="false">BJ$5/(1-$E139)+$D$139-BJ$5</f>
        <v>0.242479156327543</v>
      </c>
      <c r="BK139" s="1" t="n">
        <f aca="false">BK$5/(1-$E139)+$D$139-BK$5</f>
        <v>0.244174772539289</v>
      </c>
      <c r="BL139" s="1" t="n">
        <f aca="false">BL$5/(1-$E139)+$D$139-BL$5</f>
        <v>0.245870388751034</v>
      </c>
      <c r="BM139" s="1" t="n">
        <f aca="false">BM$5/(1-$E139)+$D$139-BM$5</f>
        <v>0.247566004962779</v>
      </c>
      <c r="BN139" s="1" t="n">
        <f aca="false">BN$5/(1-$E139)+$D$139-BN$5</f>
        <v>0.249261621174524</v>
      </c>
      <c r="BO139" s="1" t="n">
        <f aca="false">BO$5/(1-$E139)+$D$139-BO$5</f>
        <v>0.250957237386269</v>
      </c>
      <c r="BP139" s="1" t="n">
        <f aca="false">BP$5/(1-$E139)+$D$139-BP$5</f>
        <v>0.252652853598015</v>
      </c>
      <c r="BQ139" s="1" t="n">
        <f aca="false">BQ$5/(1-$E139)+$D$139-BQ$5</f>
        <v>0.25434846980976</v>
      </c>
      <c r="BR139" s="1" t="n">
        <f aca="false">BR$5/(1-$E139)+$D$139-BR$5</f>
        <v>0.256044086021506</v>
      </c>
      <c r="BS139" s="1" t="n">
        <f aca="false">BS$5/(1-$E139)+$D$139-BS$5</f>
        <v>0.25773970223325</v>
      </c>
      <c r="BT139" s="1" t="n">
        <f aca="false">BT$5/(1-$E139)+$D$139-BT$5</f>
        <v>0.259435318444996</v>
      </c>
      <c r="BU139" s="1" t="n">
        <f aca="false">BU$5/(1-$E139)+$D$139-BU$5</f>
        <v>0.261130934656741</v>
      </c>
      <c r="BV139" s="1" t="n">
        <f aca="false">BV$5/(1-$E139)+$D$139-BV$5</f>
        <v>0.262826550868486</v>
      </c>
      <c r="BW139" s="1" t="n">
        <f aca="false">BW$5/(1-$E139)+$D$139-BW$5</f>
        <v>0.264522167080232</v>
      </c>
      <c r="BX139" s="1" t="n">
        <f aca="false">BX$5/(1-$E139)+$D$139-BX$5</f>
        <v>0.266217783291976</v>
      </c>
      <c r="BY139" s="1" t="n">
        <f aca="false">BY$5/(1-$E139)+$D$139-BY$5</f>
        <v>0.267913399503722</v>
      </c>
      <c r="BZ139" s="1" t="n">
        <f aca="false">BZ$5/(1-$E139)+$D$139-BZ$5</f>
        <v>0.269609015715467</v>
      </c>
      <c r="CA139" s="1" t="n">
        <f aca="false">CA$5/(1-$E139)+$D$139-CA$5</f>
        <v>0.271304631927213</v>
      </c>
      <c r="CB139" s="1" t="n">
        <f aca="false">CB$5/(1-$E139)+$D$139-CB$5</f>
        <v>0.273000248138958</v>
      </c>
      <c r="CC139" s="1" t="n">
        <f aca="false">CC$5/(1-$E139)+$D$139-CC$5</f>
        <v>0.274695864350703</v>
      </c>
      <c r="CD139" s="1" t="n">
        <f aca="false">CD$5/(1-$E139)+$D$139-CD$5</f>
        <v>0.276391480562448</v>
      </c>
      <c r="CE139" s="1" t="n">
        <f aca="false">CE$5/(1-$E139)+$D$139-CE$5</f>
        <v>0.278087096774193</v>
      </c>
      <c r="CF139" s="1" t="n">
        <f aca="false">CF$5/(1-$E139)+$D$139-CF$5</f>
        <v>0.279782712985939</v>
      </c>
      <c r="CG139" s="1" t="n">
        <f aca="false">CG$5/(1-$E139)+$D$139-CG$5</f>
        <v>0.281478329197684</v>
      </c>
      <c r="CH139" s="1" t="n">
        <f aca="false">CH$5/(1-$E139)+$D$139-CH$5</f>
        <v>0.283173945409429</v>
      </c>
      <c r="CI139" s="1" t="n">
        <f aca="false">CI$5/(1-$E139)+$D$139-CI$5</f>
        <v>0.284869561621174</v>
      </c>
      <c r="CJ139" s="1" t="n">
        <f aca="false">CJ$5/(1-$E139)+$D$139-CJ$5</f>
        <v>0.286565177832919</v>
      </c>
      <c r="CK139" s="1" t="n">
        <f aca="false">CK$5/(1-$E139)+$D$139-CK$5</f>
        <v>0.288260794044665</v>
      </c>
      <c r="CL139" s="1" t="n">
        <f aca="false">CL$5/(1-$E139)+$D$139-CL$5</f>
        <v>0.28995641025641</v>
      </c>
      <c r="CM139" s="1" t="n">
        <f aca="false">CM$5/(1-$E139)+$D$139-CM$5</f>
        <v>0.291652026468156</v>
      </c>
      <c r="CN139" s="1" t="n">
        <f aca="false">CN$5/(1-$E139)+$D$139-CN$5</f>
        <v>0.2933476426799</v>
      </c>
      <c r="CO139" s="1" t="n">
        <f aca="false">CO$5/(1-$E139)+$D$139-CO$5</f>
        <v>0.295043258891646</v>
      </c>
      <c r="CP139" s="1" t="n">
        <f aca="false">CP$5/(1-$E139)+$D$139-CP$5</f>
        <v>0.296738875103391</v>
      </c>
      <c r="CQ139" s="1" t="n">
        <f aca="false">CQ$5/(1-$E139)+$D$139-CQ$5</f>
        <v>0.298434491315136</v>
      </c>
      <c r="CR139" s="1" t="n">
        <f aca="false">CR$5/(1-$E139)+$D$139-CR$5</f>
        <v>0.300130107526882</v>
      </c>
      <c r="CS139" s="1" t="n">
        <f aca="false">CS$5/(1-$E139)+$D$139-CS$5</f>
        <v>0.301825723738626</v>
      </c>
      <c r="CT139" s="1" t="n">
        <f aca="false">CT$5/(1-$E139)+$D$139-CT$5</f>
        <v>0.303521339950372</v>
      </c>
      <c r="CU139" s="1" t="n">
        <f aca="false">CU$5/(1-$E139)+$D$139-CU$5</f>
        <v>0.305216956162117</v>
      </c>
      <c r="CV139" s="1" t="n">
        <f aca="false">CV$5/(1-$E139)+$D$139-CV$5</f>
        <v>0.306912572373863</v>
      </c>
      <c r="CW139" s="1" t="n">
        <f aca="false">CW$5/(1-$E139)+$D$139-CW$5</f>
        <v>0.308608188585608</v>
      </c>
      <c r="CX139" s="1" t="n">
        <f aca="false">CX$5/(1-$E139)+$D$139-CX$5</f>
        <v>0.310303804797353</v>
      </c>
      <c r="CY139" s="1" t="n">
        <f aca="false">CY$5/(1-$E139)+$D$139-CY$5</f>
        <v>0.311999421009098</v>
      </c>
      <c r="CZ139" s="1" t="n">
        <f aca="false">CZ$5/(1-$E139)+$D$139-CZ$5</f>
        <v>0.313695037220843</v>
      </c>
      <c r="DA139" s="1" t="n">
        <f aca="false">DA$5/(1-$E139)+$D$139-DA$5</f>
        <v>0.315390653432589</v>
      </c>
      <c r="DB139" s="1" t="n">
        <f aca="false">DB$5/(1-$E139)+$D$139-DB$5</f>
        <v>0.317086269644334</v>
      </c>
      <c r="DC139" s="1" t="n">
        <f aca="false">DC$5/(1-$E139)+$D$139-DC$5</f>
        <v>0.318781885856079</v>
      </c>
      <c r="DD139" s="1" t="n">
        <f aca="false">DD$5/(1-$E139)+$D$139-DD$5</f>
        <v>0.320477502067824</v>
      </c>
      <c r="DE139" s="1" t="n">
        <f aca="false">DE$5/(1-$E139)+$D$139-DE$5</f>
        <v>0.32217311827957</v>
      </c>
      <c r="DF139" s="1" t="n">
        <f aca="false">DF$5/(1-$E139)+$D$139-DF$5</f>
        <v>0.323868734491315</v>
      </c>
      <c r="DG139" s="1" t="n">
        <f aca="false">DG$5/(1-$E139)+$D$139-DG$5</f>
        <v>0.32556435070306</v>
      </c>
      <c r="DH139" s="1" t="n">
        <f aca="false">DH$5/(1-$E139)+$D$139-DH$5</f>
        <v>0.327259966914806</v>
      </c>
      <c r="DI139" s="1" t="n">
        <f aca="false">DI$5/(1-$E139)+$D$139-DI$5</f>
        <v>0.32895558312655</v>
      </c>
      <c r="DJ139" s="1" t="n">
        <f aca="false">DJ$5/(1-$E139)+$D$139-DJ$5</f>
        <v>0.330651199338296</v>
      </c>
      <c r="DK139" s="1" t="n">
        <f aca="false">DK$5/(1-$E139)+$D$139-DK$5</f>
        <v>0.332346815550041</v>
      </c>
      <c r="DL139" s="1" t="n">
        <f aca="false">DL$5/(1-$E139)+$D$139-DL$5</f>
        <v>0.334042431761787</v>
      </c>
      <c r="DM139" s="1" t="n">
        <f aca="false">DM$5/(1-$E139)+$D$139-DM$5</f>
        <v>0.335738047973532</v>
      </c>
      <c r="DN139" s="1" t="n">
        <f aca="false">DN$5/(1-$E139)+$D$139-DN$5</f>
        <v>0.337433664185276</v>
      </c>
      <c r="DO139" s="1" t="n">
        <f aca="false">DO$5/(1-$E139)+$D$139-DO$5</f>
        <v>0.339129280397022</v>
      </c>
      <c r="DP139" s="1" t="n">
        <f aca="false">DP$5/(1-$E139)+$D$139-DP$5</f>
        <v>0.340824896608767</v>
      </c>
      <c r="DQ139" s="1" t="n">
        <f aca="false">DQ$5/(1-$E139)+$D$139-DQ$5</f>
        <v>0.342520512820513</v>
      </c>
      <c r="DR139" s="1" t="n">
        <f aca="false">DR$5/(1-$E139)+$D$139-DR$5</f>
        <v>0.344216129032258</v>
      </c>
      <c r="DS139" s="1" t="n">
        <f aca="false">DS$5/(1-$E139)+$D$139-DS$5</f>
        <v>0.345911745244004</v>
      </c>
      <c r="DT139" s="1" t="n">
        <f aca="false">DT$5/(1-$E139)+$D$139-DT$5</f>
        <v>0.347607361455749</v>
      </c>
      <c r="DU139" s="1" t="n">
        <f aca="false">DU$5/(1-$E139)+$D$139-DU$5</f>
        <v>0.349302977667494</v>
      </c>
      <c r="DV139" s="1" t="n">
        <f aca="false">DV$5/(1-$E139)+$D$139-DV$5</f>
        <v>0.35099859387924</v>
      </c>
      <c r="DW139" s="1" t="n">
        <f aca="false">DW$5/(1-$E139)+$D$139-DW$5</f>
        <v>0.352694210090984</v>
      </c>
      <c r="DX139" s="1" t="n">
        <f aca="false">DX$5/(1-$E139)+$D$139-DX$5</f>
        <v>0.354389826302731</v>
      </c>
      <c r="DY139" s="1" t="n">
        <f aca="false">DY$5/(1-$E139)+$D$139-DY$5</f>
        <v>0.356085442514475</v>
      </c>
      <c r="DZ139" s="1" t="n">
        <f aca="false">DZ$5/(1-$E139)+$D$139-DZ$5</f>
        <v>0.357781058726221</v>
      </c>
      <c r="EA139" s="1" t="n">
        <f aca="false">EA$5/(1-$E139)+$D$139-EA$5</f>
        <v>0.359476674937966</v>
      </c>
      <c r="EB139" s="1" t="n">
        <f aca="false">EB$5/(1-$E139)+$D$139-EB$5</f>
        <v>0.36117229114971</v>
      </c>
      <c r="EC139" s="1" t="n">
        <f aca="false">EC$5/(1-$E139)+$D$139-EC$5</f>
        <v>0.362867907361457</v>
      </c>
      <c r="ED139" s="1" t="n">
        <f aca="false">ED$5/(1-$E139)+$D$139-ED$5</f>
        <v>0.364563523573201</v>
      </c>
      <c r="EE139" s="1" t="n">
        <f aca="false">EE$5/(1-$E139)+$D$139-EE$5</f>
        <v>0.366259139784948</v>
      </c>
      <c r="EF139" s="1" t="n">
        <f aca="false">EF$5/(1-$E139)+$D$139-EF$5</f>
        <v>0.367954755996692</v>
      </c>
      <c r="EG139" s="1" t="n">
        <f aca="false">EG$5/(1-$E139)+$D$139-EG$5</f>
        <v>0.369650372208438</v>
      </c>
      <c r="EH139" s="1" t="n">
        <f aca="false">EH$5/(1-$E139)+$D$139-EH$5</f>
        <v>0.371345988420183</v>
      </c>
      <c r="EI139" s="1" t="n">
        <f aca="false">EI$5/(1-$E139)+$D$139-EI$5</f>
        <v>0.373041604631927</v>
      </c>
      <c r="EJ139" s="1" t="n">
        <f aca="false">EJ$5/(1-$E139)+$D$139-EJ$5</f>
        <v>0.374737220843674</v>
      </c>
      <c r="EK139" s="1" t="n">
        <f aca="false">EK$5/(1-$E139)+$D$139-EK$5</f>
        <v>0.376432837055418</v>
      </c>
      <c r="EL139" s="1" t="n">
        <f aca="false">EL$5/(1-$E139)+$D$139-EL$5</f>
        <v>0.378128453267165</v>
      </c>
      <c r="EM139" s="1" t="n">
        <f aca="false">EM$5/(1-$E139)+$D$139-EM$5</f>
        <v>0.379824069478909</v>
      </c>
      <c r="EN139" s="1" t="n">
        <f aca="false">EN$5/(1-$E139)+$D$139-EN$5</f>
        <v>0.381519685690655</v>
      </c>
      <c r="EO139" s="1" t="n">
        <f aca="false">EO$5/(1-$E139)+$D$139-EO$5</f>
        <v>0.3832153019024</v>
      </c>
      <c r="EP139" s="1" t="n">
        <f aca="false">EP$5/(1-$E139)+$D$139-EP$5</f>
        <v>0.384910918114144</v>
      </c>
      <c r="EQ139" s="1" t="n">
        <f aca="false">EQ$5/(1-$E139)+$D$139-EQ$5</f>
        <v>0.386606534325891</v>
      </c>
      <c r="ER139" s="1" t="n">
        <f aca="false">ER$5/(1-$E139)+$D$139-ER$5</f>
        <v>0.388302150537635</v>
      </c>
      <c r="ES139" s="1" t="n">
        <f aca="false">ES$5/(1-$E139)+$D$139-ES$5</f>
        <v>0.389997766749381</v>
      </c>
      <c r="ET139" s="1" t="n">
        <f aca="false">ET$5/(1-$E139)+$D$139-ET$5</f>
        <v>0.391693382961126</v>
      </c>
      <c r="EU139" s="1"/>
      <c r="EV139" s="1"/>
      <c r="EW139" s="1"/>
      <c r="EX139" s="1"/>
      <c r="EY139" s="1"/>
      <c r="EZ139" s="1"/>
      <c r="FA139" s="1"/>
      <c r="FB139" s="1"/>
    </row>
    <row r="140" customFormat="false" ht="12.75" hidden="false" customHeight="false" outlineLevel="0" collapsed="false">
      <c r="A140" s="18" t="s">
        <v>115</v>
      </c>
      <c r="B140" s="12" t="n">
        <f aca="false">+B139+1</f>
        <v>89</v>
      </c>
      <c r="C140" s="1" t="n">
        <f aca="false">5.708</f>
        <v>5.708</v>
      </c>
      <c r="D140" s="1" t="n">
        <f aca="false">0.0539</f>
        <v>0.0539</v>
      </c>
      <c r="E140" s="2" t="n">
        <f aca="false">0.0161</f>
        <v>0.0161</v>
      </c>
      <c r="F140" s="1" t="n">
        <f aca="false">F$5/(1-$E140)+$D$140-F$5</f>
        <v>0.0784451773554225</v>
      </c>
      <c r="G140" s="1" t="n">
        <f aca="false">G$5/(1-$E140)+$D$140-G$5</f>
        <v>0.0792633499339364</v>
      </c>
      <c r="H140" s="1" t="n">
        <f aca="false">H$5/(1-$E140)+$D$140-H$5</f>
        <v>0.0800815225124505</v>
      </c>
      <c r="I140" s="1" t="n">
        <f aca="false">I$5/(1-$E140)+$D$140-I$5</f>
        <v>0.0808996950909646</v>
      </c>
      <c r="J140" s="1" t="n">
        <f aca="false">J$5/(1-$E140)+$D$140-J$5</f>
        <v>0.0817178676694788</v>
      </c>
      <c r="K140" s="1" t="n">
        <f aca="false">K$5/(1-$E140)+$D$140-K$5</f>
        <v>0.0825360402479927</v>
      </c>
      <c r="L140" s="1" t="n">
        <f aca="false">L$5/(1-$E140)+$D$140-L$5</f>
        <v>0.0833542128265068</v>
      </c>
      <c r="M140" s="1" t="n">
        <f aca="false">M$5/(1-$E140)+$D$140-M$5</f>
        <v>0.0841723854050209</v>
      </c>
      <c r="N140" s="1" t="n">
        <f aca="false">N$5/(1-$E140)+$D$140-N$5</f>
        <v>0.0849905579835351</v>
      </c>
      <c r="O140" s="1" t="n">
        <f aca="false">O$5/(1-$E140)+$D$140-O$5</f>
        <v>0.085808730562049</v>
      </c>
      <c r="P140" s="1" t="n">
        <f aca="false">P$5/(1-$E140)+$D$140-P$5</f>
        <v>0.094808628925704</v>
      </c>
      <c r="Q140" s="1" t="n">
        <f aca="false">Q$5/(1-$E140)+$D$140-Q$5</f>
        <v>0.0956268015042179</v>
      </c>
      <c r="R140" s="1" t="n">
        <f aca="false">R$5/(1-$E140)+$D$140-R$5</f>
        <v>0.0964449740827322</v>
      </c>
      <c r="S140" s="1" t="n">
        <f aca="false">S$5/(1-$E140)+$D$140-S$5</f>
        <v>0.0972631466612461</v>
      </c>
      <c r="T140" s="1" t="n">
        <f aca="false">T$5/(1-$E140)+$D$140-T$5</f>
        <v>0.0980813192397601</v>
      </c>
      <c r="U140" s="1" t="n">
        <f aca="false">U$5/(1-$E140)+$D$140-U$5</f>
        <v>0.0988994918182744</v>
      </c>
      <c r="V140" s="1" t="n">
        <f aca="false">V$5/(1-$E140)+$D$140-V$5</f>
        <v>0.0997176643967883</v>
      </c>
      <c r="W140" s="1" t="n">
        <f aca="false">W$5/(1-$E140)+$D$140-W$5</f>
        <v>0.100535836975302</v>
      </c>
      <c r="X140" s="1" t="n">
        <f aca="false">X$5/(1-$E140)+$D$140-X$5</f>
        <v>0.101354009553817</v>
      </c>
      <c r="Y140" s="1" t="n">
        <f aca="false">Y$5/(1-$E140)+$D$140-Y$5</f>
        <v>0.10217218213233</v>
      </c>
      <c r="Z140" s="1" t="n">
        <f aca="false">Z$5/(1-$E140)+$D$140-Z$5</f>
        <v>0.102990354710845</v>
      </c>
      <c r="AA140" s="1" t="n">
        <f aca="false">AA$5/(1-$E140)+$D$140-AA$5</f>
        <v>0.103808527289359</v>
      </c>
      <c r="AB140" s="1" t="n">
        <f aca="false">AB$5/(1-$E140)+$D$140-AB$5</f>
        <v>0.104626699867873</v>
      </c>
      <c r="AC140" s="1" t="n">
        <f aca="false">AC$5/(1-$E140)+$D$140-AC$5</f>
        <v>0.105444872446387</v>
      </c>
      <c r="AD140" s="1" t="n">
        <f aca="false">AD$5/(1-$E140)+$D$140-AD$5</f>
        <v>0.106263045024901</v>
      </c>
      <c r="AE140" s="1" t="n">
        <f aca="false">AE$5/(1-$E140)+$D$140-AE$5</f>
        <v>0.107081217603415</v>
      </c>
      <c r="AF140" s="1" t="n">
        <f aca="false">AF$5/(1-$E140)+$D$140-AF$5</f>
        <v>0.107899390181929</v>
      </c>
      <c r="AG140" s="1" t="n">
        <f aca="false">AG$5/(1-$E140)+$D$140-AG$5</f>
        <v>0.108717562760443</v>
      </c>
      <c r="AH140" s="1" t="n">
        <f aca="false">AH$5/(1-$E140)+$D$140-AH$5</f>
        <v>0.109535735338957</v>
      </c>
      <c r="AI140" s="1" t="n">
        <f aca="false">AI$5/(1-$E140)+$D$140-AI$5</f>
        <v>0.110353907917471</v>
      </c>
      <c r="AJ140" s="1" t="n">
        <f aca="false">AJ$5/(1-$E140)+$D$140-AJ$5</f>
        <v>0.111172080495985</v>
      </c>
      <c r="AK140" s="1" t="n">
        <f aca="false">AK$5/(1-$E140)+$D$140-AK$5</f>
        <v>0.1119902530745</v>
      </c>
      <c r="AL140" s="1" t="n">
        <f aca="false">AL$5/(1-$E140)+$D$140-AL$5</f>
        <v>0.112808425653014</v>
      </c>
      <c r="AM140" s="1" t="n">
        <f aca="false">AM$5/(1-$E140)+$D$140-AM$5</f>
        <v>0.113626598231527</v>
      </c>
      <c r="AN140" s="1" t="n">
        <f aca="false">AN$5/(1-$E140)+$D$140-AN$5</f>
        <v>0.114444770810042</v>
      </c>
      <c r="AO140" s="1" t="n">
        <f aca="false">AO$5/(1-$E140)+$D$140-AO$5</f>
        <v>0.115262943388556</v>
      </c>
      <c r="AP140" s="1" t="n">
        <f aca="false">AP$5/(1-$E140)+$D$140-AP$5</f>
        <v>0.11608111596707</v>
      </c>
      <c r="AQ140" s="1" t="n">
        <f aca="false">AQ$5/(1-$E140)+$D$140-AQ$5</f>
        <v>0.116899288545584</v>
      </c>
      <c r="AR140" s="1" t="n">
        <f aca="false">AR$5/(1-$E140)+$D$140-AR$5</f>
        <v>0.117717461124098</v>
      </c>
      <c r="AS140" s="1" t="n">
        <f aca="false">AS$5/(1-$E140)+$D$140-AS$5</f>
        <v>0.118535633702612</v>
      </c>
      <c r="AT140" s="1" t="n">
        <f aca="false">AT$5/(1-$E140)+$D$140-AT$5</f>
        <v>0.119353806281126</v>
      </c>
      <c r="AU140" s="1" t="n">
        <f aca="false">AU$5/(1-$E140)+$D$140-AU$5</f>
        <v>0.12017197885964</v>
      </c>
      <c r="AV140" s="1" t="n">
        <f aca="false">AV$5/(1-$E140)+$D$140-AV$5</f>
        <v>0.120990151438154</v>
      </c>
      <c r="AW140" s="1" t="n">
        <f aca="false">AW$5/(1-$E140)+$D$140-AW$5</f>
        <v>0.121808324016668</v>
      </c>
      <c r="AX140" s="1" t="n">
        <f aca="false">AX$5/(1-$E140)+$D$140-AX$5</f>
        <v>0.122626496595182</v>
      </c>
      <c r="AY140" s="1" t="n">
        <f aca="false">AY$5/(1-$E140)+$D$140-AY$5</f>
        <v>0.123444669173696</v>
      </c>
      <c r="AZ140" s="1" t="n">
        <f aca="false">AZ$5/(1-$E140)+$D$140-AZ$5</f>
        <v>0.12426284175221</v>
      </c>
      <c r="BA140" s="1" t="n">
        <f aca="false">BA$5/(1-$E140)+$D$140-BA$5</f>
        <v>0.125081014330724</v>
      </c>
      <c r="BB140" s="1" t="n">
        <f aca="false">BB$5/(1-$E140)+$D$140-BB$5</f>
        <v>0.125899186909238</v>
      </c>
      <c r="BC140" s="1" t="n">
        <f aca="false">BC$5/(1-$E140)+$D$140-BC$5</f>
        <v>0.126717359487753</v>
      </c>
      <c r="BD140" s="1" t="n">
        <f aca="false">BD$5/(1-$E140)+$D$140-BD$5</f>
        <v>0.127535532066267</v>
      </c>
      <c r="BE140" s="1" t="n">
        <f aca="false">BE$5/(1-$E140)+$D$140-BE$5</f>
        <v>0.12835370464478</v>
      </c>
      <c r="BF140" s="1" t="n">
        <f aca="false">BF$5/(1-$E140)+$D$140-BF$5</f>
        <v>0.129171877223294</v>
      </c>
      <c r="BG140" s="1" t="n">
        <f aca="false">BG$5/(1-$E140)+$D$140-BG$5</f>
        <v>0.129990049801808</v>
      </c>
      <c r="BH140" s="1" t="n">
        <f aca="false">BH$5/(1-$E140)+$D$140-BH$5</f>
        <v>0.130808222380323</v>
      </c>
      <c r="BI140" s="1" t="n">
        <f aca="false">BI$5/(1-$E140)+$D$140-BI$5</f>
        <v>0.131626394958837</v>
      </c>
      <c r="BJ140" s="1" t="n">
        <f aca="false">BJ$5/(1-$E140)+$D$140-BJ$5</f>
        <v>0.132444567537351</v>
      </c>
      <c r="BK140" s="1" t="n">
        <f aca="false">BK$5/(1-$E140)+$D$140-BK$5</f>
        <v>0.133262740115865</v>
      </c>
      <c r="BL140" s="1" t="n">
        <f aca="false">BL$5/(1-$E140)+$D$140-BL$5</f>
        <v>0.134080912694379</v>
      </c>
      <c r="BM140" s="1" t="n">
        <f aca="false">BM$5/(1-$E140)+$D$140-BM$5</f>
        <v>0.134899085272894</v>
      </c>
      <c r="BN140" s="1" t="n">
        <f aca="false">BN$5/(1-$E140)+$D$140-BN$5</f>
        <v>0.135717257851407</v>
      </c>
      <c r="BO140" s="1" t="n">
        <f aca="false">BO$5/(1-$E140)+$D$140-BO$5</f>
        <v>0.136535430429921</v>
      </c>
      <c r="BP140" s="1" t="n">
        <f aca="false">BP$5/(1-$E140)+$D$140-BP$5</f>
        <v>0.137353603008435</v>
      </c>
      <c r="BQ140" s="1" t="n">
        <f aca="false">BQ$5/(1-$E140)+$D$140-BQ$5</f>
        <v>0.138171775586949</v>
      </c>
      <c r="BR140" s="1" t="n">
        <f aca="false">BR$5/(1-$E140)+$D$140-BR$5</f>
        <v>0.138989948165463</v>
      </c>
      <c r="BS140" s="1" t="n">
        <f aca="false">BS$5/(1-$E140)+$D$140-BS$5</f>
        <v>0.139808120743978</v>
      </c>
      <c r="BT140" s="1" t="n">
        <f aca="false">BT$5/(1-$E140)+$D$140-BT$5</f>
        <v>0.140626293322492</v>
      </c>
      <c r="BU140" s="1" t="n">
        <f aca="false">BU$5/(1-$E140)+$D$140-BU$5</f>
        <v>0.141444465901006</v>
      </c>
      <c r="BV140" s="1" t="n">
        <f aca="false">BV$5/(1-$E140)+$D$140-BV$5</f>
        <v>0.14226263847952</v>
      </c>
      <c r="BW140" s="1" t="n">
        <f aca="false">BW$5/(1-$E140)+$D$140-BW$5</f>
        <v>0.143080811058034</v>
      </c>
      <c r="BX140" s="1" t="n">
        <f aca="false">BX$5/(1-$E140)+$D$140-BX$5</f>
        <v>0.143898983636548</v>
      </c>
      <c r="BY140" s="1" t="n">
        <f aca="false">BY$5/(1-$E140)+$D$140-BY$5</f>
        <v>0.144717156215062</v>
      </c>
      <c r="BZ140" s="1" t="n">
        <f aca="false">BZ$5/(1-$E140)+$D$140-BZ$5</f>
        <v>0.145535328793576</v>
      </c>
      <c r="CA140" s="1" t="n">
        <f aca="false">CA$5/(1-$E140)+$D$140-CA$5</f>
        <v>0.14635350137209</v>
      </c>
      <c r="CB140" s="1" t="n">
        <f aca="false">CB$5/(1-$E140)+$D$140-CB$5</f>
        <v>0.147171673950604</v>
      </c>
      <c r="CC140" s="1" t="n">
        <f aca="false">CC$5/(1-$E140)+$D$140-CC$5</f>
        <v>0.147989846529118</v>
      </c>
      <c r="CD140" s="1" t="n">
        <f aca="false">CD$5/(1-$E140)+$D$140-CD$5</f>
        <v>0.148808019107633</v>
      </c>
      <c r="CE140" s="1" t="n">
        <f aca="false">CE$5/(1-$E140)+$D$140-CE$5</f>
        <v>0.149626191686147</v>
      </c>
      <c r="CF140" s="1" t="n">
        <f aca="false">CF$5/(1-$E140)+$D$140-CF$5</f>
        <v>0.15044436426466</v>
      </c>
      <c r="CG140" s="1" t="n">
        <f aca="false">CG$5/(1-$E140)+$D$140-CG$5</f>
        <v>0.151262536843174</v>
      </c>
      <c r="CH140" s="1" t="n">
        <f aca="false">CH$5/(1-$E140)+$D$140-CH$5</f>
        <v>0.152080709421688</v>
      </c>
      <c r="CI140" s="1" t="n">
        <f aca="false">CI$5/(1-$E140)+$D$140-CI$5</f>
        <v>0.152898882000203</v>
      </c>
      <c r="CJ140" s="1" t="n">
        <f aca="false">CJ$5/(1-$E140)+$D$140-CJ$5</f>
        <v>0.153717054578717</v>
      </c>
      <c r="CK140" s="1" t="n">
        <f aca="false">CK$5/(1-$E140)+$D$140-CK$5</f>
        <v>0.154535227157231</v>
      </c>
      <c r="CL140" s="1" t="n">
        <f aca="false">CL$5/(1-$E140)+$D$140-CL$5</f>
        <v>0.155353399735745</v>
      </c>
      <c r="CM140" s="1" t="n">
        <f aca="false">CM$5/(1-$E140)+$D$140-CM$5</f>
        <v>0.156171572314259</v>
      </c>
      <c r="CN140" s="1" t="n">
        <f aca="false">CN$5/(1-$E140)+$D$140-CN$5</f>
        <v>0.156989744892774</v>
      </c>
      <c r="CO140" s="1" t="n">
        <f aca="false">CO$5/(1-$E140)+$D$140-CO$5</f>
        <v>0.157807917471287</v>
      </c>
      <c r="CP140" s="1" t="n">
        <f aca="false">CP$5/(1-$E140)+$D$140-CP$5</f>
        <v>0.158626090049801</v>
      </c>
      <c r="CQ140" s="1" t="n">
        <f aca="false">CQ$5/(1-$E140)+$D$140-CQ$5</f>
        <v>0.159444262628315</v>
      </c>
      <c r="CR140" s="1" t="n">
        <f aca="false">CR$5/(1-$E140)+$D$140-CR$5</f>
        <v>0.160262435206829</v>
      </c>
      <c r="CS140" s="1" t="n">
        <f aca="false">CS$5/(1-$E140)+$D$140-CS$5</f>
        <v>0.161080607785343</v>
      </c>
      <c r="CT140" s="1" t="n">
        <f aca="false">CT$5/(1-$E140)+$D$140-CT$5</f>
        <v>0.161898780363858</v>
      </c>
      <c r="CU140" s="1" t="n">
        <f aca="false">CU$5/(1-$E140)+$D$140-CU$5</f>
        <v>0.162716952942372</v>
      </c>
      <c r="CV140" s="1" t="n">
        <f aca="false">CV$5/(1-$E140)+$D$140-CV$5</f>
        <v>0.163535125520886</v>
      </c>
      <c r="CW140" s="1" t="n">
        <f aca="false">CW$5/(1-$E140)+$D$140-CW$5</f>
        <v>0.1643532980994</v>
      </c>
      <c r="CX140" s="1" t="n">
        <f aca="false">CX$5/(1-$E140)+$D$140-CX$5</f>
        <v>0.165171470677914</v>
      </c>
      <c r="CY140" s="1" t="n">
        <f aca="false">CY$5/(1-$E140)+$D$140-CY$5</f>
        <v>0.165989643256428</v>
      </c>
      <c r="CZ140" s="1" t="n">
        <f aca="false">CZ$5/(1-$E140)+$D$140-CZ$5</f>
        <v>0.166807815834942</v>
      </c>
      <c r="DA140" s="1" t="n">
        <f aca="false">DA$5/(1-$E140)+$D$140-DA$5</f>
        <v>0.167625988413456</v>
      </c>
      <c r="DB140" s="1" t="n">
        <f aca="false">DB$5/(1-$E140)+$D$140-DB$5</f>
        <v>0.16844416099197</v>
      </c>
      <c r="DC140" s="1" t="n">
        <f aca="false">DC$5/(1-$E140)+$D$140-DC$5</f>
        <v>0.169262333570484</v>
      </c>
      <c r="DD140" s="1" t="n">
        <f aca="false">DD$5/(1-$E140)+$D$140-DD$5</f>
        <v>0.170080506148998</v>
      </c>
      <c r="DE140" s="1" t="n">
        <f aca="false">DE$5/(1-$E140)+$D$140-DE$5</f>
        <v>0.170898678727513</v>
      </c>
      <c r="DF140" s="1" t="n">
        <f aca="false">DF$5/(1-$E140)+$D$140-DF$5</f>
        <v>0.171716851306027</v>
      </c>
      <c r="DG140" s="1" t="n">
        <f aca="false">DG$5/(1-$E140)+$D$140-DG$5</f>
        <v>0.17253502388454</v>
      </c>
      <c r="DH140" s="1" t="n">
        <f aca="false">DH$5/(1-$E140)+$D$140-DH$5</f>
        <v>0.173353196463054</v>
      </c>
      <c r="DI140" s="1" t="n">
        <f aca="false">DI$5/(1-$E140)+$D$140-DI$5</f>
        <v>0.174171369041568</v>
      </c>
      <c r="DJ140" s="1" t="n">
        <f aca="false">DJ$5/(1-$E140)+$D$140-DJ$5</f>
        <v>0.174989541620083</v>
      </c>
      <c r="DK140" s="1" t="n">
        <f aca="false">DK$5/(1-$E140)+$D$140-DK$5</f>
        <v>0.175807714198597</v>
      </c>
      <c r="DL140" s="1" t="n">
        <f aca="false">DL$5/(1-$E140)+$D$140-DL$5</f>
        <v>0.176625886777111</v>
      </c>
      <c r="DM140" s="1" t="n">
        <f aca="false">DM$5/(1-$E140)+$D$140-DM$5</f>
        <v>0.177444059355625</v>
      </c>
      <c r="DN140" s="1" t="n">
        <f aca="false">DN$5/(1-$E140)+$D$140-DN$5</f>
        <v>0.178262231934139</v>
      </c>
      <c r="DO140" s="1" t="n">
        <f aca="false">DO$5/(1-$E140)+$D$140-DO$5</f>
        <v>0.179080404512654</v>
      </c>
      <c r="DP140" s="1" t="n">
        <f aca="false">DP$5/(1-$E140)+$D$140-DP$5</f>
        <v>0.179898577091167</v>
      </c>
      <c r="DQ140" s="1" t="n">
        <f aca="false">DQ$5/(1-$E140)+$D$140-DQ$5</f>
        <v>0.180716749669681</v>
      </c>
      <c r="DR140" s="1" t="n">
        <f aca="false">DR$5/(1-$E140)+$D$140-DR$5</f>
        <v>0.181534922248195</v>
      </c>
      <c r="DS140" s="1" t="n">
        <f aca="false">DS$5/(1-$E140)+$D$140-DS$5</f>
        <v>0.18235309482671</v>
      </c>
      <c r="DT140" s="1" t="n">
        <f aca="false">DT$5/(1-$E140)+$D$140-DT$5</f>
        <v>0.183171267405225</v>
      </c>
      <c r="DU140" s="1" t="n">
        <f aca="false">DU$5/(1-$E140)+$D$140-DU$5</f>
        <v>0.183989439983738</v>
      </c>
      <c r="DV140" s="1" t="n">
        <f aca="false">DV$5/(1-$E140)+$D$140-DV$5</f>
        <v>0.184807612562253</v>
      </c>
      <c r="DW140" s="1" t="n">
        <f aca="false">DW$5/(1-$E140)+$D$140-DW$5</f>
        <v>0.185625785140767</v>
      </c>
      <c r="DX140" s="1" t="n">
        <f aca="false">DX$5/(1-$E140)+$D$140-DX$5</f>
        <v>0.18644395771928</v>
      </c>
      <c r="DY140" s="1" t="n">
        <f aca="false">DY$5/(1-$E140)+$D$140-DY$5</f>
        <v>0.187262130297794</v>
      </c>
      <c r="DZ140" s="1" t="n">
        <f aca="false">DZ$5/(1-$E140)+$D$140-DZ$5</f>
        <v>0.188080302876308</v>
      </c>
      <c r="EA140" s="1" t="n">
        <f aca="false">EA$5/(1-$E140)+$D$140-EA$5</f>
        <v>0.188898475454822</v>
      </c>
      <c r="EB140" s="1" t="n">
        <f aca="false">EB$5/(1-$E140)+$D$140-EB$5</f>
        <v>0.189716648033338</v>
      </c>
      <c r="EC140" s="1" t="n">
        <f aca="false">EC$5/(1-$E140)+$D$140-EC$5</f>
        <v>0.190534820611852</v>
      </c>
      <c r="ED140" s="1" t="n">
        <f aca="false">ED$5/(1-$E140)+$D$140-ED$5</f>
        <v>0.191352993190366</v>
      </c>
      <c r="EE140" s="1" t="n">
        <f aca="false">EE$5/(1-$E140)+$D$140-EE$5</f>
        <v>0.19217116576888</v>
      </c>
      <c r="EF140" s="1" t="n">
        <f aca="false">EF$5/(1-$E140)+$D$140-EF$5</f>
        <v>0.192989338347394</v>
      </c>
      <c r="EG140" s="1" t="n">
        <f aca="false">EG$5/(1-$E140)+$D$140-EG$5</f>
        <v>0.193807510925907</v>
      </c>
      <c r="EH140" s="1" t="n">
        <f aca="false">EH$5/(1-$E140)+$D$140-EH$5</f>
        <v>0.194625683504421</v>
      </c>
      <c r="EI140" s="1" t="n">
        <f aca="false">EI$5/(1-$E140)+$D$140-EI$5</f>
        <v>0.195443856082935</v>
      </c>
      <c r="EJ140" s="1" t="n">
        <f aca="false">EJ$5/(1-$E140)+$D$140-EJ$5</f>
        <v>0.196262028661449</v>
      </c>
      <c r="EK140" s="1" t="n">
        <f aca="false">EK$5/(1-$E140)+$D$140-EK$5</f>
        <v>0.197080201239963</v>
      </c>
      <c r="EL140" s="1" t="n">
        <f aca="false">EL$5/(1-$E140)+$D$140-EL$5</f>
        <v>0.197898373818479</v>
      </c>
      <c r="EM140" s="1" t="n">
        <f aca="false">EM$5/(1-$E140)+$D$140-EM$5</f>
        <v>0.198716546396993</v>
      </c>
      <c r="EN140" s="1" t="n">
        <f aca="false">EN$5/(1-$E140)+$D$140-EN$5</f>
        <v>0.199534718975507</v>
      </c>
      <c r="EO140" s="1" t="n">
        <f aca="false">EO$5/(1-$E140)+$D$140-EO$5</f>
        <v>0.20035289155402</v>
      </c>
      <c r="EP140" s="1" t="n">
        <f aca="false">EP$5/(1-$E140)+$D$140-EP$5</f>
        <v>0.201171064132534</v>
      </c>
      <c r="EQ140" s="1" t="n">
        <f aca="false">EQ$5/(1-$E140)+$D$140-EQ$5</f>
        <v>0.201989236711048</v>
      </c>
      <c r="ER140" s="1" t="n">
        <f aca="false">ER$5/(1-$E140)+$D$140-ER$5</f>
        <v>0.202807409289562</v>
      </c>
      <c r="ES140" s="1" t="n">
        <f aca="false">ES$5/(1-$E140)+$D$140-ES$5</f>
        <v>0.203625581868076</v>
      </c>
      <c r="ET140" s="1" t="n">
        <f aca="false">ET$5/(1-$E140)+$D$140-ET$5</f>
        <v>0.20444375444659</v>
      </c>
      <c r="EU140" s="1"/>
      <c r="EV140" s="1"/>
      <c r="EW140" s="1"/>
      <c r="EX140" s="1"/>
      <c r="EY140" s="1"/>
      <c r="EZ140" s="1"/>
      <c r="FA140" s="1"/>
      <c r="FB140" s="1"/>
    </row>
    <row r="141" customFormat="false" ht="12.75" hidden="false" customHeight="false" outlineLevel="0" collapsed="false">
      <c r="A141" s="18" t="s">
        <v>116</v>
      </c>
      <c r="B141" s="12" t="n">
        <f aca="false">+B140+1</f>
        <v>90</v>
      </c>
      <c r="C141" s="1" t="n">
        <f aca="false">8.083+5.708</f>
        <v>13.791</v>
      </c>
      <c r="D141" s="1" t="n">
        <f aca="false">0.095</f>
        <v>0.095</v>
      </c>
      <c r="E141" s="2" t="n">
        <f aca="false">0.0425</f>
        <v>0.0425</v>
      </c>
      <c r="F141" s="1" t="n">
        <f aca="false">F$5/(1-$E141)+$D$141-F$5</f>
        <v>0.161579634464752</v>
      </c>
      <c r="G141" s="1" t="n">
        <f aca="false">G$5/(1-$E141)+$D$141-G$5</f>
        <v>0.163798955613577</v>
      </c>
      <c r="H141" s="1" t="n">
        <f aca="false">H$5/(1-$E141)+$D$141-H$5</f>
        <v>0.166018276762402</v>
      </c>
      <c r="I141" s="1" t="n">
        <f aca="false">I$5/(1-$E141)+$D$141-I$5</f>
        <v>0.168237597911227</v>
      </c>
      <c r="J141" s="1" t="n">
        <f aca="false">J$5/(1-$E141)+$D$141-J$5</f>
        <v>0.170456919060052</v>
      </c>
      <c r="K141" s="1" t="n">
        <f aca="false">K$5/(1-$E141)+$D$141-K$5</f>
        <v>0.172676240208877</v>
      </c>
      <c r="L141" s="1" t="n">
        <f aca="false">L$5/(1-$E141)+$D$141-L$5</f>
        <v>0.174895561357702</v>
      </c>
      <c r="M141" s="1" t="n">
        <f aca="false">M$5/(1-$E141)+$D$141-M$5</f>
        <v>0.177114882506528</v>
      </c>
      <c r="N141" s="1" t="n">
        <f aca="false">N$5/(1-$E141)+$D$141-N$5</f>
        <v>0.179334203655352</v>
      </c>
      <c r="O141" s="1" t="n">
        <f aca="false">O$5/(1-$E141)+$D$141-O$5</f>
        <v>0.181553524804178</v>
      </c>
      <c r="P141" s="1" t="n">
        <f aca="false">P$5/(1-$E141)+$D$141-P$5</f>
        <v>0.205966057441254</v>
      </c>
      <c r="Q141" s="1" t="n">
        <f aca="false">Q$5/(1-$E141)+$D$141-Q$5</f>
        <v>0.208185378590079</v>
      </c>
      <c r="R141" s="1" t="n">
        <f aca="false">R$5/(1-$E141)+$D$141-R$5</f>
        <v>0.210404699738904</v>
      </c>
      <c r="S141" s="1" t="n">
        <f aca="false">S$5/(1-$E141)+$D$141-S$5</f>
        <v>0.212624020887728</v>
      </c>
      <c r="T141" s="1" t="n">
        <f aca="false">T$5/(1-$E141)+$D$141-T$5</f>
        <v>0.214843342036553</v>
      </c>
      <c r="U141" s="1" t="n">
        <f aca="false">U$5/(1-$E141)+$D$141-U$5</f>
        <v>0.217062663185378</v>
      </c>
      <c r="V141" s="1" t="n">
        <f aca="false">V$5/(1-$E141)+$D$141-V$5</f>
        <v>0.219281984334204</v>
      </c>
      <c r="W141" s="1" t="n">
        <f aca="false">W$5/(1-$E141)+$D$141-W$5</f>
        <v>0.221501305483029</v>
      </c>
      <c r="X141" s="1" t="n">
        <f aca="false">X$5/(1-$E141)+$D$141-X$5</f>
        <v>0.223720626631854</v>
      </c>
      <c r="Y141" s="1" t="n">
        <f aca="false">Y$5/(1-$E141)+$D$141-Y$5</f>
        <v>0.225939947780679</v>
      </c>
      <c r="Z141" s="1" t="n">
        <f aca="false">Z$5/(1-$E141)+$D$141-Z$5</f>
        <v>0.228159268929504</v>
      </c>
      <c r="AA141" s="1" t="n">
        <f aca="false">AA$5/(1-$E141)+$D$141-AA$5</f>
        <v>0.230378590078329</v>
      </c>
      <c r="AB141" s="1" t="n">
        <f aca="false">AB$5/(1-$E141)+$D$141-AB$5</f>
        <v>0.232597911227154</v>
      </c>
      <c r="AC141" s="1" t="n">
        <f aca="false">AC$5/(1-$E141)+$D$141-AC$5</f>
        <v>0.234817232375979</v>
      </c>
      <c r="AD141" s="1" t="n">
        <f aca="false">AD$5/(1-$E141)+$D$141-AD$5</f>
        <v>0.237036553524804</v>
      </c>
      <c r="AE141" s="1" t="n">
        <f aca="false">AE$5/(1-$E141)+$D$141-AE$5</f>
        <v>0.239255874673629</v>
      </c>
      <c r="AF141" s="1" t="n">
        <f aca="false">AF$5/(1-$E141)+$D$141-AF$5</f>
        <v>0.241475195822454</v>
      </c>
      <c r="AG141" s="1" t="n">
        <f aca="false">AG$5/(1-$E141)+$D$141-AG$5</f>
        <v>0.243694516971279</v>
      </c>
      <c r="AH141" s="1" t="n">
        <f aca="false">AH$5/(1-$E141)+$D$141-AH$5</f>
        <v>0.245913838120104</v>
      </c>
      <c r="AI141" s="1" t="n">
        <f aca="false">AI$5/(1-$E141)+$D$141-AI$5</f>
        <v>0.248133159268929</v>
      </c>
      <c r="AJ141" s="1" t="n">
        <f aca="false">AJ$5/(1-$E141)+$D$141-AJ$5</f>
        <v>0.250352480417754</v>
      </c>
      <c r="AK141" s="1" t="n">
        <f aca="false">AK$5/(1-$E141)+$D$141-AK$5</f>
        <v>0.252571801566579</v>
      </c>
      <c r="AL141" s="1" t="n">
        <f aca="false">AL$5/(1-$E141)+$D$141-AL$5</f>
        <v>0.254791122715405</v>
      </c>
      <c r="AM141" s="1" t="n">
        <f aca="false">AM$5/(1-$E141)+$D$141-AM$5</f>
        <v>0.25701044386423</v>
      </c>
      <c r="AN141" s="1" t="n">
        <f aca="false">AN$5/(1-$E141)+$D$141-AN$5</f>
        <v>0.259229765013055</v>
      </c>
      <c r="AO141" s="1" t="n">
        <f aca="false">AO$5/(1-$E141)+$D$141-AO$5</f>
        <v>0.261449086161879</v>
      </c>
      <c r="AP141" s="1" t="n">
        <f aca="false">AP$5/(1-$E141)+$D$141-AP$5</f>
        <v>0.263668407310704</v>
      </c>
      <c r="AQ141" s="1" t="n">
        <f aca="false">AQ$5/(1-$E141)+$D$141-AQ$5</f>
        <v>0.265887728459529</v>
      </c>
      <c r="AR141" s="1" t="n">
        <f aca="false">AR$5/(1-$E141)+$D$141-AR$5</f>
        <v>0.268107049608354</v>
      </c>
      <c r="AS141" s="1" t="n">
        <f aca="false">AS$5/(1-$E141)+$D$141-AS$5</f>
        <v>0.270326370757179</v>
      </c>
      <c r="AT141" s="1" t="n">
        <f aca="false">AT$5/(1-$E141)+$D$141-AT$5</f>
        <v>0.272545691906005</v>
      </c>
      <c r="AU141" s="1" t="n">
        <f aca="false">AU$5/(1-$E141)+$D$141-AU$5</f>
        <v>0.27476501305483</v>
      </c>
      <c r="AV141" s="1" t="n">
        <f aca="false">AV$5/(1-$E141)+$D$141-AV$5</f>
        <v>0.276984334203655</v>
      </c>
      <c r="AW141" s="1" t="n">
        <f aca="false">AW$5/(1-$E141)+$D$141-AW$5</f>
        <v>0.27920365535248</v>
      </c>
      <c r="AX141" s="1" t="n">
        <f aca="false">AX$5/(1-$E141)+$D$141-AX$5</f>
        <v>0.281422976501305</v>
      </c>
      <c r="AY141" s="1" t="n">
        <f aca="false">AY$5/(1-$E141)+$D$141-AY$5</f>
        <v>0.28364229765013</v>
      </c>
      <c r="AZ141" s="1" t="n">
        <f aca="false">AZ$5/(1-$E141)+$D$141-AZ$5</f>
        <v>0.285861618798955</v>
      </c>
      <c r="BA141" s="1" t="n">
        <f aca="false">BA$5/(1-$E141)+$D$141-BA$5</f>
        <v>0.28808093994778</v>
      </c>
      <c r="BB141" s="1" t="n">
        <f aca="false">BB$5/(1-$E141)+$D$141-BB$5</f>
        <v>0.290300261096605</v>
      </c>
      <c r="BC141" s="1" t="n">
        <f aca="false">BC$5/(1-$E141)+$D$141-BC$5</f>
        <v>0.29251958224543</v>
      </c>
      <c r="BD141" s="1" t="n">
        <f aca="false">BD$5/(1-$E141)+$D$141-BD$5</f>
        <v>0.294738903394255</v>
      </c>
      <c r="BE141" s="1" t="n">
        <f aca="false">BE$5/(1-$E141)+$D$141-BE$5</f>
        <v>0.29695822454308</v>
      </c>
      <c r="BF141" s="1" t="n">
        <f aca="false">BF$5/(1-$E141)+$D$141-BF$5</f>
        <v>0.299177545691905</v>
      </c>
      <c r="BG141" s="1" t="n">
        <f aca="false">BG$5/(1-$E141)+$D$141-BG$5</f>
        <v>0.30139686684073</v>
      </c>
      <c r="BH141" s="1" t="n">
        <f aca="false">BH$5/(1-$E141)+$D$141-BH$5</f>
        <v>0.303616187989555</v>
      </c>
      <c r="BI141" s="1" t="n">
        <f aca="false">BI$5/(1-$E141)+$D$141-BI$5</f>
        <v>0.30583550913838</v>
      </c>
      <c r="BJ141" s="1" t="n">
        <f aca="false">BJ$5/(1-$E141)+$D$141-BJ$5</f>
        <v>0.308054830287206</v>
      </c>
      <c r="BK141" s="1" t="n">
        <f aca="false">BK$5/(1-$E141)+$D$141-BK$5</f>
        <v>0.310274151436031</v>
      </c>
      <c r="BL141" s="1" t="n">
        <f aca="false">BL$5/(1-$E141)+$D$141-BL$5</f>
        <v>0.312493472584856</v>
      </c>
      <c r="BM141" s="1" t="n">
        <f aca="false">BM$5/(1-$E141)+$D$141-BM$5</f>
        <v>0.314712793733681</v>
      </c>
      <c r="BN141" s="1" t="n">
        <f aca="false">BN$5/(1-$E141)+$D$141-BN$5</f>
        <v>0.316932114882506</v>
      </c>
      <c r="BO141" s="1" t="n">
        <f aca="false">BO$5/(1-$E141)+$D$141-BO$5</f>
        <v>0.319151436031331</v>
      </c>
      <c r="BP141" s="1" t="n">
        <f aca="false">BP$5/(1-$E141)+$D$141-BP$5</f>
        <v>0.321370757180156</v>
      </c>
      <c r="BQ141" s="1" t="n">
        <f aca="false">BQ$5/(1-$E141)+$D$141-BQ$5</f>
        <v>0.323590078328981</v>
      </c>
      <c r="BR141" s="1" t="n">
        <f aca="false">BR$5/(1-$E141)+$D$141-BR$5</f>
        <v>0.325809399477806</v>
      </c>
      <c r="BS141" s="1" t="n">
        <f aca="false">BS$5/(1-$E141)+$D$141-BS$5</f>
        <v>0.328028720626631</v>
      </c>
      <c r="BT141" s="1" t="n">
        <f aca="false">BT$5/(1-$E141)+$D$141-BT$5</f>
        <v>0.330248041775456</v>
      </c>
      <c r="BU141" s="1" t="n">
        <f aca="false">BU$5/(1-$E141)+$D$141-BU$5</f>
        <v>0.332467362924281</v>
      </c>
      <c r="BV141" s="1" t="n">
        <f aca="false">BV$5/(1-$E141)+$D$141-BV$5</f>
        <v>0.334686684073106</v>
      </c>
      <c r="BW141" s="1" t="n">
        <f aca="false">BW$5/(1-$E141)+$D$141-BW$5</f>
        <v>0.336906005221931</v>
      </c>
      <c r="BX141" s="1" t="n">
        <f aca="false">BX$5/(1-$E141)+$D$141-BX$5</f>
        <v>0.339125326370756</v>
      </c>
      <c r="BY141" s="1" t="n">
        <f aca="false">BY$5/(1-$E141)+$D$141-BY$5</f>
        <v>0.341344647519581</v>
      </c>
      <c r="BZ141" s="1" t="n">
        <f aca="false">BZ$5/(1-$E141)+$D$141-BZ$5</f>
        <v>0.343563968668406</v>
      </c>
      <c r="CA141" s="1" t="n">
        <f aca="false">CA$5/(1-$E141)+$D$141-CA$5</f>
        <v>0.345783289817232</v>
      </c>
      <c r="CB141" s="1" t="n">
        <f aca="false">CB$5/(1-$E141)+$D$141-CB$5</f>
        <v>0.348002610966057</v>
      </c>
      <c r="CC141" s="1" t="n">
        <f aca="false">CC$5/(1-$E141)+$D$141-CC$5</f>
        <v>0.350221932114882</v>
      </c>
      <c r="CD141" s="1" t="n">
        <f aca="false">CD$5/(1-$E141)+$D$141-CD$5</f>
        <v>0.352441253263707</v>
      </c>
      <c r="CE141" s="1" t="n">
        <f aca="false">CE$5/(1-$E141)+$D$141-CE$5</f>
        <v>0.354660574412532</v>
      </c>
      <c r="CF141" s="1" t="n">
        <f aca="false">CF$5/(1-$E141)+$D$141-CF$5</f>
        <v>0.356879895561357</v>
      </c>
      <c r="CG141" s="1" t="n">
        <f aca="false">CG$5/(1-$E141)+$D$141-CG$5</f>
        <v>0.359099216710182</v>
      </c>
      <c r="CH141" s="1" t="n">
        <f aca="false">CH$5/(1-$E141)+$D$141-CH$5</f>
        <v>0.361318537859007</v>
      </c>
      <c r="CI141" s="1" t="n">
        <f aca="false">CI$5/(1-$E141)+$D$141-CI$5</f>
        <v>0.363537859007832</v>
      </c>
      <c r="CJ141" s="1" t="n">
        <f aca="false">CJ$5/(1-$E141)+$D$141-CJ$5</f>
        <v>0.365757180156657</v>
      </c>
      <c r="CK141" s="1" t="n">
        <f aca="false">CK$5/(1-$E141)+$D$141-CK$5</f>
        <v>0.367976501305482</v>
      </c>
      <c r="CL141" s="1" t="n">
        <f aca="false">CL$5/(1-$E141)+$D$141-CL$5</f>
        <v>0.370195822454307</v>
      </c>
      <c r="CM141" s="1" t="n">
        <f aca="false">CM$5/(1-$E141)+$D$141-CM$5</f>
        <v>0.372415143603132</v>
      </c>
      <c r="CN141" s="1" t="n">
        <f aca="false">CN$5/(1-$E141)+$D$141-CN$5</f>
        <v>0.374634464751957</v>
      </c>
      <c r="CO141" s="1" t="n">
        <f aca="false">CO$5/(1-$E141)+$D$141-CO$5</f>
        <v>0.376853785900782</v>
      </c>
      <c r="CP141" s="1" t="n">
        <f aca="false">CP$5/(1-$E141)+$D$141-CP$5</f>
        <v>0.379073107049607</v>
      </c>
      <c r="CQ141" s="1" t="n">
        <f aca="false">CQ$5/(1-$E141)+$D$141-CQ$5</f>
        <v>0.381292428198432</v>
      </c>
      <c r="CR141" s="1" t="n">
        <f aca="false">CR$5/(1-$E141)+$D$141-CR$5</f>
        <v>0.383511749347258</v>
      </c>
      <c r="CS141" s="1" t="n">
        <f aca="false">CS$5/(1-$E141)+$D$141-CS$5</f>
        <v>0.385731070496083</v>
      </c>
      <c r="CT141" s="1" t="n">
        <f aca="false">CT$5/(1-$E141)+$D$141-CT$5</f>
        <v>0.387950391644908</v>
      </c>
      <c r="CU141" s="1" t="n">
        <f aca="false">CU$5/(1-$E141)+$D$141-CU$5</f>
        <v>0.390169712793733</v>
      </c>
      <c r="CV141" s="1" t="n">
        <f aca="false">CV$5/(1-$E141)+$D$141-CV$5</f>
        <v>0.392389033942558</v>
      </c>
      <c r="CW141" s="1" t="n">
        <f aca="false">CW$5/(1-$E141)+$D$141-CW$5</f>
        <v>0.394608355091383</v>
      </c>
      <c r="CX141" s="1" t="n">
        <f aca="false">CX$5/(1-$E141)+$D$141-CX$5</f>
        <v>0.396827676240208</v>
      </c>
      <c r="CY141" s="1" t="n">
        <f aca="false">CY$5/(1-$E141)+$D$141-CY$5</f>
        <v>0.399046997389033</v>
      </c>
      <c r="CZ141" s="1" t="n">
        <f aca="false">CZ$5/(1-$E141)+$D$141-CZ$5</f>
        <v>0.401266318537858</v>
      </c>
      <c r="DA141" s="1" t="n">
        <f aca="false">DA$5/(1-$E141)+$D$141-DA$5</f>
        <v>0.403485639686683</v>
      </c>
      <c r="DB141" s="1" t="n">
        <f aca="false">DB$5/(1-$E141)+$D$141-DB$5</f>
        <v>0.405704960835508</v>
      </c>
      <c r="DC141" s="1" t="n">
        <f aca="false">DC$5/(1-$E141)+$D$141-DC$5</f>
        <v>0.407924281984333</v>
      </c>
      <c r="DD141" s="1" t="n">
        <f aca="false">DD$5/(1-$E141)+$D$141-DD$5</f>
        <v>0.410143603133158</v>
      </c>
      <c r="DE141" s="1" t="n">
        <f aca="false">DE$5/(1-$E141)+$D$141-DE$5</f>
        <v>0.412362924281983</v>
      </c>
      <c r="DF141" s="1" t="n">
        <f aca="false">DF$5/(1-$E141)+$D$141-DF$5</f>
        <v>0.414582245430808</v>
      </c>
      <c r="DG141" s="1" t="n">
        <f aca="false">DG$5/(1-$E141)+$D$141-DG$5</f>
        <v>0.416801566579633</v>
      </c>
      <c r="DH141" s="1" t="n">
        <f aca="false">DH$5/(1-$E141)+$D$141-DH$5</f>
        <v>0.419020887728458</v>
      </c>
      <c r="DI141" s="1" t="n">
        <f aca="false">DI$5/(1-$E141)+$D$141-DI$5</f>
        <v>0.421240208877284</v>
      </c>
      <c r="DJ141" s="1" t="n">
        <f aca="false">DJ$5/(1-$E141)+$D$141-DJ$5</f>
        <v>0.423459530026109</v>
      </c>
      <c r="DK141" s="1" t="n">
        <f aca="false">DK$5/(1-$E141)+$D$141-DK$5</f>
        <v>0.425678851174934</v>
      </c>
      <c r="DL141" s="1" t="n">
        <f aca="false">DL$5/(1-$E141)+$D$141-DL$5</f>
        <v>0.427898172323759</v>
      </c>
      <c r="DM141" s="1" t="n">
        <f aca="false">DM$5/(1-$E141)+$D$141-DM$5</f>
        <v>0.430117493472584</v>
      </c>
      <c r="DN141" s="1" t="n">
        <f aca="false">DN$5/(1-$E141)+$D$141-DN$5</f>
        <v>0.43233681462141</v>
      </c>
      <c r="DO141" s="1" t="n">
        <f aca="false">DO$5/(1-$E141)+$D$141-DO$5</f>
        <v>0.434556135770234</v>
      </c>
      <c r="DP141" s="1" t="n">
        <f aca="false">DP$5/(1-$E141)+$D$141-DP$5</f>
        <v>0.43677545691906</v>
      </c>
      <c r="DQ141" s="1" t="n">
        <f aca="false">DQ$5/(1-$E141)+$D$141-DQ$5</f>
        <v>0.438994778067884</v>
      </c>
      <c r="DR141" s="1" t="n">
        <f aca="false">DR$5/(1-$E141)+$D$141-DR$5</f>
        <v>0.44121409921671</v>
      </c>
      <c r="DS141" s="1" t="n">
        <f aca="false">DS$5/(1-$E141)+$D$141-DS$5</f>
        <v>0.443433420365534</v>
      </c>
      <c r="DT141" s="1" t="n">
        <f aca="false">DT$5/(1-$E141)+$D$141-DT$5</f>
        <v>0.44565274151436</v>
      </c>
      <c r="DU141" s="1" t="n">
        <f aca="false">DU$5/(1-$E141)+$D$141-DU$5</f>
        <v>0.447872062663184</v>
      </c>
      <c r="DV141" s="1" t="n">
        <f aca="false">DV$5/(1-$E141)+$D$141-DV$5</f>
        <v>0.45009138381201</v>
      </c>
      <c r="DW141" s="1" t="n">
        <f aca="false">DW$5/(1-$E141)+$D$141-DW$5</f>
        <v>0.452310704960835</v>
      </c>
      <c r="DX141" s="1" t="n">
        <f aca="false">DX$5/(1-$E141)+$D$141-DX$5</f>
        <v>0.45453002610966</v>
      </c>
      <c r="DY141" s="1" t="n">
        <f aca="false">DY$5/(1-$E141)+$D$141-DY$5</f>
        <v>0.456749347258485</v>
      </c>
      <c r="DZ141" s="1" t="n">
        <f aca="false">DZ$5/(1-$E141)+$D$141-DZ$5</f>
        <v>0.45896866840731</v>
      </c>
      <c r="EA141" s="1" t="n">
        <f aca="false">EA$5/(1-$E141)+$D$141-EA$5</f>
        <v>0.461187989556136</v>
      </c>
      <c r="EB141" s="1" t="n">
        <f aca="false">EB$5/(1-$E141)+$D$141-EB$5</f>
        <v>0.463407310704961</v>
      </c>
      <c r="EC141" s="1" t="n">
        <f aca="false">EC$5/(1-$E141)+$D$141-EC$5</f>
        <v>0.465626631853786</v>
      </c>
      <c r="ED141" s="1" t="n">
        <f aca="false">ED$5/(1-$E141)+$D$141-ED$5</f>
        <v>0.467845953002611</v>
      </c>
      <c r="EE141" s="1" t="n">
        <f aca="false">EE$5/(1-$E141)+$D$141-EE$5</f>
        <v>0.470065274151436</v>
      </c>
      <c r="EF141" s="1" t="n">
        <f aca="false">EF$5/(1-$E141)+$D$141-EF$5</f>
        <v>0.472284595300261</v>
      </c>
      <c r="EG141" s="1" t="n">
        <f aca="false">EG$5/(1-$E141)+$D$141-EG$5</f>
        <v>0.474503916449086</v>
      </c>
      <c r="EH141" s="1" t="n">
        <f aca="false">EH$5/(1-$E141)+$D$141-EH$5</f>
        <v>0.476723237597911</v>
      </c>
      <c r="EI141" s="1" t="n">
        <f aca="false">EI$5/(1-$E141)+$D$141-EI$5</f>
        <v>0.478942558746736</v>
      </c>
      <c r="EJ141" s="1" t="n">
        <f aca="false">EJ$5/(1-$E141)+$D$141-EJ$5</f>
        <v>0.481161879895561</v>
      </c>
      <c r="EK141" s="1" t="n">
        <f aca="false">EK$5/(1-$E141)+$D$141-EK$5</f>
        <v>0.483381201044386</v>
      </c>
      <c r="EL141" s="1" t="n">
        <f aca="false">EL$5/(1-$E141)+$D$141-EL$5</f>
        <v>0.485600522193211</v>
      </c>
      <c r="EM141" s="1" t="n">
        <f aca="false">EM$5/(1-$E141)+$D$141-EM$5</f>
        <v>0.487819843342036</v>
      </c>
      <c r="EN141" s="1" t="n">
        <f aca="false">EN$5/(1-$E141)+$D$141-EN$5</f>
        <v>0.490039164490861</v>
      </c>
      <c r="EO141" s="1" t="n">
        <f aca="false">EO$5/(1-$E141)+$D$141-EO$5</f>
        <v>0.492258485639686</v>
      </c>
      <c r="EP141" s="1" t="n">
        <f aca="false">EP$5/(1-$E141)+$D$141-EP$5</f>
        <v>0.494477806788511</v>
      </c>
      <c r="EQ141" s="1" t="n">
        <f aca="false">EQ$5/(1-$E141)+$D$141-EQ$5</f>
        <v>0.496697127937336</v>
      </c>
      <c r="ER141" s="1" t="n">
        <f aca="false">ER$5/(1-$E141)+$D$141-ER$5</f>
        <v>0.498916449086162</v>
      </c>
      <c r="ES141" s="1" t="n">
        <f aca="false">ES$5/(1-$E141)+$D$141-ES$5</f>
        <v>0.501135770234987</v>
      </c>
      <c r="ET141" s="1" t="n">
        <f aca="false">ET$5/(1-$E141)+$D$141-ET$5</f>
        <v>0.503355091383812</v>
      </c>
      <c r="EU141" s="1"/>
      <c r="EV141" s="1"/>
      <c r="EW141" s="1"/>
      <c r="EX141" s="1"/>
      <c r="EY141" s="1"/>
      <c r="EZ141" s="1"/>
      <c r="FA141" s="1"/>
      <c r="FB141" s="1"/>
    </row>
    <row r="142" customFormat="false" ht="12.75" hidden="false" customHeight="false" outlineLevel="0" collapsed="false">
      <c r="A142" s="18" t="s">
        <v>117</v>
      </c>
      <c r="B142" s="12" t="n">
        <f aca="false">+B141+1</f>
        <v>91</v>
      </c>
      <c r="C142" s="1" t="n">
        <f aca="false">2.967+5.708</f>
        <v>8.675</v>
      </c>
      <c r="D142" s="1" t="n">
        <f aca="false">0.0842</f>
        <v>0.0842</v>
      </c>
      <c r="E142" s="2" t="n">
        <f aca="false">0.0357</f>
        <v>0.0357</v>
      </c>
      <c r="F142" s="1" t="n">
        <f aca="false">F$5/(1-$E142)+$D$142-F$5</f>
        <v>0.139732510629472</v>
      </c>
      <c r="G142" s="1" t="n">
        <f aca="false">G$5/(1-$E142)+$D$142-G$5</f>
        <v>0.141583594317121</v>
      </c>
      <c r="H142" s="1" t="n">
        <f aca="false">H$5/(1-$E142)+$D$142-H$5</f>
        <v>0.14343467800477</v>
      </c>
      <c r="I142" s="1" t="n">
        <f aca="false">I$5/(1-$E142)+$D$142-I$5</f>
        <v>0.145285761692419</v>
      </c>
      <c r="J142" s="1" t="n">
        <f aca="false">J$5/(1-$E142)+$D$142-J$5</f>
        <v>0.147136845380068</v>
      </c>
      <c r="K142" s="1" t="n">
        <f aca="false">K$5/(1-$E142)+$D$142-K$5</f>
        <v>0.148987929067717</v>
      </c>
      <c r="L142" s="1" t="n">
        <f aca="false">L$5/(1-$E142)+$D$142-L$5</f>
        <v>0.150839012755366</v>
      </c>
      <c r="M142" s="1" t="n">
        <f aca="false">M$5/(1-$E142)+$D$142-M$5</f>
        <v>0.152690096443015</v>
      </c>
      <c r="N142" s="1" t="n">
        <f aca="false">N$5/(1-$E142)+$D$142-N$5</f>
        <v>0.154541180130665</v>
      </c>
      <c r="O142" s="1" t="n">
        <f aca="false">O$5/(1-$E142)+$D$142-O$5</f>
        <v>0.156392263818314</v>
      </c>
      <c r="P142" s="1" t="n">
        <f aca="false">P$5/(1-$E142)+$D$142-P$5</f>
        <v>0.176754184382454</v>
      </c>
      <c r="Q142" s="1" t="n">
        <f aca="false">Q$5/(1-$E142)+$D$142-Q$5</f>
        <v>0.178605268070103</v>
      </c>
      <c r="R142" s="1" t="n">
        <f aca="false">R$5/(1-$E142)+$D$142-R$5</f>
        <v>0.180456351757752</v>
      </c>
      <c r="S142" s="1" t="n">
        <f aca="false">S$5/(1-$E142)+$D$142-S$5</f>
        <v>0.182307435445401</v>
      </c>
      <c r="T142" s="1" t="n">
        <f aca="false">T$5/(1-$E142)+$D$142-T$5</f>
        <v>0.18415851913305</v>
      </c>
      <c r="U142" s="1" t="n">
        <f aca="false">U$5/(1-$E142)+$D$142-U$5</f>
        <v>0.186009602820699</v>
      </c>
      <c r="V142" s="1" t="n">
        <f aca="false">V$5/(1-$E142)+$D$142-V$5</f>
        <v>0.187860686508348</v>
      </c>
      <c r="W142" s="1" t="n">
        <f aca="false">W$5/(1-$E142)+$D$142-W$5</f>
        <v>0.189711770195997</v>
      </c>
      <c r="X142" s="1" t="n">
        <f aca="false">X$5/(1-$E142)+$D$142-X$5</f>
        <v>0.191562853883646</v>
      </c>
      <c r="Y142" s="1" t="n">
        <f aca="false">Y$5/(1-$E142)+$D$142-Y$5</f>
        <v>0.193413937571295</v>
      </c>
      <c r="Z142" s="1" t="n">
        <f aca="false">Z$5/(1-$E142)+$D$142-Z$5</f>
        <v>0.195265021258944</v>
      </c>
      <c r="AA142" s="1" t="n">
        <f aca="false">AA$5/(1-$E142)+$D$142-AA$5</f>
        <v>0.197116104946593</v>
      </c>
      <c r="AB142" s="1" t="n">
        <f aca="false">AB$5/(1-$E142)+$D$142-AB$5</f>
        <v>0.198967188634242</v>
      </c>
      <c r="AC142" s="1" t="n">
        <f aca="false">AC$5/(1-$E142)+$D$142-AC$5</f>
        <v>0.200818272321891</v>
      </c>
      <c r="AD142" s="1" t="n">
        <f aca="false">AD$5/(1-$E142)+$D$142-AD$5</f>
        <v>0.20266935600954</v>
      </c>
      <c r="AE142" s="1" t="n">
        <f aca="false">AE$5/(1-$E142)+$D$142-AE$5</f>
        <v>0.204520439697189</v>
      </c>
      <c r="AF142" s="1" t="n">
        <f aca="false">AF$5/(1-$E142)+$D$142-AF$5</f>
        <v>0.206371523384838</v>
      </c>
      <c r="AG142" s="1" t="n">
        <f aca="false">AG$5/(1-$E142)+$D$142-AG$5</f>
        <v>0.208222607072488</v>
      </c>
      <c r="AH142" s="1" t="n">
        <f aca="false">AH$5/(1-$E142)+$D$142-AH$5</f>
        <v>0.210073690760137</v>
      </c>
      <c r="AI142" s="1" t="n">
        <f aca="false">AI$5/(1-$E142)+$D$142-AI$5</f>
        <v>0.211924774447786</v>
      </c>
      <c r="AJ142" s="1" t="n">
        <f aca="false">AJ$5/(1-$E142)+$D$142-AJ$5</f>
        <v>0.213775858135435</v>
      </c>
      <c r="AK142" s="1" t="n">
        <f aca="false">AK$5/(1-$E142)+$D$142-AK$5</f>
        <v>0.215626941823084</v>
      </c>
      <c r="AL142" s="1" t="n">
        <f aca="false">AL$5/(1-$E142)+$D$142-AL$5</f>
        <v>0.217478025510733</v>
      </c>
      <c r="AM142" s="1" t="n">
        <f aca="false">AM$5/(1-$E142)+$D$142-AM$5</f>
        <v>0.219329109198382</v>
      </c>
      <c r="AN142" s="1" t="n">
        <f aca="false">AN$5/(1-$E142)+$D$142-AN$5</f>
        <v>0.221180192886031</v>
      </c>
      <c r="AO142" s="1" t="n">
        <f aca="false">AO$5/(1-$E142)+$D$142-AO$5</f>
        <v>0.22303127657368</v>
      </c>
      <c r="AP142" s="1" t="n">
        <f aca="false">AP$5/(1-$E142)+$D$142-AP$5</f>
        <v>0.224882360261329</v>
      </c>
      <c r="AQ142" s="1" t="n">
        <f aca="false">AQ$5/(1-$E142)+$D$142-AQ$5</f>
        <v>0.226733443948978</v>
      </c>
      <c r="AR142" s="1" t="n">
        <f aca="false">AR$5/(1-$E142)+$D$142-AR$5</f>
        <v>0.228584527636627</v>
      </c>
      <c r="AS142" s="1" t="n">
        <f aca="false">AS$5/(1-$E142)+$D$142-AS$5</f>
        <v>0.230435611324276</v>
      </c>
      <c r="AT142" s="1" t="n">
        <f aca="false">AT$5/(1-$E142)+$D$142-AT$5</f>
        <v>0.232286695011926</v>
      </c>
      <c r="AU142" s="1" t="n">
        <f aca="false">AU$5/(1-$E142)+$D$142-AU$5</f>
        <v>0.234137778699575</v>
      </c>
      <c r="AV142" s="1" t="n">
        <f aca="false">AV$5/(1-$E142)+$D$142-AV$5</f>
        <v>0.235988862387224</v>
      </c>
      <c r="AW142" s="1" t="n">
        <f aca="false">AW$5/(1-$E142)+$D$142-AW$5</f>
        <v>0.237839946074873</v>
      </c>
      <c r="AX142" s="1" t="n">
        <f aca="false">AX$5/(1-$E142)+$D$142-AX$5</f>
        <v>0.239691029762522</v>
      </c>
      <c r="AY142" s="1" t="n">
        <f aca="false">AY$5/(1-$E142)+$D$142-AY$5</f>
        <v>0.241542113450171</v>
      </c>
      <c r="AZ142" s="1" t="n">
        <f aca="false">AZ$5/(1-$E142)+$D$142-AZ$5</f>
        <v>0.24339319713782</v>
      </c>
      <c r="BA142" s="1" t="n">
        <f aca="false">BA$5/(1-$E142)+$D$142-BA$5</f>
        <v>0.245244280825469</v>
      </c>
      <c r="BB142" s="1" t="n">
        <f aca="false">BB$5/(1-$E142)+$D$142-BB$5</f>
        <v>0.247095364513118</v>
      </c>
      <c r="BC142" s="1" t="n">
        <f aca="false">BC$5/(1-$E142)+$D$142-BC$5</f>
        <v>0.248946448200767</v>
      </c>
      <c r="BD142" s="1" t="n">
        <f aca="false">BD$5/(1-$E142)+$D$142-BD$5</f>
        <v>0.250797531888416</v>
      </c>
      <c r="BE142" s="1" t="n">
        <f aca="false">BE$5/(1-$E142)+$D$142-BE$5</f>
        <v>0.252648615576065</v>
      </c>
      <c r="BF142" s="1" t="n">
        <f aca="false">BF$5/(1-$E142)+$D$142-BF$5</f>
        <v>0.254499699263715</v>
      </c>
      <c r="BG142" s="1" t="n">
        <f aca="false">BG$5/(1-$E142)+$D$142-BG$5</f>
        <v>0.256350782951364</v>
      </c>
      <c r="BH142" s="1" t="n">
        <f aca="false">BH$5/(1-$E142)+$D$142-BH$5</f>
        <v>0.258201866639013</v>
      </c>
      <c r="BI142" s="1" t="n">
        <f aca="false">BI$5/(1-$E142)+$D$142-BI$5</f>
        <v>0.260052950326662</v>
      </c>
      <c r="BJ142" s="1" t="n">
        <f aca="false">BJ$5/(1-$E142)+$D$142-BJ$5</f>
        <v>0.261904034014311</v>
      </c>
      <c r="BK142" s="1" t="n">
        <f aca="false">BK$5/(1-$E142)+$D$142-BK$5</f>
        <v>0.26375511770196</v>
      </c>
      <c r="BL142" s="1" t="n">
        <f aca="false">BL$5/(1-$E142)+$D$142-BL$5</f>
        <v>0.265606201389608</v>
      </c>
      <c r="BM142" s="1" t="n">
        <f aca="false">BM$5/(1-$E142)+$D$142-BM$5</f>
        <v>0.267457285077257</v>
      </c>
      <c r="BN142" s="1" t="n">
        <f aca="false">BN$5/(1-$E142)+$D$142-BN$5</f>
        <v>0.269308368764906</v>
      </c>
      <c r="BO142" s="1" t="n">
        <f aca="false">BO$5/(1-$E142)+$D$142-BO$5</f>
        <v>0.271159452452555</v>
      </c>
      <c r="BP142" s="1" t="n">
        <f aca="false">BP$5/(1-$E142)+$D$142-BP$5</f>
        <v>0.273010536140204</v>
      </c>
      <c r="BQ142" s="1" t="n">
        <f aca="false">BQ$5/(1-$E142)+$D$142-BQ$5</f>
        <v>0.274861619827854</v>
      </c>
      <c r="BR142" s="1" t="n">
        <f aca="false">BR$5/(1-$E142)+$D$142-BR$5</f>
        <v>0.276712703515503</v>
      </c>
      <c r="BS142" s="1" t="n">
        <f aca="false">BS$5/(1-$E142)+$D$142-BS$5</f>
        <v>0.278563787203152</v>
      </c>
      <c r="BT142" s="1" t="n">
        <f aca="false">BT$5/(1-$E142)+$D$142-BT$5</f>
        <v>0.280414870890801</v>
      </c>
      <c r="BU142" s="1" t="n">
        <f aca="false">BU$5/(1-$E142)+$D$142-BU$5</f>
        <v>0.28226595457845</v>
      </c>
      <c r="BV142" s="1" t="n">
        <f aca="false">BV$5/(1-$E142)+$D$142-BV$5</f>
        <v>0.284117038266099</v>
      </c>
      <c r="BW142" s="1" t="n">
        <f aca="false">BW$5/(1-$E142)+$D$142-BW$5</f>
        <v>0.285968121953748</v>
      </c>
      <c r="BX142" s="1" t="n">
        <f aca="false">BX$5/(1-$E142)+$D$142-BX$5</f>
        <v>0.287819205641397</v>
      </c>
      <c r="BY142" s="1" t="n">
        <f aca="false">BY$5/(1-$E142)+$D$142-BY$5</f>
        <v>0.289670289329046</v>
      </c>
      <c r="BZ142" s="1" t="n">
        <f aca="false">BZ$5/(1-$E142)+$D$142-BZ$5</f>
        <v>0.291521373016695</v>
      </c>
      <c r="CA142" s="1" t="n">
        <f aca="false">CA$5/(1-$E142)+$D$142-CA$5</f>
        <v>0.293372456704344</v>
      </c>
      <c r="CB142" s="1" t="n">
        <f aca="false">CB$5/(1-$E142)+$D$142-CB$5</f>
        <v>0.295223540391993</v>
      </c>
      <c r="CC142" s="1" t="n">
        <f aca="false">CC$5/(1-$E142)+$D$142-CC$5</f>
        <v>0.297074624079642</v>
      </c>
      <c r="CD142" s="1" t="n">
        <f aca="false">CD$5/(1-$E142)+$D$142-CD$5</f>
        <v>0.298925707767292</v>
      </c>
      <c r="CE142" s="1" t="n">
        <f aca="false">CE$5/(1-$E142)+$D$142-CE$5</f>
        <v>0.300776791454941</v>
      </c>
      <c r="CF142" s="1" t="n">
        <f aca="false">CF$5/(1-$E142)+$D$142-CF$5</f>
        <v>0.30262787514259</v>
      </c>
      <c r="CG142" s="1" t="n">
        <f aca="false">CG$5/(1-$E142)+$D$142-CG$5</f>
        <v>0.304478958830239</v>
      </c>
      <c r="CH142" s="1" t="n">
        <f aca="false">CH$5/(1-$E142)+$D$142-CH$5</f>
        <v>0.306330042517888</v>
      </c>
      <c r="CI142" s="1" t="n">
        <f aca="false">CI$5/(1-$E142)+$D$142-CI$5</f>
        <v>0.308181126205537</v>
      </c>
      <c r="CJ142" s="1" t="n">
        <f aca="false">CJ$5/(1-$E142)+$D$142-CJ$5</f>
        <v>0.310032209893186</v>
      </c>
      <c r="CK142" s="1" t="n">
        <f aca="false">CK$5/(1-$E142)+$D$142-CK$5</f>
        <v>0.311883293580835</v>
      </c>
      <c r="CL142" s="1" t="n">
        <f aca="false">CL$5/(1-$E142)+$D$142-CL$5</f>
        <v>0.313734377268484</v>
      </c>
      <c r="CM142" s="1" t="n">
        <f aca="false">CM$5/(1-$E142)+$D$142-CM$5</f>
        <v>0.315585460956133</v>
      </c>
      <c r="CN142" s="1" t="n">
        <f aca="false">CN$5/(1-$E142)+$D$142-CN$5</f>
        <v>0.317436544643782</v>
      </c>
      <c r="CO142" s="1" t="n">
        <f aca="false">CO$5/(1-$E142)+$D$142-CO$5</f>
        <v>0.319287628331431</v>
      </c>
      <c r="CP142" s="1" t="n">
        <f aca="false">CP$5/(1-$E142)+$D$142-CP$5</f>
        <v>0.321138712019081</v>
      </c>
      <c r="CQ142" s="1" t="n">
        <f aca="false">CQ$5/(1-$E142)+$D$142-CQ$5</f>
        <v>0.32298979570673</v>
      </c>
      <c r="CR142" s="1" t="n">
        <f aca="false">CR$5/(1-$E142)+$D$142-CR$5</f>
        <v>0.324840879394379</v>
      </c>
      <c r="CS142" s="1" t="n">
        <f aca="false">CS$5/(1-$E142)+$D$142-CS$5</f>
        <v>0.326691963082028</v>
      </c>
      <c r="CT142" s="1" t="n">
        <f aca="false">CT$5/(1-$E142)+$D$142-CT$5</f>
        <v>0.328543046769677</v>
      </c>
      <c r="CU142" s="1" t="n">
        <f aca="false">CU$5/(1-$E142)+$D$142-CU$5</f>
        <v>0.330394130457326</v>
      </c>
      <c r="CV142" s="1" t="n">
        <f aca="false">CV$5/(1-$E142)+$D$142-CV$5</f>
        <v>0.332245214144975</v>
      </c>
      <c r="CW142" s="1" t="n">
        <f aca="false">CW$5/(1-$E142)+$D$142-CW$5</f>
        <v>0.334096297832624</v>
      </c>
      <c r="CX142" s="1" t="n">
        <f aca="false">CX$5/(1-$E142)+$D$142-CX$5</f>
        <v>0.335947381520273</v>
      </c>
      <c r="CY142" s="1" t="n">
        <f aca="false">CY$5/(1-$E142)+$D$142-CY$5</f>
        <v>0.337798465207922</v>
      </c>
      <c r="CZ142" s="1" t="n">
        <f aca="false">CZ$5/(1-$E142)+$D$142-CZ$5</f>
        <v>0.339649548895571</v>
      </c>
      <c r="DA142" s="1" t="n">
        <f aca="false">DA$5/(1-$E142)+$D$142-DA$5</f>
        <v>0.34150063258322</v>
      </c>
      <c r="DB142" s="1" t="n">
        <f aca="false">DB$5/(1-$E142)+$D$142-DB$5</f>
        <v>0.343351716270869</v>
      </c>
      <c r="DC142" s="1" t="n">
        <f aca="false">DC$5/(1-$E142)+$D$142-DC$5</f>
        <v>0.345202799958519</v>
      </c>
      <c r="DD142" s="1" t="n">
        <f aca="false">DD$5/(1-$E142)+$D$142-DD$5</f>
        <v>0.347053883646168</v>
      </c>
      <c r="DE142" s="1" t="n">
        <f aca="false">DE$5/(1-$E142)+$D$142-DE$5</f>
        <v>0.348904967333817</v>
      </c>
      <c r="DF142" s="1" t="n">
        <f aca="false">DF$5/(1-$E142)+$D$142-DF$5</f>
        <v>0.350756051021466</v>
      </c>
      <c r="DG142" s="1" t="n">
        <f aca="false">DG$5/(1-$E142)+$D$142-DG$5</f>
        <v>0.352607134709115</v>
      </c>
      <c r="DH142" s="1" t="n">
        <f aca="false">DH$5/(1-$E142)+$D$142-DH$5</f>
        <v>0.354458218396764</v>
      </c>
      <c r="DI142" s="1" t="n">
        <f aca="false">DI$5/(1-$E142)+$D$142-DI$5</f>
        <v>0.356309302084413</v>
      </c>
      <c r="DJ142" s="1" t="n">
        <f aca="false">DJ$5/(1-$E142)+$D$142-DJ$5</f>
        <v>0.358160385772062</v>
      </c>
      <c r="DK142" s="1" t="n">
        <f aca="false">DK$5/(1-$E142)+$D$142-DK$5</f>
        <v>0.36001146945971</v>
      </c>
      <c r="DL142" s="1" t="n">
        <f aca="false">DL$5/(1-$E142)+$D$142-DL$5</f>
        <v>0.361862553147359</v>
      </c>
      <c r="DM142" s="1" t="n">
        <f aca="false">DM$5/(1-$E142)+$D$142-DM$5</f>
        <v>0.363713636835008</v>
      </c>
      <c r="DN142" s="1" t="n">
        <f aca="false">DN$5/(1-$E142)+$D$142-DN$5</f>
        <v>0.365564720522658</v>
      </c>
      <c r="DO142" s="1" t="n">
        <f aca="false">DO$5/(1-$E142)+$D$142-DO$5</f>
        <v>0.367415804210306</v>
      </c>
      <c r="DP142" s="1" t="n">
        <f aca="false">DP$5/(1-$E142)+$D$142-DP$5</f>
        <v>0.369266887897956</v>
      </c>
      <c r="DQ142" s="1" t="n">
        <f aca="false">DQ$5/(1-$E142)+$D$142-DQ$5</f>
        <v>0.371117971585604</v>
      </c>
      <c r="DR142" s="1" t="n">
        <f aca="false">DR$5/(1-$E142)+$D$142-DR$5</f>
        <v>0.372969055273254</v>
      </c>
      <c r="DS142" s="1" t="n">
        <f aca="false">DS$5/(1-$E142)+$D$142-DS$5</f>
        <v>0.374820138960902</v>
      </c>
      <c r="DT142" s="1" t="n">
        <f aca="false">DT$5/(1-$E142)+$D$142-DT$5</f>
        <v>0.376671222648552</v>
      </c>
      <c r="DU142" s="1" t="n">
        <f aca="false">DU$5/(1-$E142)+$D$142-DU$5</f>
        <v>0.3785223063362</v>
      </c>
      <c r="DV142" s="1" t="n">
        <f aca="false">DV$5/(1-$E142)+$D$142-DV$5</f>
        <v>0.38037339002385</v>
      </c>
      <c r="DW142" s="1" t="n">
        <f aca="false">DW$5/(1-$E142)+$D$142-DW$5</f>
        <v>0.382224473711499</v>
      </c>
      <c r="DX142" s="1" t="n">
        <f aca="false">DX$5/(1-$E142)+$D$142-DX$5</f>
        <v>0.384075557399148</v>
      </c>
      <c r="DY142" s="1" t="n">
        <f aca="false">DY$5/(1-$E142)+$D$142-DY$5</f>
        <v>0.385926641086797</v>
      </c>
      <c r="DZ142" s="1" t="n">
        <f aca="false">DZ$5/(1-$E142)+$D$142-DZ$5</f>
        <v>0.387777724774447</v>
      </c>
      <c r="EA142" s="1" t="n">
        <f aca="false">EA$5/(1-$E142)+$D$142-EA$5</f>
        <v>0.389628808462096</v>
      </c>
      <c r="EB142" s="1" t="n">
        <f aca="false">EB$5/(1-$E142)+$D$142-EB$5</f>
        <v>0.391479892149745</v>
      </c>
      <c r="EC142" s="1" t="n">
        <f aca="false">EC$5/(1-$E142)+$D$142-EC$5</f>
        <v>0.393330975837394</v>
      </c>
      <c r="ED142" s="1" t="n">
        <f aca="false">ED$5/(1-$E142)+$D$142-ED$5</f>
        <v>0.395182059525043</v>
      </c>
      <c r="EE142" s="1" t="n">
        <f aca="false">EE$5/(1-$E142)+$D$142-EE$5</f>
        <v>0.397033143212692</v>
      </c>
      <c r="EF142" s="1" t="n">
        <f aca="false">EF$5/(1-$E142)+$D$142-EF$5</f>
        <v>0.398884226900341</v>
      </c>
      <c r="EG142" s="1" t="n">
        <f aca="false">EG$5/(1-$E142)+$D$142-EG$5</f>
        <v>0.40073531058799</v>
      </c>
      <c r="EH142" s="1" t="n">
        <f aca="false">EH$5/(1-$E142)+$D$142-EH$5</f>
        <v>0.402586394275639</v>
      </c>
      <c r="EI142" s="1" t="n">
        <f aca="false">EI$5/(1-$E142)+$D$142-EI$5</f>
        <v>0.404437477963288</v>
      </c>
      <c r="EJ142" s="1" t="n">
        <f aca="false">EJ$5/(1-$E142)+$D$142-EJ$5</f>
        <v>0.406288561650937</v>
      </c>
      <c r="EK142" s="1" t="n">
        <f aca="false">EK$5/(1-$E142)+$D$142-EK$5</f>
        <v>0.408139645338586</v>
      </c>
      <c r="EL142" s="1" t="n">
        <f aca="false">EL$5/(1-$E142)+$D$142-EL$5</f>
        <v>0.409990729026235</v>
      </c>
      <c r="EM142" s="1" t="n">
        <f aca="false">EM$5/(1-$E142)+$D$142-EM$5</f>
        <v>0.411841812713885</v>
      </c>
      <c r="EN142" s="1" t="n">
        <f aca="false">EN$5/(1-$E142)+$D$142-EN$5</f>
        <v>0.413692896401534</v>
      </c>
      <c r="EO142" s="1" t="n">
        <f aca="false">EO$5/(1-$E142)+$D$142-EO$5</f>
        <v>0.415543980089183</v>
      </c>
      <c r="EP142" s="1" t="n">
        <f aca="false">EP$5/(1-$E142)+$D$142-EP$5</f>
        <v>0.417395063776832</v>
      </c>
      <c r="EQ142" s="1" t="n">
        <f aca="false">EQ$5/(1-$E142)+$D$142-EQ$5</f>
        <v>0.419246147464481</v>
      </c>
      <c r="ER142" s="1" t="n">
        <f aca="false">ER$5/(1-$E142)+$D$142-ER$5</f>
        <v>0.42109723115213</v>
      </c>
      <c r="ES142" s="1" t="n">
        <f aca="false">ES$5/(1-$E142)+$D$142-ES$5</f>
        <v>0.422948314839779</v>
      </c>
      <c r="ET142" s="1" t="n">
        <f aca="false">ET$5/(1-$E142)+$D$142-ET$5</f>
        <v>0.424799398527428</v>
      </c>
      <c r="EU142" s="1"/>
      <c r="EV142" s="1"/>
      <c r="EW142" s="1"/>
      <c r="EX142" s="1"/>
      <c r="EY142" s="1"/>
      <c r="EZ142" s="1"/>
      <c r="FA142" s="1"/>
      <c r="FB142" s="1"/>
    </row>
    <row r="143" customFormat="false" ht="12.75" hidden="false" customHeight="false" outlineLevel="0" collapsed="false">
      <c r="A143" s="18"/>
      <c r="B143" s="12" t="n">
        <f aca="false">+B142+1</f>
        <v>92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</row>
    <row r="144" customFormat="false" ht="12.75" hidden="false" customHeight="false" outlineLevel="0" collapsed="false">
      <c r="A144" s="5" t="s">
        <v>106</v>
      </c>
      <c r="B144" s="12" t="n">
        <f aca="false">+B143+1</f>
        <v>93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</row>
    <row r="145" customFormat="false" ht="12.75" hidden="false" customHeight="false" outlineLevel="0" collapsed="false">
      <c r="A145" s="18" t="s">
        <v>118</v>
      </c>
      <c r="B145" s="12" t="n">
        <f aca="false">+B144+1</f>
        <v>94</v>
      </c>
      <c r="C145" s="1" t="n">
        <v>11.982</v>
      </c>
      <c r="D145" s="1" t="n">
        <f aca="false">0.1149</f>
        <v>0.1149</v>
      </c>
      <c r="E145" s="2" t="n">
        <f aca="false">0.0469</f>
        <v>0.0469</v>
      </c>
      <c r="F145" s="1" t="n">
        <f aca="false">F$5/(1-$E145)+$D$145-F$5</f>
        <v>0.188711772112055</v>
      </c>
      <c r="G145" s="1" t="n">
        <f aca="false">G$5/(1-$E145)+$D$145-G$5</f>
        <v>0.19117216451579</v>
      </c>
      <c r="H145" s="1" t="n">
        <f aca="false">H$5/(1-$E145)+$D$145-H$5</f>
        <v>0.193632556919526</v>
      </c>
      <c r="I145" s="1" t="n">
        <f aca="false">I$5/(1-$E145)+$D$145-I$5</f>
        <v>0.196092949323261</v>
      </c>
      <c r="J145" s="1" t="n">
        <f aca="false">J$5/(1-$E145)+$D$145-J$5</f>
        <v>0.198553341726996</v>
      </c>
      <c r="K145" s="1" t="n">
        <f aca="false">K$5/(1-$E145)+$D$145-K$5</f>
        <v>0.201013734130731</v>
      </c>
      <c r="L145" s="1" t="n">
        <f aca="false">L$5/(1-$E145)+$D$145-L$5</f>
        <v>0.203474126534466</v>
      </c>
      <c r="M145" s="1" t="n">
        <f aca="false">M$5/(1-$E145)+$D$145-M$5</f>
        <v>0.205934518938202</v>
      </c>
      <c r="N145" s="1" t="n">
        <f aca="false">N$5/(1-$E145)+$D$145-N$5</f>
        <v>0.208394911341937</v>
      </c>
      <c r="O145" s="1" t="n">
        <f aca="false">O$5/(1-$E145)+$D$145-O$5</f>
        <v>0.210855303745672</v>
      </c>
      <c r="P145" s="1" t="n">
        <f aca="false">P$5/(1-$E145)+$D$145-P$5</f>
        <v>0.237919620186759</v>
      </c>
      <c r="Q145" s="1" t="n">
        <f aca="false">Q$5/(1-$E145)+$D$145-Q$5</f>
        <v>0.240380012590494</v>
      </c>
      <c r="R145" s="1" t="n">
        <f aca="false">R$5/(1-$E145)+$D$145-R$5</f>
        <v>0.242840404994229</v>
      </c>
      <c r="S145" s="1" t="n">
        <f aca="false">S$5/(1-$E145)+$D$145-S$5</f>
        <v>0.245300797397964</v>
      </c>
      <c r="T145" s="1" t="n">
        <f aca="false">T$5/(1-$E145)+$D$145-T$5</f>
        <v>0.247761189801699</v>
      </c>
      <c r="U145" s="1" t="n">
        <f aca="false">U$5/(1-$E145)+$D$145-U$5</f>
        <v>0.250221582205435</v>
      </c>
      <c r="V145" s="1" t="n">
        <f aca="false">V$5/(1-$E145)+$D$145-V$5</f>
        <v>0.25268197460917</v>
      </c>
      <c r="W145" s="1" t="n">
        <f aca="false">W$5/(1-$E145)+$D$145-W$5</f>
        <v>0.255142367012905</v>
      </c>
      <c r="X145" s="1" t="n">
        <f aca="false">X$5/(1-$E145)+$D$145-X$5</f>
        <v>0.25760275941664</v>
      </c>
      <c r="Y145" s="1" t="n">
        <f aca="false">Y$5/(1-$E145)+$D$145-Y$5</f>
        <v>0.260063151820376</v>
      </c>
      <c r="Z145" s="1" t="n">
        <f aca="false">Z$5/(1-$E145)+$D$145-Z$5</f>
        <v>0.262523544224111</v>
      </c>
      <c r="AA145" s="1" t="n">
        <f aca="false">AA$5/(1-$E145)+$D$145-AA$5</f>
        <v>0.264983936627846</v>
      </c>
      <c r="AB145" s="1" t="n">
        <f aca="false">AB$5/(1-$E145)+$D$145-AB$5</f>
        <v>0.267444329031581</v>
      </c>
      <c r="AC145" s="1" t="n">
        <f aca="false">AC$5/(1-$E145)+$D$145-AC$5</f>
        <v>0.269904721435316</v>
      </c>
      <c r="AD145" s="1" t="n">
        <f aca="false">AD$5/(1-$E145)+$D$145-AD$5</f>
        <v>0.272365113839051</v>
      </c>
      <c r="AE145" s="1" t="n">
        <f aca="false">AE$5/(1-$E145)+$D$145-AE$5</f>
        <v>0.274825506242786</v>
      </c>
      <c r="AF145" s="1" t="n">
        <f aca="false">AF$5/(1-$E145)+$D$145-AF$5</f>
        <v>0.277285898646522</v>
      </c>
      <c r="AG145" s="1" t="n">
        <f aca="false">AG$5/(1-$E145)+$D$145-AG$5</f>
        <v>0.279746291050257</v>
      </c>
      <c r="AH145" s="1" t="n">
        <f aca="false">AH$5/(1-$E145)+$D$145-AH$5</f>
        <v>0.282206683453992</v>
      </c>
      <c r="AI145" s="1" t="n">
        <f aca="false">AI$5/(1-$E145)+$D$145-AI$5</f>
        <v>0.284667075857727</v>
      </c>
      <c r="AJ145" s="1" t="n">
        <f aca="false">AJ$5/(1-$E145)+$D$145-AJ$5</f>
        <v>0.287127468261462</v>
      </c>
      <c r="AK145" s="1" t="n">
        <f aca="false">AK$5/(1-$E145)+$D$145-AK$5</f>
        <v>0.289587860665197</v>
      </c>
      <c r="AL145" s="1" t="n">
        <f aca="false">AL$5/(1-$E145)+$D$145-AL$5</f>
        <v>0.292048253068932</v>
      </c>
      <c r="AM145" s="1" t="n">
        <f aca="false">AM$5/(1-$E145)+$D$145-AM$5</f>
        <v>0.294508645472668</v>
      </c>
      <c r="AN145" s="1" t="n">
        <f aca="false">AN$5/(1-$E145)+$D$145-AN$5</f>
        <v>0.296969037876403</v>
      </c>
      <c r="AO145" s="1" t="n">
        <f aca="false">AO$5/(1-$E145)+$D$145-AO$5</f>
        <v>0.299429430280138</v>
      </c>
      <c r="AP145" s="1" t="n">
        <f aca="false">AP$5/(1-$E145)+$D$145-AP$5</f>
        <v>0.301889822683873</v>
      </c>
      <c r="AQ145" s="1" t="n">
        <f aca="false">AQ$5/(1-$E145)+$D$145-AQ$5</f>
        <v>0.304350215087609</v>
      </c>
      <c r="AR145" s="1" t="n">
        <f aca="false">AR$5/(1-$E145)+$D$145-AR$5</f>
        <v>0.306810607491343</v>
      </c>
      <c r="AS145" s="1" t="n">
        <f aca="false">AS$5/(1-$E145)+$D$145-AS$5</f>
        <v>0.309270999895079</v>
      </c>
      <c r="AT145" s="1" t="n">
        <f aca="false">AT$5/(1-$E145)+$D$145-AT$5</f>
        <v>0.311731392298814</v>
      </c>
      <c r="AU145" s="1" t="n">
        <f aca="false">AU$5/(1-$E145)+$D$145-AU$5</f>
        <v>0.314191784702548</v>
      </c>
      <c r="AV145" s="1" t="n">
        <f aca="false">AV$5/(1-$E145)+$D$145-AV$5</f>
        <v>0.316652177106285</v>
      </c>
      <c r="AW145" s="1" t="n">
        <f aca="false">AW$5/(1-$E145)+$D$145-AW$5</f>
        <v>0.319112569510019</v>
      </c>
      <c r="AX145" s="1" t="n">
        <f aca="false">AX$5/(1-$E145)+$D$145-AX$5</f>
        <v>0.321572961913754</v>
      </c>
      <c r="AY145" s="1" t="n">
        <f aca="false">AY$5/(1-$E145)+$D$145-AY$5</f>
        <v>0.32403335431749</v>
      </c>
      <c r="AZ145" s="1" t="n">
        <f aca="false">AZ$5/(1-$E145)+$D$145-AZ$5</f>
        <v>0.326493746721225</v>
      </c>
      <c r="BA145" s="1" t="n">
        <f aca="false">BA$5/(1-$E145)+$D$145-BA$5</f>
        <v>0.328954139124961</v>
      </c>
      <c r="BB145" s="1" t="n">
        <f aca="false">BB$5/(1-$E145)+$D$145-BB$5</f>
        <v>0.331414531528695</v>
      </c>
      <c r="BC145" s="1" t="n">
        <f aca="false">BC$5/(1-$E145)+$D$145-BC$5</f>
        <v>0.33387492393243</v>
      </c>
      <c r="BD145" s="1" t="n">
        <f aca="false">BD$5/(1-$E145)+$D$145-BD$5</f>
        <v>0.336335316336166</v>
      </c>
      <c r="BE145" s="1" t="n">
        <f aca="false">BE$5/(1-$E145)+$D$145-BE$5</f>
        <v>0.338795708739901</v>
      </c>
      <c r="BF145" s="1" t="n">
        <f aca="false">BF$5/(1-$E145)+$D$145-BF$5</f>
        <v>0.341256101143635</v>
      </c>
      <c r="BG145" s="1" t="n">
        <f aca="false">BG$5/(1-$E145)+$D$145-BG$5</f>
        <v>0.343716493547372</v>
      </c>
      <c r="BH145" s="1" t="n">
        <f aca="false">BH$5/(1-$E145)+$D$145-BH$5</f>
        <v>0.346176885951106</v>
      </c>
      <c r="BI145" s="1" t="n">
        <f aca="false">BI$5/(1-$E145)+$D$145-BI$5</f>
        <v>0.348637278354841</v>
      </c>
      <c r="BJ145" s="1" t="n">
        <f aca="false">BJ$5/(1-$E145)+$D$145-BJ$5</f>
        <v>0.351097670758577</v>
      </c>
      <c r="BK145" s="1" t="n">
        <f aca="false">BK$5/(1-$E145)+$D$145-BK$5</f>
        <v>0.353558063162311</v>
      </c>
      <c r="BL145" s="1" t="n">
        <f aca="false">BL$5/(1-$E145)+$D$145-BL$5</f>
        <v>0.356018455566048</v>
      </c>
      <c r="BM145" s="1" t="n">
        <f aca="false">BM$5/(1-$E145)+$D$145-BM$5</f>
        <v>0.358478847969782</v>
      </c>
      <c r="BN145" s="1" t="n">
        <f aca="false">BN$5/(1-$E145)+$D$145-BN$5</f>
        <v>0.360939240373517</v>
      </c>
      <c r="BO145" s="1" t="n">
        <f aca="false">BO$5/(1-$E145)+$D$145-BO$5</f>
        <v>0.363399632777253</v>
      </c>
      <c r="BP145" s="1" t="n">
        <f aca="false">BP$5/(1-$E145)+$D$145-BP$5</f>
        <v>0.365860025180988</v>
      </c>
      <c r="BQ145" s="1" t="n">
        <f aca="false">BQ$5/(1-$E145)+$D$145-BQ$5</f>
        <v>0.368320417584722</v>
      </c>
      <c r="BR145" s="1" t="n">
        <f aca="false">BR$5/(1-$E145)+$D$145-BR$5</f>
        <v>0.370780809988458</v>
      </c>
      <c r="BS145" s="1" t="n">
        <f aca="false">BS$5/(1-$E145)+$D$145-BS$5</f>
        <v>0.373241202392193</v>
      </c>
      <c r="BT145" s="1" t="n">
        <f aca="false">BT$5/(1-$E145)+$D$145-BT$5</f>
        <v>0.375701594795927</v>
      </c>
      <c r="BU145" s="1" t="n">
        <f aca="false">BU$5/(1-$E145)+$D$145-BU$5</f>
        <v>0.378161987199664</v>
      </c>
      <c r="BV145" s="1" t="n">
        <f aca="false">BV$5/(1-$E145)+$D$145-BV$5</f>
        <v>0.380622379603398</v>
      </c>
      <c r="BW145" s="1" t="n">
        <f aca="false">BW$5/(1-$E145)+$D$145-BW$5</f>
        <v>0.383082772007135</v>
      </c>
      <c r="BX145" s="1" t="n">
        <f aca="false">BX$5/(1-$E145)+$D$145-BX$5</f>
        <v>0.385543164410869</v>
      </c>
      <c r="BY145" s="1" t="n">
        <f aca="false">BY$5/(1-$E145)+$D$145-BY$5</f>
        <v>0.388003556814604</v>
      </c>
      <c r="BZ145" s="1" t="n">
        <f aca="false">BZ$5/(1-$E145)+$D$145-BZ$5</f>
        <v>0.39046394921834</v>
      </c>
      <c r="CA145" s="1" t="n">
        <f aca="false">CA$5/(1-$E145)+$D$145-CA$5</f>
        <v>0.392924341622074</v>
      </c>
      <c r="CB145" s="1" t="n">
        <f aca="false">CB$5/(1-$E145)+$D$145-CB$5</f>
        <v>0.395384734025809</v>
      </c>
      <c r="CC145" s="1" t="n">
        <f aca="false">CC$5/(1-$E145)+$D$145-CC$5</f>
        <v>0.397845126429545</v>
      </c>
      <c r="CD145" s="1" t="n">
        <f aca="false">CD$5/(1-$E145)+$D$145-CD$5</f>
        <v>0.40030551883328</v>
      </c>
      <c r="CE145" s="1" t="n">
        <f aca="false">CE$5/(1-$E145)+$D$145-CE$5</f>
        <v>0.402765911237014</v>
      </c>
      <c r="CF145" s="1" t="n">
        <f aca="false">CF$5/(1-$E145)+$D$145-CF$5</f>
        <v>0.405226303640751</v>
      </c>
      <c r="CG145" s="1" t="n">
        <f aca="false">CG$5/(1-$E145)+$D$145-CG$5</f>
        <v>0.407686696044485</v>
      </c>
      <c r="CH145" s="1" t="n">
        <f aca="false">CH$5/(1-$E145)+$D$145-CH$5</f>
        <v>0.410147088448221</v>
      </c>
      <c r="CI145" s="1" t="n">
        <f aca="false">CI$5/(1-$E145)+$D$145-CI$5</f>
        <v>0.412607480851956</v>
      </c>
      <c r="CJ145" s="1" t="n">
        <f aca="false">CJ$5/(1-$E145)+$D$145-CJ$5</f>
        <v>0.415067873255691</v>
      </c>
      <c r="CK145" s="1" t="n">
        <f aca="false">CK$5/(1-$E145)+$D$145-CK$5</f>
        <v>0.417528265659427</v>
      </c>
      <c r="CL145" s="1" t="n">
        <f aca="false">CL$5/(1-$E145)+$D$145-CL$5</f>
        <v>0.419988658063161</v>
      </c>
      <c r="CM145" s="1" t="n">
        <f aca="false">CM$5/(1-$E145)+$D$145-CM$5</f>
        <v>0.422449050466896</v>
      </c>
      <c r="CN145" s="1" t="n">
        <f aca="false">CN$5/(1-$E145)+$D$145-CN$5</f>
        <v>0.424909442870632</v>
      </c>
      <c r="CO145" s="1" t="n">
        <f aca="false">CO$5/(1-$E145)+$D$145-CO$5</f>
        <v>0.427369835274367</v>
      </c>
      <c r="CP145" s="1" t="n">
        <f aca="false">CP$5/(1-$E145)+$D$145-CP$5</f>
        <v>0.429830227678101</v>
      </c>
      <c r="CQ145" s="1" t="n">
        <f aca="false">CQ$5/(1-$E145)+$D$145-CQ$5</f>
        <v>0.432290620081838</v>
      </c>
      <c r="CR145" s="1" t="n">
        <f aca="false">CR$5/(1-$E145)+$D$145-CR$5</f>
        <v>0.434751012485572</v>
      </c>
      <c r="CS145" s="1" t="n">
        <f aca="false">CS$5/(1-$E145)+$D$145-CS$5</f>
        <v>0.437211404889308</v>
      </c>
      <c r="CT145" s="1" t="n">
        <f aca="false">CT$5/(1-$E145)+$D$145-CT$5</f>
        <v>0.439671797293043</v>
      </c>
      <c r="CU145" s="1" t="n">
        <f aca="false">CU$5/(1-$E145)+$D$145-CU$5</f>
        <v>0.442132189696777</v>
      </c>
      <c r="CV145" s="1" t="n">
        <f aca="false">CV$5/(1-$E145)+$D$145-CV$5</f>
        <v>0.444592582100514</v>
      </c>
      <c r="CW145" s="1" t="n">
        <f aca="false">CW$5/(1-$E145)+$D$145-CW$5</f>
        <v>0.447052974504248</v>
      </c>
      <c r="CX145" s="1" t="n">
        <f aca="false">CX$5/(1-$E145)+$D$145-CX$5</f>
        <v>0.449513366907983</v>
      </c>
      <c r="CY145" s="1" t="n">
        <f aca="false">CY$5/(1-$E145)+$D$145-CY$5</f>
        <v>0.451973759311719</v>
      </c>
      <c r="CZ145" s="1" t="n">
        <f aca="false">CZ$5/(1-$E145)+$D$145-CZ$5</f>
        <v>0.454434151715454</v>
      </c>
      <c r="DA145" s="1" t="n">
        <f aca="false">DA$5/(1-$E145)+$D$145-DA$5</f>
        <v>0.456894544119188</v>
      </c>
      <c r="DB145" s="1" t="n">
        <f aca="false">DB$5/(1-$E145)+$D$145-DB$5</f>
        <v>0.459354936522924</v>
      </c>
      <c r="DC145" s="1" t="n">
        <f aca="false">DC$5/(1-$E145)+$D$145-DC$5</f>
        <v>0.461815328926659</v>
      </c>
      <c r="DD145" s="1" t="n">
        <f aca="false">DD$5/(1-$E145)+$D$145-DD$5</f>
        <v>0.464275721330393</v>
      </c>
      <c r="DE145" s="1" t="n">
        <f aca="false">DE$5/(1-$E145)+$D$145-DE$5</f>
        <v>0.46673611373413</v>
      </c>
      <c r="DF145" s="1" t="n">
        <f aca="false">DF$5/(1-$E145)+$D$145-DF$5</f>
        <v>0.469196506137864</v>
      </c>
      <c r="DG145" s="1" t="n">
        <f aca="false">DG$5/(1-$E145)+$D$145-DG$5</f>
        <v>0.471656898541601</v>
      </c>
      <c r="DH145" s="1" t="n">
        <f aca="false">DH$5/(1-$E145)+$D$145-DH$5</f>
        <v>0.474117290945335</v>
      </c>
      <c r="DI145" s="1" t="n">
        <f aca="false">DI$5/(1-$E145)+$D$145-DI$5</f>
        <v>0.47657768334907</v>
      </c>
      <c r="DJ145" s="1" t="n">
        <f aca="false">DJ$5/(1-$E145)+$D$145-DJ$5</f>
        <v>0.479038075752806</v>
      </c>
      <c r="DK145" s="1" t="n">
        <f aca="false">DK$5/(1-$E145)+$D$145-DK$5</f>
        <v>0.48149846815654</v>
      </c>
      <c r="DL145" s="1" t="n">
        <f aca="false">DL$5/(1-$E145)+$D$145-DL$5</f>
        <v>0.483958860560275</v>
      </c>
      <c r="DM145" s="1" t="n">
        <f aca="false">DM$5/(1-$E145)+$D$145-DM$5</f>
        <v>0.486419252964011</v>
      </c>
      <c r="DN145" s="1" t="n">
        <f aca="false">DN$5/(1-$E145)+$D$145-DN$5</f>
        <v>0.488879645367746</v>
      </c>
      <c r="DO145" s="1" t="n">
        <f aca="false">DO$5/(1-$E145)+$D$145-DO$5</f>
        <v>0.491340037771482</v>
      </c>
      <c r="DP145" s="1" t="n">
        <f aca="false">DP$5/(1-$E145)+$D$145-DP$5</f>
        <v>0.493800430175217</v>
      </c>
      <c r="DQ145" s="1" t="n">
        <f aca="false">DQ$5/(1-$E145)+$D$145-DQ$5</f>
        <v>0.496260822578951</v>
      </c>
      <c r="DR145" s="1" t="n">
        <f aca="false">DR$5/(1-$E145)+$D$145-DR$5</f>
        <v>0.498721214982687</v>
      </c>
      <c r="DS145" s="1" t="n">
        <f aca="false">DS$5/(1-$E145)+$D$145-DS$5</f>
        <v>0.501181607386422</v>
      </c>
      <c r="DT145" s="1" t="n">
        <f aca="false">DT$5/(1-$E145)+$D$145-DT$5</f>
        <v>0.503641999790158</v>
      </c>
      <c r="DU145" s="1" t="n">
        <f aca="false">DU$5/(1-$E145)+$D$145-DU$5</f>
        <v>0.506102392193893</v>
      </c>
      <c r="DV145" s="1" t="n">
        <f aca="false">DV$5/(1-$E145)+$D$145-DV$5</f>
        <v>0.508562784597627</v>
      </c>
      <c r="DW145" s="1" t="n">
        <f aca="false">DW$5/(1-$E145)+$D$145-DW$5</f>
        <v>0.511023177001363</v>
      </c>
      <c r="DX145" s="1" t="n">
        <f aca="false">DX$5/(1-$E145)+$D$145-DX$5</f>
        <v>0.513483569405098</v>
      </c>
      <c r="DY145" s="1" t="n">
        <f aca="false">DY$5/(1-$E145)+$D$145-DY$5</f>
        <v>0.515943961808834</v>
      </c>
      <c r="DZ145" s="1" t="n">
        <f aca="false">DZ$5/(1-$E145)+$D$145-DZ$5</f>
        <v>0.518404354212569</v>
      </c>
      <c r="EA145" s="1" t="n">
        <f aca="false">EA$5/(1-$E145)+$D$145-EA$5</f>
        <v>0.520864746616304</v>
      </c>
      <c r="EB145" s="1" t="n">
        <f aca="false">EB$5/(1-$E145)+$D$145-EB$5</f>
        <v>0.52332513902004</v>
      </c>
      <c r="EC145" s="1" t="n">
        <f aca="false">EC$5/(1-$E145)+$D$145-EC$5</f>
        <v>0.525785531423773</v>
      </c>
      <c r="ED145" s="1" t="n">
        <f aca="false">ED$5/(1-$E145)+$D$145-ED$5</f>
        <v>0.528245923827509</v>
      </c>
      <c r="EE145" s="1" t="n">
        <f aca="false">EE$5/(1-$E145)+$D$145-EE$5</f>
        <v>0.530706316231244</v>
      </c>
      <c r="EF145" s="1" t="n">
        <f aca="false">EF$5/(1-$E145)+$D$145-EF$5</f>
        <v>0.53316670863498</v>
      </c>
      <c r="EG145" s="1" t="n">
        <f aca="false">EG$5/(1-$E145)+$D$145-EG$5</f>
        <v>0.535627101038715</v>
      </c>
      <c r="EH145" s="1" t="n">
        <f aca="false">EH$5/(1-$E145)+$D$145-EH$5</f>
        <v>0.53808749344245</v>
      </c>
      <c r="EI145" s="1" t="n">
        <f aca="false">EI$5/(1-$E145)+$D$145-EI$5</f>
        <v>0.540547885846186</v>
      </c>
      <c r="EJ145" s="1" t="n">
        <f aca="false">EJ$5/(1-$E145)+$D$145-EJ$5</f>
        <v>0.543008278249921</v>
      </c>
      <c r="EK145" s="1" t="n">
        <f aca="false">EK$5/(1-$E145)+$D$145-EK$5</f>
        <v>0.545468670653657</v>
      </c>
      <c r="EL145" s="1" t="n">
        <f aca="false">EL$5/(1-$E145)+$D$145-EL$5</f>
        <v>0.54792906305739</v>
      </c>
      <c r="EM145" s="1" t="n">
        <f aca="false">EM$5/(1-$E145)+$D$145-EM$5</f>
        <v>0.550389455461126</v>
      </c>
      <c r="EN145" s="1" t="n">
        <f aca="false">EN$5/(1-$E145)+$D$145-EN$5</f>
        <v>0.552849847864861</v>
      </c>
      <c r="EO145" s="1" t="n">
        <f aca="false">EO$5/(1-$E145)+$D$145-EO$5</f>
        <v>0.555310240268597</v>
      </c>
      <c r="EP145" s="1" t="n">
        <f aca="false">EP$5/(1-$E145)+$D$145-EP$5</f>
        <v>0.557770632672332</v>
      </c>
      <c r="EQ145" s="1" t="n">
        <f aca="false">EQ$5/(1-$E145)+$D$145-EQ$5</f>
        <v>0.560231025076067</v>
      </c>
      <c r="ER145" s="1" t="n">
        <f aca="false">ER$5/(1-$E145)+$D$145-ER$5</f>
        <v>0.562691417479803</v>
      </c>
      <c r="ES145" s="1" t="n">
        <f aca="false">ES$5/(1-$E145)+$D$145-ES$5</f>
        <v>0.565151809883538</v>
      </c>
      <c r="ET145" s="1" t="n">
        <f aca="false">ET$5/(1-$E145)+$D$145-ET$5</f>
        <v>0.567612202287274</v>
      </c>
      <c r="EU145" s="1"/>
      <c r="EV145" s="1"/>
      <c r="EW145" s="1"/>
      <c r="EX145" s="1"/>
      <c r="EY145" s="1"/>
      <c r="EZ145" s="1"/>
      <c r="FA145" s="1"/>
      <c r="FB145" s="1"/>
    </row>
    <row r="146" customFormat="false" ht="12.75" hidden="false" customHeight="false" outlineLevel="0" collapsed="false">
      <c r="A146" s="18" t="s">
        <v>119</v>
      </c>
      <c r="B146" s="12" t="n">
        <f aca="false">+B145+1</f>
        <v>95</v>
      </c>
      <c r="C146" s="1" t="n">
        <v>11.787</v>
      </c>
      <c r="D146" s="1" t="n">
        <f aca="false">0.1149</f>
        <v>0.1149</v>
      </c>
      <c r="E146" s="2" t="n">
        <f aca="false">0.047</f>
        <v>0.047</v>
      </c>
      <c r="F146" s="1" t="n">
        <f aca="false">F$5/(1-$E146)+$D$146-F$5</f>
        <v>0.188876915005247</v>
      </c>
      <c r="G146" s="1" t="n">
        <f aca="false">G$5/(1-$E146)+$D$146-G$5</f>
        <v>0.191342812172088</v>
      </c>
      <c r="H146" s="1" t="n">
        <f aca="false">H$5/(1-$E146)+$D$146-H$5</f>
        <v>0.19380870933893</v>
      </c>
      <c r="I146" s="1" t="n">
        <f aca="false">I$5/(1-$E146)+$D$146-I$5</f>
        <v>0.196274606505771</v>
      </c>
      <c r="J146" s="1" t="n">
        <f aca="false">J$5/(1-$E146)+$D$146-J$5</f>
        <v>0.198740503672613</v>
      </c>
      <c r="K146" s="1" t="n">
        <f aca="false">K$5/(1-$E146)+$D$146-K$5</f>
        <v>0.201206400839455</v>
      </c>
      <c r="L146" s="1" t="n">
        <f aca="false">L$5/(1-$E146)+$D$146-L$5</f>
        <v>0.203672298006296</v>
      </c>
      <c r="M146" s="1" t="n">
        <f aca="false">M$5/(1-$E146)+$D$146-M$5</f>
        <v>0.206138195173138</v>
      </c>
      <c r="N146" s="1" t="n">
        <f aca="false">N$5/(1-$E146)+$D$146-N$5</f>
        <v>0.208604092339979</v>
      </c>
      <c r="O146" s="1" t="n">
        <f aca="false">O$5/(1-$E146)+$D$146-O$5</f>
        <v>0.211069989506821</v>
      </c>
      <c r="P146" s="1" t="n">
        <f aca="false">P$5/(1-$E146)+$D$146-P$5</f>
        <v>0.238194858342078</v>
      </c>
      <c r="Q146" s="1" t="n">
        <f aca="false">Q$5/(1-$E146)+$D$146-Q$5</f>
        <v>0.24066075550892</v>
      </c>
      <c r="R146" s="1" t="n">
        <f aca="false">R$5/(1-$E146)+$D$146-R$5</f>
        <v>0.243126652675761</v>
      </c>
      <c r="S146" s="1" t="n">
        <f aca="false">S$5/(1-$E146)+$D$146-S$5</f>
        <v>0.245592549842602</v>
      </c>
      <c r="T146" s="1" t="n">
        <f aca="false">T$5/(1-$E146)+$D$146-T$5</f>
        <v>0.248058447009444</v>
      </c>
      <c r="U146" s="1" t="n">
        <f aca="false">U$5/(1-$E146)+$D$146-U$5</f>
        <v>0.250524344176286</v>
      </c>
      <c r="V146" s="1" t="n">
        <f aca="false">V$5/(1-$E146)+$D$146-V$5</f>
        <v>0.252990241343127</v>
      </c>
      <c r="W146" s="1" t="n">
        <f aca="false">W$5/(1-$E146)+$D$146-W$5</f>
        <v>0.255456138509969</v>
      </c>
      <c r="X146" s="1" t="n">
        <f aca="false">X$5/(1-$E146)+$D$146-X$5</f>
        <v>0.25792203567681</v>
      </c>
      <c r="Y146" s="1" t="n">
        <f aca="false">Y$5/(1-$E146)+$D$146-Y$5</f>
        <v>0.260387932843652</v>
      </c>
      <c r="Z146" s="1" t="n">
        <f aca="false">Z$5/(1-$E146)+$D$146-Z$5</f>
        <v>0.262853830010493</v>
      </c>
      <c r="AA146" s="1" t="n">
        <f aca="false">AA$5/(1-$E146)+$D$146-AA$5</f>
        <v>0.265319727177335</v>
      </c>
      <c r="AB146" s="1" t="n">
        <f aca="false">AB$5/(1-$E146)+$D$146-AB$5</f>
        <v>0.267785624344176</v>
      </c>
      <c r="AC146" s="1" t="n">
        <f aca="false">AC$5/(1-$E146)+$D$146-AC$5</f>
        <v>0.270251521511018</v>
      </c>
      <c r="AD146" s="1" t="n">
        <f aca="false">AD$5/(1-$E146)+$D$146-AD$5</f>
        <v>0.27271741867786</v>
      </c>
      <c r="AE146" s="1" t="n">
        <f aca="false">AE$5/(1-$E146)+$D$146-AE$5</f>
        <v>0.275183315844701</v>
      </c>
      <c r="AF146" s="1" t="n">
        <f aca="false">AF$5/(1-$E146)+$D$146-AF$5</f>
        <v>0.277649213011542</v>
      </c>
      <c r="AG146" s="1" t="n">
        <f aca="false">AG$5/(1-$E146)+$D$146-AG$5</f>
        <v>0.280115110178384</v>
      </c>
      <c r="AH146" s="1" t="n">
        <f aca="false">AH$5/(1-$E146)+$D$146-AH$5</f>
        <v>0.282581007345226</v>
      </c>
      <c r="AI146" s="1" t="n">
        <f aca="false">AI$5/(1-$E146)+$D$146-AI$5</f>
        <v>0.285046904512067</v>
      </c>
      <c r="AJ146" s="1" t="n">
        <f aca="false">AJ$5/(1-$E146)+$D$146-AJ$5</f>
        <v>0.287512801678909</v>
      </c>
      <c r="AK146" s="1" t="n">
        <f aca="false">AK$5/(1-$E146)+$D$146-AK$5</f>
        <v>0.28997869884575</v>
      </c>
      <c r="AL146" s="1" t="n">
        <f aca="false">AL$5/(1-$E146)+$D$146-AL$5</f>
        <v>0.292444596012592</v>
      </c>
      <c r="AM146" s="1" t="n">
        <f aca="false">AM$5/(1-$E146)+$D$146-AM$5</f>
        <v>0.294910493179434</v>
      </c>
      <c r="AN146" s="1" t="n">
        <f aca="false">AN$5/(1-$E146)+$D$146-AN$5</f>
        <v>0.297376390346275</v>
      </c>
      <c r="AO146" s="1" t="n">
        <f aca="false">AO$5/(1-$E146)+$D$146-AO$5</f>
        <v>0.299842287513116</v>
      </c>
      <c r="AP146" s="1" t="n">
        <f aca="false">AP$5/(1-$E146)+$D$146-AP$5</f>
        <v>0.302308184679958</v>
      </c>
      <c r="AQ146" s="1" t="n">
        <f aca="false">AQ$5/(1-$E146)+$D$146-AQ$5</f>
        <v>0.304774081846799</v>
      </c>
      <c r="AR146" s="1" t="n">
        <f aca="false">AR$5/(1-$E146)+$D$146-AR$5</f>
        <v>0.307239979013641</v>
      </c>
      <c r="AS146" s="1" t="n">
        <f aca="false">AS$5/(1-$E146)+$D$146-AS$5</f>
        <v>0.309705876180483</v>
      </c>
      <c r="AT146" s="1" t="n">
        <f aca="false">AT$5/(1-$E146)+$D$146-AT$5</f>
        <v>0.312171773347325</v>
      </c>
      <c r="AU146" s="1" t="n">
        <f aca="false">AU$5/(1-$E146)+$D$146-AU$5</f>
        <v>0.314637670514165</v>
      </c>
      <c r="AV146" s="1" t="n">
        <f aca="false">AV$5/(1-$E146)+$D$146-AV$5</f>
        <v>0.317103567681007</v>
      </c>
      <c r="AW146" s="1" t="n">
        <f aca="false">AW$5/(1-$E146)+$D$146-AW$5</f>
        <v>0.31956946484785</v>
      </c>
      <c r="AX146" s="1" t="n">
        <f aca="false">AX$5/(1-$E146)+$D$146-AX$5</f>
        <v>0.32203536201469</v>
      </c>
      <c r="AY146" s="1" t="n">
        <f aca="false">AY$5/(1-$E146)+$D$146-AY$5</f>
        <v>0.324501259181532</v>
      </c>
      <c r="AZ146" s="1" t="n">
        <f aca="false">AZ$5/(1-$E146)+$D$146-AZ$5</f>
        <v>0.326967156348374</v>
      </c>
      <c r="BA146" s="1" t="n">
        <f aca="false">BA$5/(1-$E146)+$D$146-BA$5</f>
        <v>0.329433053515214</v>
      </c>
      <c r="BB146" s="1" t="n">
        <f aca="false">BB$5/(1-$E146)+$D$146-BB$5</f>
        <v>0.331898950682056</v>
      </c>
      <c r="BC146" s="1" t="n">
        <f aca="false">BC$5/(1-$E146)+$D$146-BC$5</f>
        <v>0.334364847848899</v>
      </c>
      <c r="BD146" s="1" t="n">
        <f aca="false">BD$5/(1-$E146)+$D$146-BD$5</f>
        <v>0.336830745015739</v>
      </c>
      <c r="BE146" s="1" t="n">
        <f aca="false">BE$5/(1-$E146)+$D$146-BE$5</f>
        <v>0.339296642182581</v>
      </c>
      <c r="BF146" s="1" t="n">
        <f aca="false">BF$5/(1-$E146)+$D$146-BF$5</f>
        <v>0.341762539349423</v>
      </c>
      <c r="BG146" s="1" t="n">
        <f aca="false">BG$5/(1-$E146)+$D$146-BG$5</f>
        <v>0.344228436516265</v>
      </c>
      <c r="BH146" s="1" t="n">
        <f aca="false">BH$5/(1-$E146)+$D$146-BH$5</f>
        <v>0.346694333683105</v>
      </c>
      <c r="BI146" s="1" t="n">
        <f aca="false">BI$5/(1-$E146)+$D$146-BI$5</f>
        <v>0.349160230849948</v>
      </c>
      <c r="BJ146" s="1" t="n">
        <f aca="false">BJ$5/(1-$E146)+$D$146-BJ$5</f>
        <v>0.35162612801679</v>
      </c>
      <c r="BK146" s="1" t="n">
        <f aca="false">BK$5/(1-$E146)+$D$146-BK$5</f>
        <v>0.35409202518363</v>
      </c>
      <c r="BL146" s="1" t="n">
        <f aca="false">BL$5/(1-$E146)+$D$146-BL$5</f>
        <v>0.356557922350472</v>
      </c>
      <c r="BM146" s="1" t="n">
        <f aca="false">BM$5/(1-$E146)+$D$146-BM$5</f>
        <v>0.359023819517314</v>
      </c>
      <c r="BN146" s="1" t="n">
        <f aca="false">BN$5/(1-$E146)+$D$146-BN$5</f>
        <v>0.361489716684154</v>
      </c>
      <c r="BO146" s="1" t="n">
        <f aca="false">BO$5/(1-$E146)+$D$146-BO$5</f>
        <v>0.363955613850997</v>
      </c>
      <c r="BP146" s="1" t="n">
        <f aca="false">BP$5/(1-$E146)+$D$146-BP$5</f>
        <v>0.366421511017839</v>
      </c>
      <c r="BQ146" s="1" t="n">
        <f aca="false">BQ$5/(1-$E146)+$D$146-BQ$5</f>
        <v>0.368887408184679</v>
      </c>
      <c r="BR146" s="1" t="n">
        <f aca="false">BR$5/(1-$E146)+$D$146-BR$5</f>
        <v>0.371353305351521</v>
      </c>
      <c r="BS146" s="1" t="n">
        <f aca="false">BS$5/(1-$E146)+$D$146-BS$5</f>
        <v>0.373819202518363</v>
      </c>
      <c r="BT146" s="1" t="n">
        <f aca="false">BT$5/(1-$E146)+$D$146-BT$5</f>
        <v>0.376285099685205</v>
      </c>
      <c r="BU146" s="1" t="n">
        <f aca="false">BU$5/(1-$E146)+$D$146-BU$5</f>
        <v>0.378750996852046</v>
      </c>
      <c r="BV146" s="1" t="n">
        <f aca="false">BV$5/(1-$E146)+$D$146-BV$5</f>
        <v>0.381216894018888</v>
      </c>
      <c r="BW146" s="1" t="n">
        <f aca="false">BW$5/(1-$E146)+$D$146-BW$5</f>
        <v>0.38368279118573</v>
      </c>
      <c r="BX146" s="1" t="n">
        <f aca="false">BX$5/(1-$E146)+$D$146-BX$5</f>
        <v>0.38614868835257</v>
      </c>
      <c r="BY146" s="1" t="n">
        <f aca="false">BY$5/(1-$E146)+$D$146-BY$5</f>
        <v>0.388614585519412</v>
      </c>
      <c r="BZ146" s="1" t="n">
        <f aca="false">BZ$5/(1-$E146)+$D$146-BZ$5</f>
        <v>0.391080482686254</v>
      </c>
      <c r="CA146" s="1" t="n">
        <f aca="false">CA$5/(1-$E146)+$D$146-CA$5</f>
        <v>0.393546379853095</v>
      </c>
      <c r="CB146" s="1" t="n">
        <f aca="false">CB$5/(1-$E146)+$D$146-CB$5</f>
        <v>0.396012277019937</v>
      </c>
      <c r="CC146" s="1" t="n">
        <f aca="false">CC$5/(1-$E146)+$D$146-CC$5</f>
        <v>0.398478174186779</v>
      </c>
      <c r="CD146" s="1" t="n">
        <f aca="false">CD$5/(1-$E146)+$D$146-CD$5</f>
        <v>0.400944071353619</v>
      </c>
      <c r="CE146" s="1" t="n">
        <f aca="false">CE$5/(1-$E146)+$D$146-CE$5</f>
        <v>0.403409968520461</v>
      </c>
      <c r="CF146" s="1" t="n">
        <f aca="false">CF$5/(1-$E146)+$D$146-CF$5</f>
        <v>0.405875865687303</v>
      </c>
      <c r="CG146" s="1" t="n">
        <f aca="false">CG$5/(1-$E146)+$D$146-CG$5</f>
        <v>0.408341762854145</v>
      </c>
      <c r="CH146" s="1" t="n">
        <f aca="false">CH$5/(1-$E146)+$D$146-CH$5</f>
        <v>0.410807660020986</v>
      </c>
      <c r="CI146" s="1" t="n">
        <f aca="false">CI$5/(1-$E146)+$D$146-CI$5</f>
        <v>0.413273557187828</v>
      </c>
      <c r="CJ146" s="1" t="n">
        <f aca="false">CJ$5/(1-$E146)+$D$146-CJ$5</f>
        <v>0.41573945435467</v>
      </c>
      <c r="CK146" s="1" t="n">
        <f aca="false">CK$5/(1-$E146)+$D$146-CK$5</f>
        <v>0.41820535152151</v>
      </c>
      <c r="CL146" s="1" t="n">
        <f aca="false">CL$5/(1-$E146)+$D$146-CL$5</f>
        <v>0.420671248688352</v>
      </c>
      <c r="CM146" s="1" t="n">
        <f aca="false">CM$5/(1-$E146)+$D$146-CM$5</f>
        <v>0.423137145855194</v>
      </c>
      <c r="CN146" s="1" t="n">
        <f aca="false">CN$5/(1-$E146)+$D$146-CN$5</f>
        <v>0.425603043022035</v>
      </c>
      <c r="CO146" s="1" t="n">
        <f aca="false">CO$5/(1-$E146)+$D$146-CO$5</f>
        <v>0.428068940188877</v>
      </c>
      <c r="CP146" s="1" t="n">
        <f aca="false">CP$5/(1-$E146)+$D$146-CP$5</f>
        <v>0.430534837355719</v>
      </c>
      <c r="CQ146" s="1" t="n">
        <f aca="false">CQ$5/(1-$E146)+$D$146-CQ$5</f>
        <v>0.433000734522561</v>
      </c>
      <c r="CR146" s="1" t="n">
        <f aca="false">CR$5/(1-$E146)+$D$146-CR$5</f>
        <v>0.435466631689401</v>
      </c>
      <c r="CS146" s="1" t="n">
        <f aca="false">CS$5/(1-$E146)+$D$146-CS$5</f>
        <v>0.437932528856243</v>
      </c>
      <c r="CT146" s="1" t="n">
        <f aca="false">CT$5/(1-$E146)+$D$146-CT$5</f>
        <v>0.440398426023085</v>
      </c>
      <c r="CU146" s="1" t="n">
        <f aca="false">CU$5/(1-$E146)+$D$146-CU$5</f>
        <v>0.442864323189926</v>
      </c>
      <c r="CV146" s="1" t="n">
        <f aca="false">CV$5/(1-$E146)+$D$146-CV$5</f>
        <v>0.445330220356768</v>
      </c>
      <c r="CW146" s="1" t="n">
        <f aca="false">CW$5/(1-$E146)+$D$146-CW$5</f>
        <v>0.44779611752361</v>
      </c>
      <c r="CX146" s="1" t="n">
        <f aca="false">CX$5/(1-$E146)+$D$146-CX$5</f>
        <v>0.45026201469045</v>
      </c>
      <c r="CY146" s="1" t="n">
        <f aca="false">CY$5/(1-$E146)+$D$146-CY$5</f>
        <v>0.452727911857292</v>
      </c>
      <c r="CZ146" s="1" t="n">
        <f aca="false">CZ$5/(1-$E146)+$D$146-CZ$5</f>
        <v>0.455193809024134</v>
      </c>
      <c r="DA146" s="1" t="n">
        <f aca="false">DA$5/(1-$E146)+$D$146-DA$5</f>
        <v>0.457659706190975</v>
      </c>
      <c r="DB146" s="1" t="n">
        <f aca="false">DB$5/(1-$E146)+$D$146-DB$5</f>
        <v>0.460125603357817</v>
      </c>
      <c r="DC146" s="1" t="n">
        <f aca="false">DC$5/(1-$E146)+$D$146-DC$5</f>
        <v>0.462591500524659</v>
      </c>
      <c r="DD146" s="1" t="n">
        <f aca="false">DD$5/(1-$E146)+$D$146-DD$5</f>
        <v>0.465057397691501</v>
      </c>
      <c r="DE146" s="1" t="n">
        <f aca="false">DE$5/(1-$E146)+$D$146-DE$5</f>
        <v>0.467523294858341</v>
      </c>
      <c r="DF146" s="1" t="n">
        <f aca="false">DF$5/(1-$E146)+$D$146-DF$5</f>
        <v>0.469989192025183</v>
      </c>
      <c r="DG146" s="1" t="n">
        <f aca="false">DG$5/(1-$E146)+$D$146-DG$5</f>
        <v>0.472455089192025</v>
      </c>
      <c r="DH146" s="1" t="n">
        <f aca="false">DH$5/(1-$E146)+$D$146-DH$5</f>
        <v>0.474920986358866</v>
      </c>
      <c r="DI146" s="1" t="n">
        <f aca="false">DI$5/(1-$E146)+$D$146-DI$5</f>
        <v>0.477386883525708</v>
      </c>
      <c r="DJ146" s="1" t="n">
        <f aca="false">DJ$5/(1-$E146)+$D$146-DJ$5</f>
        <v>0.47985278069255</v>
      </c>
      <c r="DK146" s="1" t="n">
        <f aca="false">DK$5/(1-$E146)+$D$146-DK$5</f>
        <v>0.48231867785939</v>
      </c>
      <c r="DL146" s="1" t="n">
        <f aca="false">DL$5/(1-$E146)+$D$146-DL$5</f>
        <v>0.484784575026232</v>
      </c>
      <c r="DM146" s="1" t="n">
        <f aca="false">DM$5/(1-$E146)+$D$146-DM$5</f>
        <v>0.487250472193074</v>
      </c>
      <c r="DN146" s="1" t="n">
        <f aca="false">DN$5/(1-$E146)+$D$146-DN$5</f>
        <v>0.489716369359915</v>
      </c>
      <c r="DO146" s="1" t="n">
        <f aca="false">DO$5/(1-$E146)+$D$146-DO$5</f>
        <v>0.492182266526757</v>
      </c>
      <c r="DP146" s="1" t="n">
        <f aca="false">DP$5/(1-$E146)+$D$146-DP$5</f>
        <v>0.494648163693599</v>
      </c>
      <c r="DQ146" s="1" t="n">
        <f aca="false">DQ$5/(1-$E146)+$D$146-DQ$5</f>
        <v>0.497114060860441</v>
      </c>
      <c r="DR146" s="1" t="n">
        <f aca="false">DR$5/(1-$E146)+$D$146-DR$5</f>
        <v>0.499579958027281</v>
      </c>
      <c r="DS146" s="1" t="n">
        <f aca="false">DS$5/(1-$E146)+$D$146-DS$5</f>
        <v>0.502045855194123</v>
      </c>
      <c r="DT146" s="1" t="n">
        <f aca="false">DT$5/(1-$E146)+$D$146-DT$5</f>
        <v>0.504511752360966</v>
      </c>
      <c r="DU146" s="1" t="n">
        <f aca="false">DU$5/(1-$E146)+$D$146-DU$5</f>
        <v>0.506977649527808</v>
      </c>
      <c r="DV146" s="1" t="n">
        <f aca="false">DV$5/(1-$E146)+$D$146-DV$5</f>
        <v>0.509443546694648</v>
      </c>
      <c r="DW146" s="1" t="n">
        <f aca="false">DW$5/(1-$E146)+$D$146-DW$5</f>
        <v>0.511909443861489</v>
      </c>
      <c r="DX146" s="1" t="n">
        <f aca="false">DX$5/(1-$E146)+$D$146-DX$5</f>
        <v>0.514375341028332</v>
      </c>
      <c r="DY146" s="1" t="n">
        <f aca="false">DY$5/(1-$E146)+$D$146-DY$5</f>
        <v>0.516841238195173</v>
      </c>
      <c r="DZ146" s="1" t="n">
        <f aca="false">DZ$5/(1-$E146)+$D$146-DZ$5</f>
        <v>0.519307135362014</v>
      </c>
      <c r="EA146" s="1" t="n">
        <f aca="false">EA$5/(1-$E146)+$D$146-EA$5</f>
        <v>0.521773032528856</v>
      </c>
      <c r="EB146" s="1" t="n">
        <f aca="false">EB$5/(1-$E146)+$D$146-EB$5</f>
        <v>0.524238929695699</v>
      </c>
      <c r="EC146" s="1" t="n">
        <f aca="false">EC$5/(1-$E146)+$D$146-EC$5</f>
        <v>0.52670482686254</v>
      </c>
      <c r="ED146" s="1" t="n">
        <f aca="false">ED$5/(1-$E146)+$D$146-ED$5</f>
        <v>0.529170724029381</v>
      </c>
      <c r="EE146" s="1" t="n">
        <f aca="false">EE$5/(1-$E146)+$D$146-EE$5</f>
        <v>0.531636621196222</v>
      </c>
      <c r="EF146" s="1" t="n">
        <f aca="false">EF$5/(1-$E146)+$D$146-EF$5</f>
        <v>0.534102518363063</v>
      </c>
      <c r="EG146" s="1" t="n">
        <f aca="false">EG$5/(1-$E146)+$D$146-EG$5</f>
        <v>0.536568415529906</v>
      </c>
      <c r="EH146" s="1" t="n">
        <f aca="false">EH$5/(1-$E146)+$D$146-EH$5</f>
        <v>0.539034312696748</v>
      </c>
      <c r="EI146" s="1" t="n">
        <f aca="false">EI$5/(1-$E146)+$D$146-EI$5</f>
        <v>0.541500209863589</v>
      </c>
      <c r="EJ146" s="1" t="n">
        <f aca="false">EJ$5/(1-$E146)+$D$146-EJ$5</f>
        <v>0.54396610703043</v>
      </c>
      <c r="EK146" s="1" t="n">
        <f aca="false">EK$5/(1-$E146)+$D$146-EK$5</f>
        <v>0.546432004197273</v>
      </c>
      <c r="EL146" s="1" t="n">
        <f aca="false">EL$5/(1-$E146)+$D$146-EL$5</f>
        <v>0.548897901364114</v>
      </c>
      <c r="EM146" s="1" t="n">
        <f aca="false">EM$5/(1-$E146)+$D$146-EM$5</f>
        <v>0.551363798530955</v>
      </c>
      <c r="EN146" s="1" t="n">
        <f aca="false">EN$5/(1-$E146)+$D$146-EN$5</f>
        <v>0.553829695697797</v>
      </c>
      <c r="EO146" s="1" t="n">
        <f aca="false">EO$5/(1-$E146)+$D$146-EO$5</f>
        <v>0.556295592864638</v>
      </c>
      <c r="EP146" s="1" t="n">
        <f aca="false">EP$5/(1-$E146)+$D$146-EP$5</f>
        <v>0.558761490031481</v>
      </c>
      <c r="EQ146" s="1" t="n">
        <f aca="false">EQ$5/(1-$E146)+$D$146-EQ$5</f>
        <v>0.561227387198322</v>
      </c>
      <c r="ER146" s="1" t="n">
        <f aca="false">ER$5/(1-$E146)+$D$146-ER$5</f>
        <v>0.563693284365163</v>
      </c>
      <c r="ES146" s="1" t="n">
        <f aca="false">ES$5/(1-$E146)+$D$146-ES$5</f>
        <v>0.566159181532004</v>
      </c>
      <c r="ET146" s="1" t="n">
        <f aca="false">ET$5/(1-$E146)+$D$146-ET$5</f>
        <v>0.568625078698847</v>
      </c>
      <c r="EU146" s="1"/>
      <c r="EV146" s="1"/>
      <c r="EW146" s="1"/>
      <c r="EX146" s="1"/>
      <c r="EY146" s="1"/>
      <c r="EZ146" s="1"/>
      <c r="FA146" s="1"/>
      <c r="FB146" s="1"/>
    </row>
    <row r="147" customFormat="false" ht="12.75" hidden="false" customHeight="false" outlineLevel="0" collapsed="false">
      <c r="A147" s="18" t="s">
        <v>120</v>
      </c>
      <c r="B147" s="12" t="n">
        <f aca="false">+B146+1</f>
        <v>96</v>
      </c>
      <c r="C147" s="1" t="n">
        <v>9.717</v>
      </c>
      <c r="D147" s="1" t="n">
        <f aca="false">0.0891</f>
        <v>0.0891</v>
      </c>
      <c r="E147" s="2" t="n">
        <f aca="false">0.0306</f>
        <v>0.0306</v>
      </c>
      <c r="F147" s="1" t="n">
        <f aca="false">F$5/(1-$E147)+$D$147-F$5</f>
        <v>0.13644887559315</v>
      </c>
      <c r="G147" s="1" t="n">
        <f aca="false">G$5/(1-$E147)+$D$147-G$5</f>
        <v>0.138027171446255</v>
      </c>
      <c r="H147" s="1" t="n">
        <f aca="false">H$5/(1-$E147)+$D$147-H$5</f>
        <v>0.13960546729936</v>
      </c>
      <c r="I147" s="1" t="n">
        <f aca="false">I$5/(1-$E147)+$D$147-I$5</f>
        <v>0.141183763152465</v>
      </c>
      <c r="J147" s="1" t="n">
        <f aca="false">J$5/(1-$E147)+$D$147-J$5</f>
        <v>0.14276205900557</v>
      </c>
      <c r="K147" s="1" t="n">
        <f aca="false">K$5/(1-$E147)+$D$147-K$5</f>
        <v>0.144340354858675</v>
      </c>
      <c r="L147" s="1" t="n">
        <f aca="false">L$5/(1-$E147)+$D$147-L$5</f>
        <v>0.14591865071178</v>
      </c>
      <c r="M147" s="1" t="n">
        <f aca="false">M$5/(1-$E147)+$D$147-M$5</f>
        <v>0.147496946564885</v>
      </c>
      <c r="N147" s="1" t="n">
        <f aca="false">N$5/(1-$E147)+$D$147-N$5</f>
        <v>0.14907524241799</v>
      </c>
      <c r="O147" s="1" t="n">
        <f aca="false">O$5/(1-$E147)+$D$147-O$5</f>
        <v>0.150653538271096</v>
      </c>
      <c r="P147" s="1" t="n">
        <f aca="false">P$5/(1-$E147)+$D$147-P$5</f>
        <v>0.168014792655251</v>
      </c>
      <c r="Q147" s="1" t="n">
        <f aca="false">Q$5/(1-$E147)+$D$147-Q$5</f>
        <v>0.169593088508356</v>
      </c>
      <c r="R147" s="1" t="n">
        <f aca="false">R$5/(1-$E147)+$D$147-R$5</f>
        <v>0.171171384361461</v>
      </c>
      <c r="S147" s="1" t="n">
        <f aca="false">S$5/(1-$E147)+$D$147-S$5</f>
        <v>0.172749680214566</v>
      </c>
      <c r="T147" s="1" t="n">
        <f aca="false">T$5/(1-$E147)+$D$147-T$5</f>
        <v>0.174327976067671</v>
      </c>
      <c r="U147" s="1" t="n">
        <f aca="false">U$5/(1-$E147)+$D$147-U$5</f>
        <v>0.175906271920776</v>
      </c>
      <c r="V147" s="1" t="n">
        <f aca="false">V$5/(1-$E147)+$D$147-V$5</f>
        <v>0.177484567773881</v>
      </c>
      <c r="W147" s="1" t="n">
        <f aca="false">W$5/(1-$E147)+$D$147-W$5</f>
        <v>0.179062863626986</v>
      </c>
      <c r="X147" s="1" t="n">
        <f aca="false">X$5/(1-$E147)+$D$147-X$5</f>
        <v>0.180641159480091</v>
      </c>
      <c r="Y147" s="1" t="n">
        <f aca="false">Y$5/(1-$E147)+$D$147-Y$5</f>
        <v>0.182219455333196</v>
      </c>
      <c r="Z147" s="1" t="n">
        <f aca="false">Z$5/(1-$E147)+$D$147-Z$5</f>
        <v>0.183797751186301</v>
      </c>
      <c r="AA147" s="1" t="n">
        <f aca="false">AA$5/(1-$E147)+$D$147-AA$5</f>
        <v>0.185376047039406</v>
      </c>
      <c r="AB147" s="1" t="n">
        <f aca="false">AB$5/(1-$E147)+$D$147-AB$5</f>
        <v>0.186954342892511</v>
      </c>
      <c r="AC147" s="1" t="n">
        <f aca="false">AC$5/(1-$E147)+$D$147-AC$5</f>
        <v>0.188532638745616</v>
      </c>
      <c r="AD147" s="1" t="n">
        <f aca="false">AD$5/(1-$E147)+$D$147-AD$5</f>
        <v>0.190110934598721</v>
      </c>
      <c r="AE147" s="1" t="n">
        <f aca="false">AE$5/(1-$E147)+$D$147-AE$5</f>
        <v>0.191689230451826</v>
      </c>
      <c r="AF147" s="1" t="n">
        <f aca="false">AF$5/(1-$E147)+$D$147-AF$5</f>
        <v>0.193267526304931</v>
      </c>
      <c r="AG147" s="1" t="n">
        <f aca="false">AG$5/(1-$E147)+$D$147-AG$5</f>
        <v>0.194845822158036</v>
      </c>
      <c r="AH147" s="1" t="n">
        <f aca="false">AH$5/(1-$E147)+$D$147-AH$5</f>
        <v>0.196424118011141</v>
      </c>
      <c r="AI147" s="1" t="n">
        <f aca="false">AI$5/(1-$E147)+$D$147-AI$5</f>
        <v>0.198002413864246</v>
      </c>
      <c r="AJ147" s="1" t="n">
        <f aca="false">AJ$5/(1-$E147)+$D$147-AJ$5</f>
        <v>0.199580709717351</v>
      </c>
      <c r="AK147" s="1" t="n">
        <f aca="false">AK$5/(1-$E147)+$D$147-AK$5</f>
        <v>0.201159005570456</v>
      </c>
      <c r="AL147" s="1" t="n">
        <f aca="false">AL$5/(1-$E147)+$D$147-AL$5</f>
        <v>0.202737301423561</v>
      </c>
      <c r="AM147" s="1" t="n">
        <f aca="false">AM$5/(1-$E147)+$D$147-AM$5</f>
        <v>0.204315597276666</v>
      </c>
      <c r="AN147" s="1" t="n">
        <f aca="false">AN$5/(1-$E147)+$D$147-AN$5</f>
        <v>0.205893893129771</v>
      </c>
      <c r="AO147" s="1" t="n">
        <f aca="false">AO$5/(1-$E147)+$D$147-AO$5</f>
        <v>0.207472188982876</v>
      </c>
      <c r="AP147" s="1" t="n">
        <f aca="false">AP$5/(1-$E147)+$D$147-AP$5</f>
        <v>0.209050484835981</v>
      </c>
      <c r="AQ147" s="1" t="n">
        <f aca="false">AQ$5/(1-$E147)+$D$147-AQ$5</f>
        <v>0.210628780689086</v>
      </c>
      <c r="AR147" s="1" t="n">
        <f aca="false">AR$5/(1-$E147)+$D$147-AR$5</f>
        <v>0.212207076542191</v>
      </c>
      <c r="AS147" s="1" t="n">
        <f aca="false">AS$5/(1-$E147)+$D$147-AS$5</f>
        <v>0.213785372395296</v>
      </c>
      <c r="AT147" s="1" t="n">
        <f aca="false">AT$5/(1-$E147)+$D$147-AT$5</f>
        <v>0.215363668248401</v>
      </c>
      <c r="AU147" s="1" t="n">
        <f aca="false">AU$5/(1-$E147)+$D$147-AU$5</f>
        <v>0.216941964101506</v>
      </c>
      <c r="AV147" s="1" t="n">
        <f aca="false">AV$5/(1-$E147)+$D$147-AV$5</f>
        <v>0.218520259954611</v>
      </c>
      <c r="AW147" s="1" t="n">
        <f aca="false">AW$5/(1-$E147)+$D$147-AW$5</f>
        <v>0.220098555807716</v>
      </c>
      <c r="AX147" s="1" t="n">
        <f aca="false">AX$5/(1-$E147)+$D$147-AX$5</f>
        <v>0.221676851660821</v>
      </c>
      <c r="AY147" s="1" t="n">
        <f aca="false">AY$5/(1-$E147)+$D$147-AY$5</f>
        <v>0.223255147513926</v>
      </c>
      <c r="AZ147" s="1" t="n">
        <f aca="false">AZ$5/(1-$E147)+$D$147-AZ$5</f>
        <v>0.224833443367031</v>
      </c>
      <c r="BA147" s="1" t="n">
        <f aca="false">BA$5/(1-$E147)+$D$147-BA$5</f>
        <v>0.226411739220136</v>
      </c>
      <c r="BB147" s="1" t="n">
        <f aca="false">BB$5/(1-$E147)+$D$147-BB$5</f>
        <v>0.227990035073241</v>
      </c>
      <c r="BC147" s="1" t="n">
        <f aca="false">BC$5/(1-$E147)+$D$147-BC$5</f>
        <v>0.229568330926346</v>
      </c>
      <c r="BD147" s="1" t="n">
        <f aca="false">BD$5/(1-$E147)+$D$147-BD$5</f>
        <v>0.231146626779451</v>
      </c>
      <c r="BE147" s="1" t="n">
        <f aca="false">BE$5/(1-$E147)+$D$147-BE$5</f>
        <v>0.232724922632556</v>
      </c>
      <c r="BF147" s="1" t="n">
        <f aca="false">BF$5/(1-$E147)+$D$147-BF$5</f>
        <v>0.234303218485661</v>
      </c>
      <c r="BG147" s="1" t="n">
        <f aca="false">BG$5/(1-$E147)+$D$147-BG$5</f>
        <v>0.235881514338766</v>
      </c>
      <c r="BH147" s="1" t="n">
        <f aca="false">BH$5/(1-$E147)+$D$147-BH$5</f>
        <v>0.237459810191871</v>
      </c>
      <c r="BI147" s="1" t="n">
        <f aca="false">BI$5/(1-$E147)+$D$147-BI$5</f>
        <v>0.239038106044976</v>
      </c>
      <c r="BJ147" s="1" t="n">
        <f aca="false">BJ$5/(1-$E147)+$D$147-BJ$5</f>
        <v>0.240616401898081</v>
      </c>
      <c r="BK147" s="1" t="n">
        <f aca="false">BK$5/(1-$E147)+$D$147-BK$5</f>
        <v>0.242194697751186</v>
      </c>
      <c r="BL147" s="1" t="n">
        <f aca="false">BL$5/(1-$E147)+$D$147-BL$5</f>
        <v>0.243772993604291</v>
      </c>
      <c r="BM147" s="1" t="n">
        <f aca="false">BM$5/(1-$E147)+$D$147-BM$5</f>
        <v>0.245351289457396</v>
      </c>
      <c r="BN147" s="1" t="n">
        <f aca="false">BN$5/(1-$E147)+$D$147-BN$5</f>
        <v>0.246929585310501</v>
      </c>
      <c r="BO147" s="1" t="n">
        <f aca="false">BO$5/(1-$E147)+$D$147-BO$5</f>
        <v>0.248507881163606</v>
      </c>
      <c r="BP147" s="1" t="n">
        <f aca="false">BP$5/(1-$E147)+$D$147-BP$5</f>
        <v>0.250086177016711</v>
      </c>
      <c r="BQ147" s="1" t="n">
        <f aca="false">BQ$5/(1-$E147)+$D$147-BQ$5</f>
        <v>0.251664472869816</v>
      </c>
      <c r="BR147" s="1" t="n">
        <f aca="false">BR$5/(1-$E147)+$D$147-BR$5</f>
        <v>0.253242768722921</v>
      </c>
      <c r="BS147" s="1" t="n">
        <f aca="false">BS$5/(1-$E147)+$D$147-BS$5</f>
        <v>0.254821064576026</v>
      </c>
      <c r="BT147" s="1" t="n">
        <f aca="false">BT$5/(1-$E147)+$D$147-BT$5</f>
        <v>0.256399360429131</v>
      </c>
      <c r="BU147" s="1" t="n">
        <f aca="false">BU$5/(1-$E147)+$D$147-BU$5</f>
        <v>0.257977656282236</v>
      </c>
      <c r="BV147" s="1" t="n">
        <f aca="false">BV$5/(1-$E147)+$D$147-BV$5</f>
        <v>0.259555952135341</v>
      </c>
      <c r="BW147" s="1" t="n">
        <f aca="false">BW$5/(1-$E147)+$D$147-BW$5</f>
        <v>0.261134247988446</v>
      </c>
      <c r="BX147" s="1" t="n">
        <f aca="false">BX$5/(1-$E147)+$D$147-BX$5</f>
        <v>0.262712543841551</v>
      </c>
      <c r="BY147" s="1" t="n">
        <f aca="false">BY$5/(1-$E147)+$D$147-BY$5</f>
        <v>0.264290839694656</v>
      </c>
      <c r="BZ147" s="1" t="n">
        <f aca="false">BZ$5/(1-$E147)+$D$147-BZ$5</f>
        <v>0.265869135547761</v>
      </c>
      <c r="CA147" s="1" t="n">
        <f aca="false">CA$5/(1-$E147)+$D$147-CA$5</f>
        <v>0.267447431400866</v>
      </c>
      <c r="CB147" s="1" t="n">
        <f aca="false">CB$5/(1-$E147)+$D$147-CB$5</f>
        <v>0.269025727253971</v>
      </c>
      <c r="CC147" s="1" t="n">
        <f aca="false">CC$5/(1-$E147)+$D$147-CC$5</f>
        <v>0.270604023107076</v>
      </c>
      <c r="CD147" s="1" t="n">
        <f aca="false">CD$5/(1-$E147)+$D$147-CD$5</f>
        <v>0.272182318960181</v>
      </c>
      <c r="CE147" s="1" t="n">
        <f aca="false">CE$5/(1-$E147)+$D$147-CE$5</f>
        <v>0.273760614813286</v>
      </c>
      <c r="CF147" s="1" t="n">
        <f aca="false">CF$5/(1-$E147)+$D$147-CF$5</f>
        <v>0.275338910666391</v>
      </c>
      <c r="CG147" s="1" t="n">
        <f aca="false">CG$5/(1-$E147)+$D$147-CG$5</f>
        <v>0.276917206519496</v>
      </c>
      <c r="CH147" s="1" t="n">
        <f aca="false">CH$5/(1-$E147)+$D$147-CH$5</f>
        <v>0.278495502372601</v>
      </c>
      <c r="CI147" s="1" t="n">
        <f aca="false">CI$5/(1-$E147)+$D$147-CI$5</f>
        <v>0.280073798225706</v>
      </c>
      <c r="CJ147" s="1" t="n">
        <f aca="false">CJ$5/(1-$E147)+$D$147-CJ$5</f>
        <v>0.281652094078811</v>
      </c>
      <c r="CK147" s="1" t="n">
        <f aca="false">CK$5/(1-$E147)+$D$147-CK$5</f>
        <v>0.283230389931916</v>
      </c>
      <c r="CL147" s="1" t="n">
        <f aca="false">CL$5/(1-$E147)+$D$147-CL$5</f>
        <v>0.284808685785022</v>
      </c>
      <c r="CM147" s="1" t="n">
        <f aca="false">CM$5/(1-$E147)+$D$147-CM$5</f>
        <v>0.286386981638127</v>
      </c>
      <c r="CN147" s="1" t="n">
        <f aca="false">CN$5/(1-$E147)+$D$147-CN$5</f>
        <v>0.287965277491232</v>
      </c>
      <c r="CO147" s="1" t="n">
        <f aca="false">CO$5/(1-$E147)+$D$147-CO$5</f>
        <v>0.289543573344337</v>
      </c>
      <c r="CP147" s="1" t="n">
        <f aca="false">CP$5/(1-$E147)+$D$147-CP$5</f>
        <v>0.291121869197442</v>
      </c>
      <c r="CQ147" s="1" t="n">
        <f aca="false">CQ$5/(1-$E147)+$D$147-CQ$5</f>
        <v>0.292700165050547</v>
      </c>
      <c r="CR147" s="1" t="n">
        <f aca="false">CR$5/(1-$E147)+$D$147-CR$5</f>
        <v>0.294278460903652</v>
      </c>
      <c r="CS147" s="1" t="n">
        <f aca="false">CS$5/(1-$E147)+$D$147-CS$5</f>
        <v>0.295856756756757</v>
      </c>
      <c r="CT147" s="1" t="n">
        <f aca="false">CT$5/(1-$E147)+$D$147-CT$5</f>
        <v>0.297435052609861</v>
      </c>
      <c r="CU147" s="1" t="n">
        <f aca="false">CU$5/(1-$E147)+$D$147-CU$5</f>
        <v>0.299013348462966</v>
      </c>
      <c r="CV147" s="1" t="n">
        <f aca="false">CV$5/(1-$E147)+$D$147-CV$5</f>
        <v>0.300591644316071</v>
      </c>
      <c r="CW147" s="1" t="n">
        <f aca="false">CW$5/(1-$E147)+$D$147-CW$5</f>
        <v>0.302169940169176</v>
      </c>
      <c r="CX147" s="1" t="n">
        <f aca="false">CX$5/(1-$E147)+$D$147-CX$5</f>
        <v>0.303748236022281</v>
      </c>
      <c r="CY147" s="1" t="n">
        <f aca="false">CY$5/(1-$E147)+$D$147-CY$5</f>
        <v>0.305326531875386</v>
      </c>
      <c r="CZ147" s="1" t="n">
        <f aca="false">CZ$5/(1-$E147)+$D$147-CZ$5</f>
        <v>0.306904827728491</v>
      </c>
      <c r="DA147" s="1" t="n">
        <f aca="false">DA$5/(1-$E147)+$D$147-DA$5</f>
        <v>0.308483123581596</v>
      </c>
      <c r="DB147" s="1" t="n">
        <f aca="false">DB$5/(1-$E147)+$D$147-DB$5</f>
        <v>0.310061419434701</v>
      </c>
      <c r="DC147" s="1" t="n">
        <f aca="false">DC$5/(1-$E147)+$D$147-DC$5</f>
        <v>0.311639715287806</v>
      </c>
      <c r="DD147" s="1" t="n">
        <f aca="false">DD$5/(1-$E147)+$D$147-DD$5</f>
        <v>0.313218011140911</v>
      </c>
      <c r="DE147" s="1" t="n">
        <f aca="false">DE$5/(1-$E147)+$D$147-DE$5</f>
        <v>0.314796306994016</v>
      </c>
      <c r="DF147" s="1" t="n">
        <f aca="false">DF$5/(1-$E147)+$D$147-DF$5</f>
        <v>0.316374602847121</v>
      </c>
      <c r="DG147" s="1" t="n">
        <f aca="false">DG$5/(1-$E147)+$D$147-DG$5</f>
        <v>0.317952898700226</v>
      </c>
      <c r="DH147" s="1" t="n">
        <f aca="false">DH$5/(1-$E147)+$D$147-DH$5</f>
        <v>0.319531194553331</v>
      </c>
      <c r="DI147" s="1" t="n">
        <f aca="false">DI$5/(1-$E147)+$D$147-DI$5</f>
        <v>0.321109490406436</v>
      </c>
      <c r="DJ147" s="1" t="n">
        <f aca="false">DJ$5/(1-$E147)+$D$147-DJ$5</f>
        <v>0.322687786259541</v>
      </c>
      <c r="DK147" s="1" t="n">
        <f aca="false">DK$5/(1-$E147)+$D$147-DK$5</f>
        <v>0.324266082112646</v>
      </c>
      <c r="DL147" s="1" t="n">
        <f aca="false">DL$5/(1-$E147)+$D$147-DL$5</f>
        <v>0.325844377965751</v>
      </c>
      <c r="DM147" s="1" t="n">
        <f aca="false">DM$5/(1-$E147)+$D$147-DM$5</f>
        <v>0.327422673818856</v>
      </c>
      <c r="DN147" s="1" t="n">
        <f aca="false">DN$5/(1-$E147)+$D$147-DN$5</f>
        <v>0.329000969671961</v>
      </c>
      <c r="DO147" s="1" t="n">
        <f aca="false">DO$5/(1-$E147)+$D$147-DO$5</f>
        <v>0.330579265525066</v>
      </c>
      <c r="DP147" s="1" t="n">
        <f aca="false">DP$5/(1-$E147)+$D$147-DP$5</f>
        <v>0.332157561378171</v>
      </c>
      <c r="DQ147" s="1" t="n">
        <f aca="false">DQ$5/(1-$E147)+$D$147-DQ$5</f>
        <v>0.333735857231276</v>
      </c>
      <c r="DR147" s="1" t="n">
        <f aca="false">DR$5/(1-$E147)+$D$147-DR$5</f>
        <v>0.335314153084381</v>
      </c>
      <c r="DS147" s="1" t="n">
        <f aca="false">DS$5/(1-$E147)+$D$147-DS$5</f>
        <v>0.336892448937486</v>
      </c>
      <c r="DT147" s="1" t="n">
        <f aca="false">DT$5/(1-$E147)+$D$147-DT$5</f>
        <v>0.338470744790591</v>
      </c>
      <c r="DU147" s="1" t="n">
        <f aca="false">DU$5/(1-$E147)+$D$147-DU$5</f>
        <v>0.340049040643696</v>
      </c>
      <c r="DV147" s="1" t="n">
        <f aca="false">DV$5/(1-$E147)+$D$147-DV$5</f>
        <v>0.341627336496801</v>
      </c>
      <c r="DW147" s="1" t="n">
        <f aca="false">DW$5/(1-$E147)+$D$147-DW$5</f>
        <v>0.343205632349907</v>
      </c>
      <c r="DX147" s="1" t="n">
        <f aca="false">DX$5/(1-$E147)+$D$147-DX$5</f>
        <v>0.344783928203011</v>
      </c>
      <c r="DY147" s="1" t="n">
        <f aca="false">DY$5/(1-$E147)+$D$147-DY$5</f>
        <v>0.346362224056117</v>
      </c>
      <c r="DZ147" s="1" t="n">
        <f aca="false">DZ$5/(1-$E147)+$D$147-DZ$5</f>
        <v>0.347940519909221</v>
      </c>
      <c r="EA147" s="1" t="n">
        <f aca="false">EA$5/(1-$E147)+$D$147-EA$5</f>
        <v>0.349518815762327</v>
      </c>
      <c r="EB147" s="1" t="n">
        <f aca="false">EB$5/(1-$E147)+$D$147-EB$5</f>
        <v>0.351097111615431</v>
      </c>
      <c r="EC147" s="1" t="n">
        <f aca="false">EC$5/(1-$E147)+$D$147-EC$5</f>
        <v>0.352675407468537</v>
      </c>
      <c r="ED147" s="1" t="n">
        <f aca="false">ED$5/(1-$E147)+$D$147-ED$5</f>
        <v>0.354253703321641</v>
      </c>
      <c r="EE147" s="1" t="n">
        <f aca="false">EE$5/(1-$E147)+$D$147-EE$5</f>
        <v>0.355831999174747</v>
      </c>
      <c r="EF147" s="1" t="n">
        <f aca="false">EF$5/(1-$E147)+$D$147-EF$5</f>
        <v>0.357410295027851</v>
      </c>
      <c r="EG147" s="1" t="n">
        <f aca="false">EG$5/(1-$E147)+$D$147-EG$5</f>
        <v>0.358988590880957</v>
      </c>
      <c r="EH147" s="1" t="n">
        <f aca="false">EH$5/(1-$E147)+$D$147-EH$5</f>
        <v>0.360566886734063</v>
      </c>
      <c r="EI147" s="1" t="n">
        <f aca="false">EI$5/(1-$E147)+$D$147-EI$5</f>
        <v>0.362145182587167</v>
      </c>
      <c r="EJ147" s="1" t="n">
        <f aca="false">EJ$5/(1-$E147)+$D$147-EJ$5</f>
        <v>0.363723478440273</v>
      </c>
      <c r="EK147" s="1" t="n">
        <f aca="false">EK$5/(1-$E147)+$D$147-EK$5</f>
        <v>0.365301774293377</v>
      </c>
      <c r="EL147" s="1" t="n">
        <f aca="false">EL$5/(1-$E147)+$D$147-EL$5</f>
        <v>0.366880070146483</v>
      </c>
      <c r="EM147" s="1" t="n">
        <f aca="false">EM$5/(1-$E147)+$D$147-EM$5</f>
        <v>0.368458365999587</v>
      </c>
      <c r="EN147" s="1" t="n">
        <f aca="false">EN$5/(1-$E147)+$D$147-EN$5</f>
        <v>0.370036661852692</v>
      </c>
      <c r="EO147" s="1" t="n">
        <f aca="false">EO$5/(1-$E147)+$D$147-EO$5</f>
        <v>0.371614957705797</v>
      </c>
      <c r="EP147" s="1" t="n">
        <f aca="false">EP$5/(1-$E147)+$D$147-EP$5</f>
        <v>0.373193253558902</v>
      </c>
      <c r="EQ147" s="1" t="n">
        <f aca="false">EQ$5/(1-$E147)+$D$147-EQ$5</f>
        <v>0.374771549412007</v>
      </c>
      <c r="ER147" s="1" t="n">
        <f aca="false">ER$5/(1-$E147)+$D$147-ER$5</f>
        <v>0.376349845265112</v>
      </c>
      <c r="ES147" s="1" t="n">
        <f aca="false">ES$5/(1-$E147)+$D$147-ES$5</f>
        <v>0.377928141118217</v>
      </c>
      <c r="ET147" s="1" t="n">
        <f aca="false">ET$5/(1-$E147)+$D$147-ET$5</f>
        <v>0.379506436971322</v>
      </c>
      <c r="EU147" s="1"/>
      <c r="EV147" s="1"/>
      <c r="EW147" s="1"/>
      <c r="EX147" s="1"/>
      <c r="EY147" s="1"/>
      <c r="EZ147" s="1"/>
      <c r="FA147" s="1"/>
      <c r="FB147" s="1"/>
    </row>
    <row r="148" customFormat="false" ht="12.75" hidden="false" customHeight="false" outlineLevel="0" collapsed="false">
      <c r="A148" s="18" t="s">
        <v>121</v>
      </c>
      <c r="B148" s="12" t="n">
        <f aca="false">+B147+1</f>
        <v>97</v>
      </c>
      <c r="C148" s="1" t="n">
        <v>7.733</v>
      </c>
      <c r="D148" s="1" t="n">
        <f aca="false">0.072</f>
        <v>0.072</v>
      </c>
      <c r="E148" s="2" t="n">
        <f aca="false">0.0235</f>
        <v>0.0235</v>
      </c>
      <c r="F148" s="1" t="n">
        <f aca="false">F$5/(1-$E148)+$D$148-F$5</f>
        <v>0.108098310291859</v>
      </c>
      <c r="G148" s="1" t="n">
        <f aca="false">G$5/(1-$E148)+$D$148-G$5</f>
        <v>0.109301587301587</v>
      </c>
      <c r="H148" s="1" t="n">
        <f aca="false">H$5/(1-$E148)+$D$148-H$5</f>
        <v>0.110504864311316</v>
      </c>
      <c r="I148" s="1" t="n">
        <f aca="false">I$5/(1-$E148)+$D$148-I$5</f>
        <v>0.111708141321045</v>
      </c>
      <c r="J148" s="1" t="n">
        <f aca="false">J$5/(1-$E148)+$D$148-J$5</f>
        <v>0.112911418330773</v>
      </c>
      <c r="K148" s="1" t="n">
        <f aca="false">K$5/(1-$E148)+$D$148-K$5</f>
        <v>0.114114695340502</v>
      </c>
      <c r="L148" s="1" t="n">
        <f aca="false">L$5/(1-$E148)+$D$148-L$5</f>
        <v>0.11531797235023</v>
      </c>
      <c r="M148" s="1" t="n">
        <f aca="false">M$5/(1-$E148)+$D$148-M$5</f>
        <v>0.116521249359959</v>
      </c>
      <c r="N148" s="1" t="n">
        <f aca="false">N$5/(1-$E148)+$D$148-N$5</f>
        <v>0.117724526369687</v>
      </c>
      <c r="O148" s="1" t="n">
        <f aca="false">O$5/(1-$E148)+$D$148-O$5</f>
        <v>0.118927803379416</v>
      </c>
      <c r="P148" s="1" t="n">
        <f aca="false">P$5/(1-$E148)+$D$148-P$5</f>
        <v>0.132163850486431</v>
      </c>
      <c r="Q148" s="1" t="n">
        <f aca="false">Q$5/(1-$E148)+$D$148-Q$5</f>
        <v>0.13336712749616</v>
      </c>
      <c r="R148" s="1" t="n">
        <f aca="false">R$5/(1-$E148)+$D$148-R$5</f>
        <v>0.134570404505888</v>
      </c>
      <c r="S148" s="1" t="n">
        <f aca="false">S$5/(1-$E148)+$D$148-S$5</f>
        <v>0.135773681515617</v>
      </c>
      <c r="T148" s="1" t="n">
        <f aca="false">T$5/(1-$E148)+$D$148-T$5</f>
        <v>0.136976958525346</v>
      </c>
      <c r="U148" s="1" t="n">
        <f aca="false">U$5/(1-$E148)+$D$148-U$5</f>
        <v>0.138180235535074</v>
      </c>
      <c r="V148" s="1" t="n">
        <f aca="false">V$5/(1-$E148)+$D$148-V$5</f>
        <v>0.139383512544803</v>
      </c>
      <c r="W148" s="1" t="n">
        <f aca="false">W$5/(1-$E148)+$D$148-W$5</f>
        <v>0.140586789554531</v>
      </c>
      <c r="X148" s="1" t="n">
        <f aca="false">X$5/(1-$E148)+$D$148-X$5</f>
        <v>0.14179006656426</v>
      </c>
      <c r="Y148" s="1" t="n">
        <f aca="false">Y$5/(1-$E148)+$D$148-Y$5</f>
        <v>0.142993343573989</v>
      </c>
      <c r="Z148" s="1" t="n">
        <f aca="false">Z$5/(1-$E148)+$D$148-Z$5</f>
        <v>0.144196620583717</v>
      </c>
      <c r="AA148" s="1" t="n">
        <f aca="false">AA$5/(1-$E148)+$D$148-AA$5</f>
        <v>0.145399897593446</v>
      </c>
      <c r="AB148" s="1" t="n">
        <f aca="false">AB$5/(1-$E148)+$D$148-AB$5</f>
        <v>0.146603174603174</v>
      </c>
      <c r="AC148" s="1" t="n">
        <f aca="false">AC$5/(1-$E148)+$D$148-AC$5</f>
        <v>0.147806451612903</v>
      </c>
      <c r="AD148" s="1" t="n">
        <f aca="false">AD$5/(1-$E148)+$D$148-AD$5</f>
        <v>0.149009728622632</v>
      </c>
      <c r="AE148" s="1" t="n">
        <f aca="false">AE$5/(1-$E148)+$D$148-AE$5</f>
        <v>0.15021300563236</v>
      </c>
      <c r="AF148" s="1" t="n">
        <f aca="false">AF$5/(1-$E148)+$D$148-AF$5</f>
        <v>0.151416282642089</v>
      </c>
      <c r="AG148" s="1" t="n">
        <f aca="false">AG$5/(1-$E148)+$D$148-AG$5</f>
        <v>0.152619559651817</v>
      </c>
      <c r="AH148" s="1" t="n">
        <f aca="false">AH$5/(1-$E148)+$D$148-AH$5</f>
        <v>0.153822836661546</v>
      </c>
      <c r="AI148" s="1" t="n">
        <f aca="false">AI$5/(1-$E148)+$D$148-AI$5</f>
        <v>0.155026113671275</v>
      </c>
      <c r="AJ148" s="1" t="n">
        <f aca="false">AJ$5/(1-$E148)+$D$148-AJ$5</f>
        <v>0.156229390681003</v>
      </c>
      <c r="AK148" s="1" t="n">
        <f aca="false">AK$5/(1-$E148)+$D$148-AK$5</f>
        <v>0.157432667690732</v>
      </c>
      <c r="AL148" s="1" t="n">
        <f aca="false">AL$5/(1-$E148)+$D$148-AL$5</f>
        <v>0.158635944700461</v>
      </c>
      <c r="AM148" s="1" t="n">
        <f aca="false">AM$5/(1-$E148)+$D$148-AM$5</f>
        <v>0.159839221710189</v>
      </c>
      <c r="AN148" s="1" t="n">
        <f aca="false">AN$5/(1-$E148)+$D$148-AN$5</f>
        <v>0.161042498719918</v>
      </c>
      <c r="AO148" s="1" t="n">
        <f aca="false">AO$5/(1-$E148)+$D$148-AO$5</f>
        <v>0.162245775729647</v>
      </c>
      <c r="AP148" s="1" t="n">
        <f aca="false">AP$5/(1-$E148)+$D$148-AP$5</f>
        <v>0.163449052739375</v>
      </c>
      <c r="AQ148" s="1" t="n">
        <f aca="false">AQ$5/(1-$E148)+$D$148-AQ$5</f>
        <v>0.164652329749104</v>
      </c>
      <c r="AR148" s="1" t="n">
        <f aca="false">AR$5/(1-$E148)+$D$148-AR$5</f>
        <v>0.165855606758832</v>
      </c>
      <c r="AS148" s="1" t="n">
        <f aca="false">AS$5/(1-$E148)+$D$148-AS$5</f>
        <v>0.167058883768561</v>
      </c>
      <c r="AT148" s="1" t="n">
        <f aca="false">AT$5/(1-$E148)+$D$148-AT$5</f>
        <v>0.16826216077829</v>
      </c>
      <c r="AU148" s="1" t="n">
        <f aca="false">AU$5/(1-$E148)+$D$148-AU$5</f>
        <v>0.169465437788018</v>
      </c>
      <c r="AV148" s="1" t="n">
        <f aca="false">AV$5/(1-$E148)+$D$148-AV$5</f>
        <v>0.170668714797747</v>
      </c>
      <c r="AW148" s="1" t="n">
        <f aca="false">AW$5/(1-$E148)+$D$148-AW$5</f>
        <v>0.171871991807476</v>
      </c>
      <c r="AX148" s="1" t="n">
        <f aca="false">AX$5/(1-$E148)+$D$148-AX$5</f>
        <v>0.173075268817204</v>
      </c>
      <c r="AY148" s="1" t="n">
        <f aca="false">AY$5/(1-$E148)+$D$148-AY$5</f>
        <v>0.174278545826932</v>
      </c>
      <c r="AZ148" s="1" t="n">
        <f aca="false">AZ$5/(1-$E148)+$D$148-AZ$5</f>
        <v>0.175481822836661</v>
      </c>
      <c r="BA148" s="1" t="n">
        <f aca="false">BA$5/(1-$E148)+$D$148-BA$5</f>
        <v>0.17668509984639</v>
      </c>
      <c r="BB148" s="1" t="n">
        <f aca="false">BB$5/(1-$E148)+$D$148-BB$5</f>
        <v>0.177888376856118</v>
      </c>
      <c r="BC148" s="1" t="n">
        <f aca="false">BC$5/(1-$E148)+$D$148-BC$5</f>
        <v>0.179091653865847</v>
      </c>
      <c r="BD148" s="1" t="n">
        <f aca="false">BD$5/(1-$E148)+$D$148-BD$5</f>
        <v>0.180294930875576</v>
      </c>
      <c r="BE148" s="1" t="n">
        <f aca="false">BE$5/(1-$E148)+$D$148-BE$5</f>
        <v>0.181498207885304</v>
      </c>
      <c r="BF148" s="1" t="n">
        <f aca="false">BF$5/(1-$E148)+$D$148-BF$5</f>
        <v>0.182701484895033</v>
      </c>
      <c r="BG148" s="1" t="n">
        <f aca="false">BG$5/(1-$E148)+$D$148-BG$5</f>
        <v>0.183904761904762</v>
      </c>
      <c r="BH148" s="1" t="n">
        <f aca="false">BH$5/(1-$E148)+$D$148-BH$5</f>
        <v>0.18510803891449</v>
      </c>
      <c r="BI148" s="1" t="n">
        <f aca="false">BI$5/(1-$E148)+$D$148-BI$5</f>
        <v>0.186311315924219</v>
      </c>
      <c r="BJ148" s="1" t="n">
        <f aca="false">BJ$5/(1-$E148)+$D$148-BJ$5</f>
        <v>0.187514592933947</v>
      </c>
      <c r="BK148" s="1" t="n">
        <f aca="false">BK$5/(1-$E148)+$D$148-BK$5</f>
        <v>0.188717869943676</v>
      </c>
      <c r="BL148" s="1" t="n">
        <f aca="false">BL$5/(1-$E148)+$D$148-BL$5</f>
        <v>0.189921146953405</v>
      </c>
      <c r="BM148" s="1" t="n">
        <f aca="false">BM$5/(1-$E148)+$D$148-BM$5</f>
        <v>0.191124423963133</v>
      </c>
      <c r="BN148" s="1" t="n">
        <f aca="false">BN$5/(1-$E148)+$D$148-BN$5</f>
        <v>0.192327700972862</v>
      </c>
      <c r="BO148" s="1" t="n">
        <f aca="false">BO$5/(1-$E148)+$D$148-BO$5</f>
        <v>0.193530977982591</v>
      </c>
      <c r="BP148" s="1" t="n">
        <f aca="false">BP$5/(1-$E148)+$D$148-BP$5</f>
        <v>0.194734254992319</v>
      </c>
      <c r="BQ148" s="1" t="n">
        <f aca="false">BQ$5/(1-$E148)+$D$148-BQ$5</f>
        <v>0.195937532002048</v>
      </c>
      <c r="BR148" s="1" t="n">
        <f aca="false">BR$5/(1-$E148)+$D$148-BR$5</f>
        <v>0.197140809011777</v>
      </c>
      <c r="BS148" s="1" t="n">
        <f aca="false">BS$5/(1-$E148)+$D$148-BS$5</f>
        <v>0.198344086021505</v>
      </c>
      <c r="BT148" s="1" t="n">
        <f aca="false">BT$5/(1-$E148)+$D$148-BT$5</f>
        <v>0.199547363031233</v>
      </c>
      <c r="BU148" s="1" t="n">
        <f aca="false">BU$5/(1-$E148)+$D$148-BU$5</f>
        <v>0.200750640040963</v>
      </c>
      <c r="BV148" s="1" t="n">
        <f aca="false">BV$5/(1-$E148)+$D$148-BV$5</f>
        <v>0.201953917050691</v>
      </c>
      <c r="BW148" s="1" t="n">
        <f aca="false">BW$5/(1-$E148)+$D$148-BW$5</f>
        <v>0.203157194060419</v>
      </c>
      <c r="BX148" s="1" t="n">
        <f aca="false">BX$5/(1-$E148)+$D$148-BX$5</f>
        <v>0.204360471070148</v>
      </c>
      <c r="BY148" s="1" t="n">
        <f aca="false">BY$5/(1-$E148)+$D$148-BY$5</f>
        <v>0.205563748079877</v>
      </c>
      <c r="BZ148" s="1" t="n">
        <f aca="false">BZ$5/(1-$E148)+$D$148-BZ$5</f>
        <v>0.206767025089605</v>
      </c>
      <c r="CA148" s="1" t="n">
        <f aca="false">CA$5/(1-$E148)+$D$148-CA$5</f>
        <v>0.207970302099334</v>
      </c>
      <c r="CB148" s="1" t="n">
        <f aca="false">CB$5/(1-$E148)+$D$148-CB$5</f>
        <v>0.209173579109063</v>
      </c>
      <c r="CC148" s="1" t="n">
        <f aca="false">CC$5/(1-$E148)+$D$148-CC$5</f>
        <v>0.210376856118791</v>
      </c>
      <c r="CD148" s="1" t="n">
        <f aca="false">CD$5/(1-$E148)+$D$148-CD$5</f>
        <v>0.211580133128519</v>
      </c>
      <c r="CE148" s="1" t="n">
        <f aca="false">CE$5/(1-$E148)+$D$148-CE$5</f>
        <v>0.212783410138249</v>
      </c>
      <c r="CF148" s="1" t="n">
        <f aca="false">CF$5/(1-$E148)+$D$148-CF$5</f>
        <v>0.213986687147977</v>
      </c>
      <c r="CG148" s="1" t="n">
        <f aca="false">CG$5/(1-$E148)+$D$148-CG$5</f>
        <v>0.215189964157705</v>
      </c>
      <c r="CH148" s="1" t="n">
        <f aca="false">CH$5/(1-$E148)+$D$148-CH$5</f>
        <v>0.216393241167435</v>
      </c>
      <c r="CI148" s="1" t="n">
        <f aca="false">CI$5/(1-$E148)+$D$148-CI$5</f>
        <v>0.217596518177163</v>
      </c>
      <c r="CJ148" s="1" t="n">
        <f aca="false">CJ$5/(1-$E148)+$D$148-CJ$5</f>
        <v>0.218799795186891</v>
      </c>
      <c r="CK148" s="1" t="n">
        <f aca="false">CK$5/(1-$E148)+$D$148-CK$5</f>
        <v>0.22000307219662</v>
      </c>
      <c r="CL148" s="1" t="n">
        <f aca="false">CL$5/(1-$E148)+$D$148-CL$5</f>
        <v>0.221206349206349</v>
      </c>
      <c r="CM148" s="1" t="n">
        <f aca="false">CM$5/(1-$E148)+$D$148-CM$5</f>
        <v>0.222409626216077</v>
      </c>
      <c r="CN148" s="1" t="n">
        <f aca="false">CN$5/(1-$E148)+$D$148-CN$5</f>
        <v>0.223612903225806</v>
      </c>
      <c r="CO148" s="1" t="n">
        <f aca="false">CO$5/(1-$E148)+$D$148-CO$5</f>
        <v>0.224816180235535</v>
      </c>
      <c r="CP148" s="1" t="n">
        <f aca="false">CP$5/(1-$E148)+$D$148-CP$5</f>
        <v>0.226019457245263</v>
      </c>
      <c r="CQ148" s="1" t="n">
        <f aca="false">CQ$5/(1-$E148)+$D$148-CQ$5</f>
        <v>0.227222734254992</v>
      </c>
      <c r="CR148" s="1" t="n">
        <f aca="false">CR$5/(1-$E148)+$D$148-CR$5</f>
        <v>0.228426011264721</v>
      </c>
      <c r="CS148" s="1" t="n">
        <f aca="false">CS$5/(1-$E148)+$D$148-CS$5</f>
        <v>0.229629288274449</v>
      </c>
      <c r="CT148" s="1" t="n">
        <f aca="false">CT$5/(1-$E148)+$D$148-CT$5</f>
        <v>0.230832565284178</v>
      </c>
      <c r="CU148" s="1" t="n">
        <f aca="false">CU$5/(1-$E148)+$D$148-CU$5</f>
        <v>0.232035842293906</v>
      </c>
      <c r="CV148" s="1" t="n">
        <f aca="false">CV$5/(1-$E148)+$D$148-CV$5</f>
        <v>0.233239119303635</v>
      </c>
      <c r="CW148" s="1" t="n">
        <f aca="false">CW$5/(1-$E148)+$D$148-CW$5</f>
        <v>0.234442396313364</v>
      </c>
      <c r="CX148" s="1" t="n">
        <f aca="false">CX$5/(1-$E148)+$D$148-CX$5</f>
        <v>0.235645673323092</v>
      </c>
      <c r="CY148" s="1" t="n">
        <f aca="false">CY$5/(1-$E148)+$D$148-CY$5</f>
        <v>0.236848950332821</v>
      </c>
      <c r="CZ148" s="1" t="n">
        <f aca="false">CZ$5/(1-$E148)+$D$148-CZ$5</f>
        <v>0.238052227342549</v>
      </c>
      <c r="DA148" s="1" t="n">
        <f aca="false">DA$5/(1-$E148)+$D$148-DA$5</f>
        <v>0.239255504352278</v>
      </c>
      <c r="DB148" s="1" t="n">
        <f aca="false">DB$5/(1-$E148)+$D$148-DB$5</f>
        <v>0.240458781362007</v>
      </c>
      <c r="DC148" s="1" t="n">
        <f aca="false">DC$5/(1-$E148)+$D$148-DC$5</f>
        <v>0.241662058371735</v>
      </c>
      <c r="DD148" s="1" t="n">
        <f aca="false">DD$5/(1-$E148)+$D$148-DD$5</f>
        <v>0.242865335381464</v>
      </c>
      <c r="DE148" s="1" t="n">
        <f aca="false">DE$5/(1-$E148)+$D$148-DE$5</f>
        <v>0.244068612391192</v>
      </c>
      <c r="DF148" s="1" t="n">
        <f aca="false">DF$5/(1-$E148)+$D$148-DF$5</f>
        <v>0.245271889400921</v>
      </c>
      <c r="DG148" s="1" t="n">
        <f aca="false">DG$5/(1-$E148)+$D$148-DG$5</f>
        <v>0.24647516641065</v>
      </c>
      <c r="DH148" s="1" t="n">
        <f aca="false">DH$5/(1-$E148)+$D$148-DH$5</f>
        <v>0.247678443420378</v>
      </c>
      <c r="DI148" s="1" t="n">
        <f aca="false">DI$5/(1-$E148)+$D$148-DI$5</f>
        <v>0.248881720430107</v>
      </c>
      <c r="DJ148" s="1" t="n">
        <f aca="false">DJ$5/(1-$E148)+$D$148-DJ$5</f>
        <v>0.250084997439836</v>
      </c>
      <c r="DK148" s="1" t="n">
        <f aca="false">DK$5/(1-$E148)+$D$148-DK$5</f>
        <v>0.251288274449564</v>
      </c>
      <c r="DL148" s="1" t="n">
        <f aca="false">DL$5/(1-$E148)+$D$148-DL$5</f>
        <v>0.252491551459293</v>
      </c>
      <c r="DM148" s="1" t="n">
        <f aca="false">DM$5/(1-$E148)+$D$148-DM$5</f>
        <v>0.253694828469022</v>
      </c>
      <c r="DN148" s="1" t="n">
        <f aca="false">DN$5/(1-$E148)+$D$148-DN$5</f>
        <v>0.25489810547875</v>
      </c>
      <c r="DO148" s="1" t="n">
        <f aca="false">DO$5/(1-$E148)+$D$148-DO$5</f>
        <v>0.256101382488478</v>
      </c>
      <c r="DP148" s="1" t="n">
        <f aca="false">DP$5/(1-$E148)+$D$148-DP$5</f>
        <v>0.257304659498208</v>
      </c>
      <c r="DQ148" s="1" t="n">
        <f aca="false">DQ$5/(1-$E148)+$D$148-DQ$5</f>
        <v>0.258507936507935</v>
      </c>
      <c r="DR148" s="1" t="n">
        <f aca="false">DR$5/(1-$E148)+$D$148-DR$5</f>
        <v>0.259711213517663</v>
      </c>
      <c r="DS148" s="1" t="n">
        <f aca="false">DS$5/(1-$E148)+$D$148-DS$5</f>
        <v>0.260914490527392</v>
      </c>
      <c r="DT148" s="1" t="n">
        <f aca="false">DT$5/(1-$E148)+$D$148-DT$5</f>
        <v>0.26211776753712</v>
      </c>
      <c r="DU148" s="1" t="n">
        <f aca="false">DU$5/(1-$E148)+$D$148-DU$5</f>
        <v>0.26332104454685</v>
      </c>
      <c r="DV148" s="1" t="n">
        <f aca="false">DV$5/(1-$E148)+$D$148-DV$5</f>
        <v>0.264524321556578</v>
      </c>
      <c r="DW148" s="1" t="n">
        <f aca="false">DW$5/(1-$E148)+$D$148-DW$5</f>
        <v>0.265727598566306</v>
      </c>
      <c r="DX148" s="1" t="n">
        <f aca="false">DX$5/(1-$E148)+$D$148-DX$5</f>
        <v>0.266930875576035</v>
      </c>
      <c r="DY148" s="1" t="n">
        <f aca="false">DY$5/(1-$E148)+$D$148-DY$5</f>
        <v>0.268134152585764</v>
      </c>
      <c r="DZ148" s="1" t="n">
        <f aca="false">DZ$5/(1-$E148)+$D$148-DZ$5</f>
        <v>0.269337429595492</v>
      </c>
      <c r="EA148" s="1" t="n">
        <f aca="false">EA$5/(1-$E148)+$D$148-EA$5</f>
        <v>0.270540706605221</v>
      </c>
      <c r="EB148" s="1" t="n">
        <f aca="false">EB$5/(1-$E148)+$D$148-EB$5</f>
        <v>0.27174398361495</v>
      </c>
      <c r="EC148" s="1" t="n">
        <f aca="false">EC$5/(1-$E148)+$D$148-EC$5</f>
        <v>0.272947260624678</v>
      </c>
      <c r="ED148" s="1" t="n">
        <f aca="false">ED$5/(1-$E148)+$D$148-ED$5</f>
        <v>0.274150537634407</v>
      </c>
      <c r="EE148" s="1" t="n">
        <f aca="false">EE$5/(1-$E148)+$D$148-EE$5</f>
        <v>0.275353814644136</v>
      </c>
      <c r="EF148" s="1" t="n">
        <f aca="false">EF$5/(1-$E148)+$D$148-EF$5</f>
        <v>0.276557091653864</v>
      </c>
      <c r="EG148" s="1" t="n">
        <f aca="false">EG$5/(1-$E148)+$D$148-EG$5</f>
        <v>0.277760368663593</v>
      </c>
      <c r="EH148" s="1" t="n">
        <f aca="false">EH$5/(1-$E148)+$D$148-EH$5</f>
        <v>0.278963645673322</v>
      </c>
      <c r="EI148" s="1" t="n">
        <f aca="false">EI$5/(1-$E148)+$D$148-EI$5</f>
        <v>0.280166922683051</v>
      </c>
      <c r="EJ148" s="1" t="n">
        <f aca="false">EJ$5/(1-$E148)+$D$148-EJ$5</f>
        <v>0.281370199692779</v>
      </c>
      <c r="EK148" s="1" t="n">
        <f aca="false">EK$5/(1-$E148)+$D$148-EK$5</f>
        <v>0.282573476702508</v>
      </c>
      <c r="EL148" s="1" t="n">
        <f aca="false">EL$5/(1-$E148)+$D$148-EL$5</f>
        <v>0.283776753712237</v>
      </c>
      <c r="EM148" s="1" t="n">
        <f aca="false">EM$5/(1-$E148)+$D$148-EM$5</f>
        <v>0.284980030721965</v>
      </c>
      <c r="EN148" s="1" t="n">
        <f aca="false">EN$5/(1-$E148)+$D$148-EN$5</f>
        <v>0.286183307731694</v>
      </c>
      <c r="EO148" s="1" t="n">
        <f aca="false">EO$5/(1-$E148)+$D$148-EO$5</f>
        <v>0.287386584741423</v>
      </c>
      <c r="EP148" s="1" t="n">
        <f aca="false">EP$5/(1-$E148)+$D$148-EP$5</f>
        <v>0.28858986175115</v>
      </c>
      <c r="EQ148" s="1" t="n">
        <f aca="false">EQ$5/(1-$E148)+$D$148-EQ$5</f>
        <v>0.28979313876088</v>
      </c>
      <c r="ER148" s="1" t="n">
        <f aca="false">ER$5/(1-$E148)+$D$148-ER$5</f>
        <v>0.290996415770609</v>
      </c>
      <c r="ES148" s="1" t="n">
        <f aca="false">ES$5/(1-$E148)+$D$148-ES$5</f>
        <v>0.292199692780336</v>
      </c>
      <c r="ET148" s="1" t="n">
        <f aca="false">ET$5/(1-$E148)+$D$148-ET$5</f>
        <v>0.293402969790066</v>
      </c>
      <c r="EU148" s="1"/>
      <c r="EV148" s="1"/>
      <c r="EW148" s="1"/>
      <c r="EX148" s="1"/>
      <c r="EY148" s="1"/>
      <c r="EZ148" s="1"/>
      <c r="FA148" s="1"/>
      <c r="FB148" s="1"/>
    </row>
    <row r="149" customFormat="false" ht="12.75" hidden="false" customHeight="false" outlineLevel="0" collapsed="false">
      <c r="A149" s="18" t="s">
        <v>122</v>
      </c>
      <c r="B149" s="12" t="n">
        <f aca="false">+B148+1</f>
        <v>98</v>
      </c>
      <c r="C149" s="1" t="n">
        <v>16.738</v>
      </c>
      <c r="D149" s="1" t="n">
        <f aca="false">0.1301</f>
        <v>0.1301</v>
      </c>
      <c r="E149" s="2" t="n">
        <f aca="false">0.0567</f>
        <v>0.0567</v>
      </c>
      <c r="F149" s="1" t="n">
        <f aca="false">F$5/(1-$E149)+$D$149-F$5</f>
        <v>0.220262196544048</v>
      </c>
      <c r="G149" s="1" t="n">
        <f aca="false">G$5/(1-$E149)+$D$149-G$5</f>
        <v>0.223267603095516</v>
      </c>
      <c r="H149" s="1" t="n">
        <f aca="false">H$5/(1-$E149)+$D$149-H$5</f>
        <v>0.226273009646984</v>
      </c>
      <c r="I149" s="1" t="n">
        <f aca="false">I$5/(1-$E149)+$D$149-I$5</f>
        <v>0.229278416198452</v>
      </c>
      <c r="J149" s="1" t="n">
        <f aca="false">J$5/(1-$E149)+$D$149-J$5</f>
        <v>0.23228382274992</v>
      </c>
      <c r="K149" s="1" t="n">
        <f aca="false">K$5/(1-$E149)+$D$149-K$5</f>
        <v>0.235289229301389</v>
      </c>
      <c r="L149" s="1" t="n">
        <f aca="false">L$5/(1-$E149)+$D$149-L$5</f>
        <v>0.238294635852857</v>
      </c>
      <c r="M149" s="1" t="n">
        <f aca="false">M$5/(1-$E149)+$D$149-M$5</f>
        <v>0.241300042404325</v>
      </c>
      <c r="N149" s="1" t="n">
        <f aca="false">N$5/(1-$E149)+$D$149-N$5</f>
        <v>0.244305448955794</v>
      </c>
      <c r="O149" s="1" t="n">
        <f aca="false">O$5/(1-$E149)+$D$149-O$5</f>
        <v>0.247310855507262</v>
      </c>
      <c r="P149" s="1" t="n">
        <f aca="false">P$5/(1-$E149)+$D$149-P$5</f>
        <v>0.280370327573412</v>
      </c>
      <c r="Q149" s="1" t="n">
        <f aca="false">Q$5/(1-$E149)+$D$149-Q$5</f>
        <v>0.283375734124881</v>
      </c>
      <c r="R149" s="1" t="n">
        <f aca="false">R$5/(1-$E149)+$D$149-R$5</f>
        <v>0.286381140676349</v>
      </c>
      <c r="S149" s="1" t="n">
        <f aca="false">S$5/(1-$E149)+$D$149-S$5</f>
        <v>0.289386547227817</v>
      </c>
      <c r="T149" s="1" t="n">
        <f aca="false">T$5/(1-$E149)+$D$149-T$5</f>
        <v>0.292391953779286</v>
      </c>
      <c r="U149" s="1" t="n">
        <f aca="false">U$5/(1-$E149)+$D$149-U$5</f>
        <v>0.295397360330754</v>
      </c>
      <c r="V149" s="1" t="n">
        <f aca="false">V$5/(1-$E149)+$D$149-V$5</f>
        <v>0.298402766882222</v>
      </c>
      <c r="W149" s="1" t="n">
        <f aca="false">W$5/(1-$E149)+$D$149-W$5</f>
        <v>0.30140817343369</v>
      </c>
      <c r="X149" s="1" t="n">
        <f aca="false">X$5/(1-$E149)+$D$149-X$5</f>
        <v>0.304413579985158</v>
      </c>
      <c r="Y149" s="1" t="n">
        <f aca="false">Y$5/(1-$E149)+$D$149-Y$5</f>
        <v>0.307418986536627</v>
      </c>
      <c r="Z149" s="1" t="n">
        <f aca="false">Z$5/(1-$E149)+$D$149-Z$5</f>
        <v>0.310424393088095</v>
      </c>
      <c r="AA149" s="1" t="n">
        <f aca="false">AA$5/(1-$E149)+$D$149-AA$5</f>
        <v>0.313429799639563</v>
      </c>
      <c r="AB149" s="1" t="n">
        <f aca="false">AB$5/(1-$E149)+$D$149-AB$5</f>
        <v>0.316435206191031</v>
      </c>
      <c r="AC149" s="1" t="n">
        <f aca="false">AC$5/(1-$E149)+$D$149-AC$5</f>
        <v>0.3194406127425</v>
      </c>
      <c r="AD149" s="1" t="n">
        <f aca="false">AD$5/(1-$E149)+$D$149-AD$5</f>
        <v>0.322446019293968</v>
      </c>
      <c r="AE149" s="1" t="n">
        <f aca="false">AE$5/(1-$E149)+$D$149-AE$5</f>
        <v>0.325451425845436</v>
      </c>
      <c r="AF149" s="1" t="n">
        <f aca="false">AF$5/(1-$E149)+$D$149-AF$5</f>
        <v>0.328456832396904</v>
      </c>
      <c r="AG149" s="1" t="n">
        <f aca="false">AG$5/(1-$E149)+$D$149-AG$5</f>
        <v>0.331462238948372</v>
      </c>
      <c r="AH149" s="1" t="n">
        <f aca="false">AH$5/(1-$E149)+$D$149-AH$5</f>
        <v>0.334467645499841</v>
      </c>
      <c r="AI149" s="1" t="n">
        <f aca="false">AI$5/(1-$E149)+$D$149-AI$5</f>
        <v>0.337473052051309</v>
      </c>
      <c r="AJ149" s="1" t="n">
        <f aca="false">AJ$5/(1-$E149)+$D$149-AJ$5</f>
        <v>0.340478458602777</v>
      </c>
      <c r="AK149" s="1" t="n">
        <f aca="false">AK$5/(1-$E149)+$D$149-AK$5</f>
        <v>0.343483865154246</v>
      </c>
      <c r="AL149" s="1" t="n">
        <f aca="false">AL$5/(1-$E149)+$D$149-AL$5</f>
        <v>0.346489271705714</v>
      </c>
      <c r="AM149" s="1" t="n">
        <f aca="false">AM$5/(1-$E149)+$D$149-AM$5</f>
        <v>0.349494678257182</v>
      </c>
      <c r="AN149" s="1" t="n">
        <f aca="false">AN$5/(1-$E149)+$D$149-AN$5</f>
        <v>0.35250008480865</v>
      </c>
      <c r="AO149" s="1" t="n">
        <f aca="false">AO$5/(1-$E149)+$D$149-AO$5</f>
        <v>0.355505491360118</v>
      </c>
      <c r="AP149" s="1" t="n">
        <f aca="false">AP$5/(1-$E149)+$D$149-AP$5</f>
        <v>0.358510897911586</v>
      </c>
      <c r="AQ149" s="1" t="n">
        <f aca="false">AQ$5/(1-$E149)+$D$149-AQ$5</f>
        <v>0.361516304463055</v>
      </c>
      <c r="AR149" s="1" t="n">
        <f aca="false">AR$5/(1-$E149)+$D$149-AR$5</f>
        <v>0.364521711014523</v>
      </c>
      <c r="AS149" s="1" t="n">
        <f aca="false">AS$5/(1-$E149)+$D$149-AS$5</f>
        <v>0.367527117565991</v>
      </c>
      <c r="AT149" s="1" t="n">
        <f aca="false">AT$5/(1-$E149)+$D$149-AT$5</f>
        <v>0.37053252411746</v>
      </c>
      <c r="AU149" s="1" t="n">
        <f aca="false">AU$5/(1-$E149)+$D$149-AU$5</f>
        <v>0.373537930668928</v>
      </c>
      <c r="AV149" s="1" t="n">
        <f aca="false">AV$5/(1-$E149)+$D$149-AV$5</f>
        <v>0.376543337220395</v>
      </c>
      <c r="AW149" s="1" t="n">
        <f aca="false">AW$5/(1-$E149)+$D$149-AW$5</f>
        <v>0.379548743771864</v>
      </c>
      <c r="AX149" s="1" t="n">
        <f aca="false">AX$5/(1-$E149)+$D$149-AX$5</f>
        <v>0.382554150323332</v>
      </c>
      <c r="AY149" s="1" t="n">
        <f aca="false">AY$5/(1-$E149)+$D$149-AY$5</f>
        <v>0.3855595568748</v>
      </c>
      <c r="AZ149" s="1" t="n">
        <f aca="false">AZ$5/(1-$E149)+$D$149-AZ$5</f>
        <v>0.388564963426268</v>
      </c>
      <c r="BA149" s="1" t="n">
        <f aca="false">BA$5/(1-$E149)+$D$149-BA$5</f>
        <v>0.391570369977737</v>
      </c>
      <c r="BB149" s="1" t="n">
        <f aca="false">BB$5/(1-$E149)+$D$149-BB$5</f>
        <v>0.394575776529205</v>
      </c>
      <c r="BC149" s="1" t="n">
        <f aca="false">BC$5/(1-$E149)+$D$149-BC$5</f>
        <v>0.397581183080673</v>
      </c>
      <c r="BD149" s="1" t="n">
        <f aca="false">BD$5/(1-$E149)+$D$149-BD$5</f>
        <v>0.400586589632142</v>
      </c>
      <c r="BE149" s="1" t="n">
        <f aca="false">BE$5/(1-$E149)+$D$149-BE$5</f>
        <v>0.40359199618361</v>
      </c>
      <c r="BF149" s="1" t="n">
        <f aca="false">BF$5/(1-$E149)+$D$149-BF$5</f>
        <v>0.406597402735078</v>
      </c>
      <c r="BG149" s="1" t="n">
        <f aca="false">BG$5/(1-$E149)+$D$149-BG$5</f>
        <v>0.409602809286547</v>
      </c>
      <c r="BH149" s="1" t="n">
        <f aca="false">BH$5/(1-$E149)+$D$149-BH$5</f>
        <v>0.412608215838015</v>
      </c>
      <c r="BI149" s="1" t="n">
        <f aca="false">BI$5/(1-$E149)+$D$149-BI$5</f>
        <v>0.415613622389483</v>
      </c>
      <c r="BJ149" s="1" t="n">
        <f aca="false">BJ$5/(1-$E149)+$D$149-BJ$5</f>
        <v>0.418619028940951</v>
      </c>
      <c r="BK149" s="1" t="n">
        <f aca="false">BK$5/(1-$E149)+$D$149-BK$5</f>
        <v>0.421624435492419</v>
      </c>
      <c r="BL149" s="1" t="n">
        <f aca="false">BL$5/(1-$E149)+$D$149-BL$5</f>
        <v>0.424629842043887</v>
      </c>
      <c r="BM149" s="1" t="n">
        <f aca="false">BM$5/(1-$E149)+$D$149-BM$5</f>
        <v>0.427635248595355</v>
      </c>
      <c r="BN149" s="1" t="n">
        <f aca="false">BN$5/(1-$E149)+$D$149-BN$5</f>
        <v>0.430640655146824</v>
      </c>
      <c r="BO149" s="1" t="n">
        <f aca="false">BO$5/(1-$E149)+$D$149-BO$5</f>
        <v>0.433646061698292</v>
      </c>
      <c r="BP149" s="1" t="n">
        <f aca="false">BP$5/(1-$E149)+$D$149-BP$5</f>
        <v>0.43665146824976</v>
      </c>
      <c r="BQ149" s="1" t="n">
        <f aca="false">BQ$5/(1-$E149)+$D$149-BQ$5</f>
        <v>0.439656874801229</v>
      </c>
      <c r="BR149" s="1" t="n">
        <f aca="false">BR$5/(1-$E149)+$D$149-BR$5</f>
        <v>0.442662281352697</v>
      </c>
      <c r="BS149" s="1" t="n">
        <f aca="false">BS$5/(1-$E149)+$D$149-BS$5</f>
        <v>0.445667687904165</v>
      </c>
      <c r="BT149" s="1" t="n">
        <f aca="false">BT$5/(1-$E149)+$D$149-BT$5</f>
        <v>0.448673094455633</v>
      </c>
      <c r="BU149" s="1" t="n">
        <f aca="false">BU$5/(1-$E149)+$D$149-BU$5</f>
        <v>0.451678501007102</v>
      </c>
      <c r="BV149" s="1" t="n">
        <f aca="false">BV$5/(1-$E149)+$D$149-BV$5</f>
        <v>0.45468390755857</v>
      </c>
      <c r="BW149" s="1" t="n">
        <f aca="false">BW$5/(1-$E149)+$D$149-BW$5</f>
        <v>0.457689314110038</v>
      </c>
      <c r="BX149" s="1" t="n">
        <f aca="false">BX$5/(1-$E149)+$D$149-BX$5</f>
        <v>0.460694720661507</v>
      </c>
      <c r="BY149" s="1" t="n">
        <f aca="false">BY$5/(1-$E149)+$D$149-BY$5</f>
        <v>0.463700127212975</v>
      </c>
      <c r="BZ149" s="1" t="n">
        <f aca="false">BZ$5/(1-$E149)+$D$149-BZ$5</f>
        <v>0.466705533764443</v>
      </c>
      <c r="CA149" s="1" t="n">
        <f aca="false">CA$5/(1-$E149)+$D$149-CA$5</f>
        <v>0.469710940315911</v>
      </c>
      <c r="CB149" s="1" t="n">
        <f aca="false">CB$5/(1-$E149)+$D$149-CB$5</f>
        <v>0.472716346867379</v>
      </c>
      <c r="CC149" s="1" t="n">
        <f aca="false">CC$5/(1-$E149)+$D$149-CC$5</f>
        <v>0.475721753418847</v>
      </c>
      <c r="CD149" s="1" t="n">
        <f aca="false">CD$5/(1-$E149)+$D$149-CD$5</f>
        <v>0.478727159970315</v>
      </c>
      <c r="CE149" s="1" t="n">
        <f aca="false">CE$5/(1-$E149)+$D$149-CE$5</f>
        <v>0.481732566521784</v>
      </c>
      <c r="CF149" s="1" t="n">
        <f aca="false">CF$5/(1-$E149)+$D$149-CF$5</f>
        <v>0.484737973073252</v>
      </c>
      <c r="CG149" s="1" t="n">
        <f aca="false">CG$5/(1-$E149)+$D$149-CG$5</f>
        <v>0.48774337962472</v>
      </c>
      <c r="CH149" s="1" t="n">
        <f aca="false">CH$5/(1-$E149)+$D$149-CH$5</f>
        <v>0.490748786176189</v>
      </c>
      <c r="CI149" s="1" t="n">
        <f aca="false">CI$5/(1-$E149)+$D$149-CI$5</f>
        <v>0.493754192727657</v>
      </c>
      <c r="CJ149" s="1" t="n">
        <f aca="false">CJ$5/(1-$E149)+$D$149-CJ$5</f>
        <v>0.496759599279125</v>
      </c>
      <c r="CK149" s="1" t="n">
        <f aca="false">CK$5/(1-$E149)+$D$149-CK$5</f>
        <v>0.499765005830594</v>
      </c>
      <c r="CL149" s="1" t="n">
        <f aca="false">CL$5/(1-$E149)+$D$149-CL$5</f>
        <v>0.502770412382062</v>
      </c>
      <c r="CM149" s="1" t="n">
        <f aca="false">CM$5/(1-$E149)+$D$149-CM$5</f>
        <v>0.50577581893353</v>
      </c>
      <c r="CN149" s="1" t="n">
        <f aca="false">CN$5/(1-$E149)+$D$149-CN$5</f>
        <v>0.508781225484998</v>
      </c>
      <c r="CO149" s="1" t="n">
        <f aca="false">CO$5/(1-$E149)+$D$149-CO$5</f>
        <v>0.511786632036467</v>
      </c>
      <c r="CP149" s="1" t="n">
        <f aca="false">CP$5/(1-$E149)+$D$149-CP$5</f>
        <v>0.514792038587935</v>
      </c>
      <c r="CQ149" s="1" t="n">
        <f aca="false">CQ$5/(1-$E149)+$D$149-CQ$5</f>
        <v>0.517797445139403</v>
      </c>
      <c r="CR149" s="1" t="n">
        <f aca="false">CR$5/(1-$E149)+$D$149-CR$5</f>
        <v>0.520802851690871</v>
      </c>
      <c r="CS149" s="1" t="n">
        <f aca="false">CS$5/(1-$E149)+$D$149-CS$5</f>
        <v>0.523808258242339</v>
      </c>
      <c r="CT149" s="1" t="n">
        <f aca="false">CT$5/(1-$E149)+$D$149-CT$5</f>
        <v>0.526813664793807</v>
      </c>
      <c r="CU149" s="1" t="n">
        <f aca="false">CU$5/(1-$E149)+$D$149-CU$5</f>
        <v>0.529819071345276</v>
      </c>
      <c r="CV149" s="1" t="n">
        <f aca="false">CV$5/(1-$E149)+$D$149-CV$5</f>
        <v>0.532824477896744</v>
      </c>
      <c r="CW149" s="1" t="n">
        <f aca="false">CW$5/(1-$E149)+$D$149-CW$5</f>
        <v>0.535829884448212</v>
      </c>
      <c r="CX149" s="1" t="n">
        <f aca="false">CX$5/(1-$E149)+$D$149-CX$5</f>
        <v>0.53883529099968</v>
      </c>
      <c r="CY149" s="1" t="n">
        <f aca="false">CY$5/(1-$E149)+$D$149-CY$5</f>
        <v>0.541840697551149</v>
      </c>
      <c r="CZ149" s="1" t="n">
        <f aca="false">CZ$5/(1-$E149)+$D$149-CZ$5</f>
        <v>0.544846104102617</v>
      </c>
      <c r="DA149" s="1" t="n">
        <f aca="false">DA$5/(1-$E149)+$D$149-DA$5</f>
        <v>0.547851510654085</v>
      </c>
      <c r="DB149" s="1" t="n">
        <f aca="false">DB$5/(1-$E149)+$D$149-DB$5</f>
        <v>0.550856917205554</v>
      </c>
      <c r="DC149" s="1" t="n">
        <f aca="false">DC$5/(1-$E149)+$D$149-DC$5</f>
        <v>0.553862323757022</v>
      </c>
      <c r="DD149" s="1" t="n">
        <f aca="false">DD$5/(1-$E149)+$D$149-DD$5</f>
        <v>0.55686773030849</v>
      </c>
      <c r="DE149" s="1" t="n">
        <f aca="false">DE$5/(1-$E149)+$D$149-DE$5</f>
        <v>0.559873136859959</v>
      </c>
      <c r="DF149" s="1" t="n">
        <f aca="false">DF$5/(1-$E149)+$D$149-DF$5</f>
        <v>0.562878543411427</v>
      </c>
      <c r="DG149" s="1" t="n">
        <f aca="false">DG$5/(1-$E149)+$D$149-DG$5</f>
        <v>0.565883949962895</v>
      </c>
      <c r="DH149" s="1" t="n">
        <f aca="false">DH$5/(1-$E149)+$D$149-DH$5</f>
        <v>0.568889356514363</v>
      </c>
      <c r="DI149" s="1" t="n">
        <f aca="false">DI$5/(1-$E149)+$D$149-DI$5</f>
        <v>0.571894763065831</v>
      </c>
      <c r="DJ149" s="1" t="n">
        <f aca="false">DJ$5/(1-$E149)+$D$149-DJ$5</f>
        <v>0.574900169617299</v>
      </c>
      <c r="DK149" s="1" t="n">
        <f aca="false">DK$5/(1-$E149)+$D$149-DK$5</f>
        <v>0.577905576168768</v>
      </c>
      <c r="DL149" s="1" t="n">
        <f aca="false">DL$5/(1-$E149)+$D$149-DL$5</f>
        <v>0.580910982720237</v>
      </c>
      <c r="DM149" s="1" t="n">
        <f aca="false">DM$5/(1-$E149)+$D$149-DM$5</f>
        <v>0.583916389271704</v>
      </c>
      <c r="DN149" s="1" t="n">
        <f aca="false">DN$5/(1-$E149)+$D$149-DN$5</f>
        <v>0.586921795823173</v>
      </c>
      <c r="DO149" s="1" t="n">
        <f aca="false">DO$5/(1-$E149)+$D$149-DO$5</f>
        <v>0.589927202374642</v>
      </c>
      <c r="DP149" s="1" t="n">
        <f aca="false">DP$5/(1-$E149)+$D$149-DP$5</f>
        <v>0.592932608926109</v>
      </c>
      <c r="DQ149" s="1" t="n">
        <f aca="false">DQ$5/(1-$E149)+$D$149-DQ$5</f>
        <v>0.595938015477578</v>
      </c>
      <c r="DR149" s="1" t="n">
        <f aca="false">DR$5/(1-$E149)+$D$149-DR$5</f>
        <v>0.598943422029047</v>
      </c>
      <c r="DS149" s="1" t="n">
        <f aca="false">DS$5/(1-$E149)+$D$149-DS$5</f>
        <v>0.601948828580514</v>
      </c>
      <c r="DT149" s="1" t="n">
        <f aca="false">DT$5/(1-$E149)+$D$149-DT$5</f>
        <v>0.604954235131983</v>
      </c>
      <c r="DU149" s="1" t="n">
        <f aca="false">DU$5/(1-$E149)+$D$149-DU$5</f>
        <v>0.607959641683451</v>
      </c>
      <c r="DV149" s="1" t="n">
        <f aca="false">DV$5/(1-$E149)+$D$149-DV$5</f>
        <v>0.610965048234919</v>
      </c>
      <c r="DW149" s="1" t="n">
        <f aca="false">DW$5/(1-$E149)+$D$149-DW$5</f>
        <v>0.613970454786388</v>
      </c>
      <c r="DX149" s="1" t="n">
        <f aca="false">DX$5/(1-$E149)+$D$149-DX$5</f>
        <v>0.616975861337856</v>
      </c>
      <c r="DY149" s="1" t="n">
        <f aca="false">DY$5/(1-$E149)+$D$149-DY$5</f>
        <v>0.619981267889324</v>
      </c>
      <c r="DZ149" s="1" t="n">
        <f aca="false">DZ$5/(1-$E149)+$D$149-DZ$5</f>
        <v>0.622986674440792</v>
      </c>
      <c r="EA149" s="1" t="n">
        <f aca="false">EA$5/(1-$E149)+$D$149-EA$5</f>
        <v>0.62599208099226</v>
      </c>
      <c r="EB149" s="1" t="n">
        <f aca="false">EB$5/(1-$E149)+$D$149-EB$5</f>
        <v>0.628997487543728</v>
      </c>
      <c r="EC149" s="1" t="n">
        <f aca="false">EC$5/(1-$E149)+$D$149-EC$5</f>
        <v>0.632002894095198</v>
      </c>
      <c r="ED149" s="1" t="n">
        <f aca="false">ED$5/(1-$E149)+$D$149-ED$5</f>
        <v>0.635008300646666</v>
      </c>
      <c r="EE149" s="1" t="n">
        <f aca="false">EE$5/(1-$E149)+$D$149-EE$5</f>
        <v>0.638013707198134</v>
      </c>
      <c r="EF149" s="1" t="n">
        <f aca="false">EF$5/(1-$E149)+$D$149-EF$5</f>
        <v>0.641019113749602</v>
      </c>
      <c r="EG149" s="1" t="n">
        <f aca="false">EG$5/(1-$E149)+$D$149-EG$5</f>
        <v>0.64402452030107</v>
      </c>
      <c r="EH149" s="1" t="n">
        <f aca="false">EH$5/(1-$E149)+$D$149-EH$5</f>
        <v>0.64702992685254</v>
      </c>
      <c r="EI149" s="1" t="n">
        <f aca="false">EI$5/(1-$E149)+$D$149-EI$5</f>
        <v>0.650035333404007</v>
      </c>
      <c r="EJ149" s="1" t="n">
        <f aca="false">EJ$5/(1-$E149)+$D$149-EJ$5</f>
        <v>0.653040739955475</v>
      </c>
      <c r="EK149" s="1" t="n">
        <f aca="false">EK$5/(1-$E149)+$D$149-EK$5</f>
        <v>0.656046146506943</v>
      </c>
      <c r="EL149" s="1" t="n">
        <f aca="false">EL$5/(1-$E149)+$D$149-EL$5</f>
        <v>0.659051553058411</v>
      </c>
      <c r="EM149" s="1" t="n">
        <f aca="false">EM$5/(1-$E149)+$D$149-EM$5</f>
        <v>0.662056959609879</v>
      </c>
      <c r="EN149" s="1" t="n">
        <f aca="false">EN$5/(1-$E149)+$D$149-EN$5</f>
        <v>0.665062366161349</v>
      </c>
      <c r="EO149" s="1" t="n">
        <f aca="false">EO$5/(1-$E149)+$D$149-EO$5</f>
        <v>0.668067772712817</v>
      </c>
      <c r="EP149" s="1" t="n">
        <f aca="false">EP$5/(1-$E149)+$D$149-EP$5</f>
        <v>0.671073179264285</v>
      </c>
      <c r="EQ149" s="1" t="n">
        <f aca="false">EQ$5/(1-$E149)+$D$149-EQ$5</f>
        <v>0.674078585815753</v>
      </c>
      <c r="ER149" s="1" t="n">
        <f aca="false">ER$5/(1-$E149)+$D$149-ER$5</f>
        <v>0.677083992367221</v>
      </c>
      <c r="ES149" s="1" t="n">
        <f aca="false">ES$5/(1-$E149)+$D$149-ES$5</f>
        <v>0.680089398918689</v>
      </c>
      <c r="ET149" s="1" t="n">
        <f aca="false">ET$5/(1-$E149)+$D$149-ET$5</f>
        <v>0.683094805470159</v>
      </c>
      <c r="EU149" s="1"/>
      <c r="EV149" s="1"/>
      <c r="EW149" s="1"/>
      <c r="EX149" s="1"/>
      <c r="EY149" s="1"/>
      <c r="EZ149" s="1"/>
      <c r="FA149" s="1"/>
      <c r="FB149" s="1"/>
    </row>
    <row r="150" customFormat="false" ht="12.75" hidden="false" customHeight="false" outlineLevel="0" collapsed="false">
      <c r="A150" s="18" t="s">
        <v>123</v>
      </c>
      <c r="B150" s="12" t="n">
        <f aca="false">+B149+1</f>
        <v>99</v>
      </c>
      <c r="C150" s="1" t="n">
        <v>12.471</v>
      </c>
      <c r="D150" s="1" t="n">
        <f aca="false">0.1194</f>
        <v>0.1194</v>
      </c>
      <c r="E150" s="2" t="n">
        <f aca="false">0.0499</f>
        <v>0.0499</v>
      </c>
      <c r="F150" s="1" t="n">
        <f aca="false">F$5/(1-$E150)+$D$150-F$5</f>
        <v>0.198181180928323</v>
      </c>
      <c r="G150" s="1" t="n">
        <f aca="false">G$5/(1-$E150)+$D$150-G$5</f>
        <v>0.200807220292601</v>
      </c>
      <c r="H150" s="1" t="n">
        <f aca="false">H$5/(1-$E150)+$D$150-H$5</f>
        <v>0.203433259656878</v>
      </c>
      <c r="I150" s="1" t="n">
        <f aca="false">I$5/(1-$E150)+$D$150-I$5</f>
        <v>0.206059299021156</v>
      </c>
      <c r="J150" s="1" t="n">
        <f aca="false">J$5/(1-$E150)+$D$150-J$5</f>
        <v>0.208685338385433</v>
      </c>
      <c r="K150" s="1" t="n">
        <f aca="false">K$5/(1-$E150)+$D$150-K$5</f>
        <v>0.211311377749711</v>
      </c>
      <c r="L150" s="1" t="n">
        <f aca="false">L$5/(1-$E150)+$D$150-L$5</f>
        <v>0.213937417113988</v>
      </c>
      <c r="M150" s="1" t="n">
        <f aca="false">M$5/(1-$E150)+$D$150-M$5</f>
        <v>0.216563456478265</v>
      </c>
      <c r="N150" s="1" t="n">
        <f aca="false">N$5/(1-$E150)+$D$150-N$5</f>
        <v>0.219189495842543</v>
      </c>
      <c r="O150" s="1" t="n">
        <f aca="false">O$5/(1-$E150)+$D$150-O$5</f>
        <v>0.221815535206821</v>
      </c>
      <c r="P150" s="1" t="n">
        <f aca="false">P$5/(1-$E150)+$D$150-P$5</f>
        <v>0.250701968213873</v>
      </c>
      <c r="Q150" s="1" t="n">
        <f aca="false">Q$5/(1-$E150)+$D$150-Q$5</f>
        <v>0.25332800757815</v>
      </c>
      <c r="R150" s="1" t="n">
        <f aca="false">R$5/(1-$E150)+$D$150-R$5</f>
        <v>0.255954046942427</v>
      </c>
      <c r="S150" s="1" t="n">
        <f aca="false">S$5/(1-$E150)+$D$150-S$5</f>
        <v>0.258580086306705</v>
      </c>
      <c r="T150" s="1" t="n">
        <f aca="false">T$5/(1-$E150)+$D$150-T$5</f>
        <v>0.261206125670982</v>
      </c>
      <c r="U150" s="1" t="n">
        <f aca="false">U$5/(1-$E150)+$D$150-U$5</f>
        <v>0.26383216503526</v>
      </c>
      <c r="V150" s="1" t="n">
        <f aca="false">V$5/(1-$E150)+$D$150-V$5</f>
        <v>0.266458204399537</v>
      </c>
      <c r="W150" s="1" t="n">
        <f aca="false">W$5/(1-$E150)+$D$150-W$5</f>
        <v>0.269084243763815</v>
      </c>
      <c r="X150" s="1" t="n">
        <f aca="false">X$5/(1-$E150)+$D$150-X$5</f>
        <v>0.271710283128092</v>
      </c>
      <c r="Y150" s="1" t="n">
        <f aca="false">Y$5/(1-$E150)+$D$150-Y$5</f>
        <v>0.27433632249237</v>
      </c>
      <c r="Z150" s="1" t="n">
        <f aca="false">Z$5/(1-$E150)+$D$150-Z$5</f>
        <v>0.276962361856647</v>
      </c>
      <c r="AA150" s="1" t="n">
        <f aca="false">AA$5/(1-$E150)+$D$150-AA$5</f>
        <v>0.279588401220924</v>
      </c>
      <c r="AB150" s="1" t="n">
        <f aca="false">AB$5/(1-$E150)+$D$150-AB$5</f>
        <v>0.282214440585202</v>
      </c>
      <c r="AC150" s="1" t="n">
        <f aca="false">AC$5/(1-$E150)+$D$150-AC$5</f>
        <v>0.284840479949479</v>
      </c>
      <c r="AD150" s="1" t="n">
        <f aca="false">AD$5/(1-$E150)+$D$150-AD$5</f>
        <v>0.287466519313757</v>
      </c>
      <c r="AE150" s="1" t="n">
        <f aca="false">AE$5/(1-$E150)+$D$150-AE$5</f>
        <v>0.290092558678034</v>
      </c>
      <c r="AF150" s="1" t="n">
        <f aca="false">AF$5/(1-$E150)+$D$150-AF$5</f>
        <v>0.292718598042312</v>
      </c>
      <c r="AG150" s="1" t="n">
        <f aca="false">AG$5/(1-$E150)+$D$150-AG$5</f>
        <v>0.295344637406589</v>
      </c>
      <c r="AH150" s="1" t="n">
        <f aca="false">AH$5/(1-$E150)+$D$150-AH$5</f>
        <v>0.297970676770866</v>
      </c>
      <c r="AI150" s="1" t="n">
        <f aca="false">AI$5/(1-$E150)+$D$150-AI$5</f>
        <v>0.300596716135144</v>
      </c>
      <c r="AJ150" s="1" t="n">
        <f aca="false">AJ$5/(1-$E150)+$D$150-AJ$5</f>
        <v>0.303222755499421</v>
      </c>
      <c r="AK150" s="1" t="n">
        <f aca="false">AK$5/(1-$E150)+$D$150-AK$5</f>
        <v>0.305848794863699</v>
      </c>
      <c r="AL150" s="1" t="n">
        <f aca="false">AL$5/(1-$E150)+$D$150-AL$5</f>
        <v>0.308474834227976</v>
      </c>
      <c r="AM150" s="1" t="n">
        <f aca="false">AM$5/(1-$E150)+$D$150-AM$5</f>
        <v>0.311100873592254</v>
      </c>
      <c r="AN150" s="1" t="n">
        <f aca="false">AN$5/(1-$E150)+$D$150-AN$5</f>
        <v>0.313726912956531</v>
      </c>
      <c r="AO150" s="1" t="n">
        <f aca="false">AO$5/(1-$E150)+$D$150-AO$5</f>
        <v>0.316352952320808</v>
      </c>
      <c r="AP150" s="1" t="n">
        <f aca="false">AP$5/(1-$E150)+$D$150-AP$5</f>
        <v>0.318978991685086</v>
      </c>
      <c r="AQ150" s="1" t="n">
        <f aca="false">AQ$5/(1-$E150)+$D$150-AQ$5</f>
        <v>0.321605031049363</v>
      </c>
      <c r="AR150" s="1" t="n">
        <f aca="false">AR$5/(1-$E150)+$D$150-AR$5</f>
        <v>0.32423107041364</v>
      </c>
      <c r="AS150" s="1" t="n">
        <f aca="false">AS$5/(1-$E150)+$D$150-AS$5</f>
        <v>0.326857109777918</v>
      </c>
      <c r="AT150" s="1" t="n">
        <f aca="false">AT$5/(1-$E150)+$D$150-AT$5</f>
        <v>0.329483149142195</v>
      </c>
      <c r="AU150" s="1" t="n">
        <f aca="false">AU$5/(1-$E150)+$D$150-AU$5</f>
        <v>0.332109188506473</v>
      </c>
      <c r="AV150" s="1" t="n">
        <f aca="false">AV$5/(1-$E150)+$D$150-AV$5</f>
        <v>0.33473522787075</v>
      </c>
      <c r="AW150" s="1" t="n">
        <f aca="false">AW$5/(1-$E150)+$D$150-AW$5</f>
        <v>0.337361267235027</v>
      </c>
      <c r="AX150" s="1" t="n">
        <f aca="false">AX$5/(1-$E150)+$D$150-AX$5</f>
        <v>0.339987306599305</v>
      </c>
      <c r="AY150" s="1" t="n">
        <f aca="false">AY$5/(1-$E150)+$D$150-AY$5</f>
        <v>0.342613345963582</v>
      </c>
      <c r="AZ150" s="1" t="n">
        <f aca="false">AZ$5/(1-$E150)+$D$150-AZ$5</f>
        <v>0.34523938532786</v>
      </c>
      <c r="BA150" s="1" t="n">
        <f aca="false">BA$5/(1-$E150)+$D$150-BA$5</f>
        <v>0.347865424692137</v>
      </c>
      <c r="BB150" s="1" t="n">
        <f aca="false">BB$5/(1-$E150)+$D$150-BB$5</f>
        <v>0.350491464056415</v>
      </c>
      <c r="BC150" s="1" t="n">
        <f aca="false">BC$5/(1-$E150)+$D$150-BC$5</f>
        <v>0.353117503420692</v>
      </c>
      <c r="BD150" s="1" t="n">
        <f aca="false">BD$5/(1-$E150)+$D$150-BD$5</f>
        <v>0.355743542784969</v>
      </c>
      <c r="BE150" s="1" t="n">
        <f aca="false">BE$5/(1-$E150)+$D$150-BE$5</f>
        <v>0.358369582149247</v>
      </c>
      <c r="BF150" s="1" t="n">
        <f aca="false">BF$5/(1-$E150)+$D$150-BF$5</f>
        <v>0.360995621513524</v>
      </c>
      <c r="BG150" s="1" t="n">
        <f aca="false">BG$5/(1-$E150)+$D$150-BG$5</f>
        <v>0.363621660877802</v>
      </c>
      <c r="BH150" s="1" t="n">
        <f aca="false">BH$5/(1-$E150)+$D$150-BH$5</f>
        <v>0.366247700242079</v>
      </c>
      <c r="BI150" s="1" t="n">
        <f aca="false">BI$5/(1-$E150)+$D$150-BI$5</f>
        <v>0.368873739606356</v>
      </c>
      <c r="BJ150" s="1" t="n">
        <f aca="false">BJ$5/(1-$E150)+$D$150-BJ$5</f>
        <v>0.371499778970635</v>
      </c>
      <c r="BK150" s="1" t="n">
        <f aca="false">BK$5/(1-$E150)+$D$150-BK$5</f>
        <v>0.374125818334912</v>
      </c>
      <c r="BL150" s="1" t="n">
        <f aca="false">BL$5/(1-$E150)+$D$150-BL$5</f>
        <v>0.37675185769919</v>
      </c>
      <c r="BM150" s="1" t="n">
        <f aca="false">BM$5/(1-$E150)+$D$150-BM$5</f>
        <v>0.379377897063467</v>
      </c>
      <c r="BN150" s="1" t="n">
        <f aca="false">BN$5/(1-$E150)+$D$150-BN$5</f>
        <v>0.382003936427744</v>
      </c>
      <c r="BO150" s="1" t="n">
        <f aca="false">BO$5/(1-$E150)+$D$150-BO$5</f>
        <v>0.384629975792022</v>
      </c>
      <c r="BP150" s="1" t="n">
        <f aca="false">BP$5/(1-$E150)+$D$150-BP$5</f>
        <v>0.387256015156299</v>
      </c>
      <c r="BQ150" s="1" t="n">
        <f aca="false">BQ$5/(1-$E150)+$D$150-BQ$5</f>
        <v>0.389882054520577</v>
      </c>
      <c r="BR150" s="1" t="n">
        <f aca="false">BR$5/(1-$E150)+$D$150-BR$5</f>
        <v>0.392508093884854</v>
      </c>
      <c r="BS150" s="1" t="n">
        <f aca="false">BS$5/(1-$E150)+$D$150-BS$5</f>
        <v>0.395134133249131</v>
      </c>
      <c r="BT150" s="1" t="n">
        <f aca="false">BT$5/(1-$E150)+$D$150-BT$5</f>
        <v>0.397760172613409</v>
      </c>
      <c r="BU150" s="1" t="n">
        <f aca="false">BU$5/(1-$E150)+$D$150-BU$5</f>
        <v>0.400386211977686</v>
      </c>
      <c r="BV150" s="1" t="n">
        <f aca="false">BV$5/(1-$E150)+$D$150-BV$5</f>
        <v>0.403012251341964</v>
      </c>
      <c r="BW150" s="1" t="n">
        <f aca="false">BW$5/(1-$E150)+$D$150-BW$5</f>
        <v>0.405638290706241</v>
      </c>
      <c r="BX150" s="1" t="n">
        <f aca="false">BX$5/(1-$E150)+$D$150-BX$5</f>
        <v>0.408264330070518</v>
      </c>
      <c r="BY150" s="1" t="n">
        <f aca="false">BY$5/(1-$E150)+$D$150-BY$5</f>
        <v>0.410890369434796</v>
      </c>
      <c r="BZ150" s="1" t="n">
        <f aca="false">BZ$5/(1-$E150)+$D$150-BZ$5</f>
        <v>0.413516408799073</v>
      </c>
      <c r="CA150" s="1" t="n">
        <f aca="false">CA$5/(1-$E150)+$D$150-CA$5</f>
        <v>0.416142448163351</v>
      </c>
      <c r="CB150" s="1" t="n">
        <f aca="false">CB$5/(1-$E150)+$D$150-CB$5</f>
        <v>0.418768487527628</v>
      </c>
      <c r="CC150" s="1" t="n">
        <f aca="false">CC$5/(1-$E150)+$D$150-CC$5</f>
        <v>0.421394526891906</v>
      </c>
      <c r="CD150" s="1" t="n">
        <f aca="false">CD$5/(1-$E150)+$D$150-CD$5</f>
        <v>0.424020566256183</v>
      </c>
      <c r="CE150" s="1" t="n">
        <f aca="false">CE$5/(1-$E150)+$D$150-CE$5</f>
        <v>0.42664660562046</v>
      </c>
      <c r="CF150" s="1" t="n">
        <f aca="false">CF$5/(1-$E150)+$D$150-CF$5</f>
        <v>0.429272644984738</v>
      </c>
      <c r="CG150" s="1" t="n">
        <f aca="false">CG$5/(1-$E150)+$D$150-CG$5</f>
        <v>0.431898684349015</v>
      </c>
      <c r="CH150" s="1" t="n">
        <f aca="false">CH$5/(1-$E150)+$D$150-CH$5</f>
        <v>0.434524723713293</v>
      </c>
      <c r="CI150" s="1" t="n">
        <f aca="false">CI$5/(1-$E150)+$D$150-CI$5</f>
        <v>0.43715076307757</v>
      </c>
      <c r="CJ150" s="1" t="n">
        <f aca="false">CJ$5/(1-$E150)+$D$150-CJ$5</f>
        <v>0.439776802441847</v>
      </c>
      <c r="CK150" s="1" t="n">
        <f aca="false">CK$5/(1-$E150)+$D$150-CK$5</f>
        <v>0.442402841806125</v>
      </c>
      <c r="CL150" s="1" t="n">
        <f aca="false">CL$5/(1-$E150)+$D$150-CL$5</f>
        <v>0.445028881170402</v>
      </c>
      <c r="CM150" s="1" t="n">
        <f aca="false">CM$5/(1-$E150)+$D$150-CM$5</f>
        <v>0.44765492053468</v>
      </c>
      <c r="CN150" s="1" t="n">
        <f aca="false">CN$5/(1-$E150)+$D$150-CN$5</f>
        <v>0.450280959898957</v>
      </c>
      <c r="CO150" s="1" t="n">
        <f aca="false">CO$5/(1-$E150)+$D$150-CO$5</f>
        <v>0.452906999263234</v>
      </c>
      <c r="CP150" s="1" t="n">
        <f aca="false">CP$5/(1-$E150)+$D$150-CP$5</f>
        <v>0.455533038627513</v>
      </c>
      <c r="CQ150" s="1" t="n">
        <f aca="false">CQ$5/(1-$E150)+$D$150-CQ$5</f>
        <v>0.45815907799179</v>
      </c>
      <c r="CR150" s="1" t="n">
        <f aca="false">CR$5/(1-$E150)+$D$150-CR$5</f>
        <v>0.460785117356068</v>
      </c>
      <c r="CS150" s="1" t="n">
        <f aca="false">CS$5/(1-$E150)+$D$150-CS$5</f>
        <v>0.463411156720345</v>
      </c>
      <c r="CT150" s="1" t="n">
        <f aca="false">CT$5/(1-$E150)+$D$150-CT$5</f>
        <v>0.466037196084622</v>
      </c>
      <c r="CU150" s="1" t="n">
        <f aca="false">CU$5/(1-$E150)+$D$150-CU$5</f>
        <v>0.4686632354489</v>
      </c>
      <c r="CV150" s="1" t="n">
        <f aca="false">CV$5/(1-$E150)+$D$150-CV$5</f>
        <v>0.471289274813177</v>
      </c>
      <c r="CW150" s="1" t="n">
        <f aca="false">CW$5/(1-$E150)+$D$150-CW$5</f>
        <v>0.473915314177455</v>
      </c>
      <c r="CX150" s="1" t="n">
        <f aca="false">CX$5/(1-$E150)+$D$150-CX$5</f>
        <v>0.476541353541732</v>
      </c>
      <c r="CY150" s="1" t="n">
        <f aca="false">CY$5/(1-$E150)+$D$150-CY$5</f>
        <v>0.479167392906009</v>
      </c>
      <c r="CZ150" s="1" t="n">
        <f aca="false">CZ$5/(1-$E150)+$D$150-CZ$5</f>
        <v>0.481793432270287</v>
      </c>
      <c r="DA150" s="1" t="n">
        <f aca="false">DA$5/(1-$E150)+$D$150-DA$5</f>
        <v>0.484419471634564</v>
      </c>
      <c r="DB150" s="1" t="n">
        <f aca="false">DB$5/(1-$E150)+$D$150-DB$5</f>
        <v>0.487045510998842</v>
      </c>
      <c r="DC150" s="1" t="n">
        <f aca="false">DC$5/(1-$E150)+$D$150-DC$5</f>
        <v>0.489671550363119</v>
      </c>
      <c r="DD150" s="1" t="n">
        <f aca="false">DD$5/(1-$E150)+$D$150-DD$5</f>
        <v>0.492297589727396</v>
      </c>
      <c r="DE150" s="1" t="n">
        <f aca="false">DE$5/(1-$E150)+$D$150-DE$5</f>
        <v>0.494923629091674</v>
      </c>
      <c r="DF150" s="1" t="n">
        <f aca="false">DF$5/(1-$E150)+$D$150-DF$5</f>
        <v>0.497549668455951</v>
      </c>
      <c r="DG150" s="1" t="n">
        <f aca="false">DG$5/(1-$E150)+$D$150-DG$5</f>
        <v>0.500175707820229</v>
      </c>
      <c r="DH150" s="1" t="n">
        <f aca="false">DH$5/(1-$E150)+$D$150-DH$5</f>
        <v>0.502801747184506</v>
      </c>
      <c r="DI150" s="1" t="n">
        <f aca="false">DI$5/(1-$E150)+$D$150-DI$5</f>
        <v>0.505427786548784</v>
      </c>
      <c r="DJ150" s="1" t="n">
        <f aca="false">DJ$5/(1-$E150)+$D$150-DJ$5</f>
        <v>0.508053825913061</v>
      </c>
      <c r="DK150" s="1" t="n">
        <f aca="false">DK$5/(1-$E150)+$D$150-DK$5</f>
        <v>0.510679865277338</v>
      </c>
      <c r="DL150" s="1" t="n">
        <f aca="false">DL$5/(1-$E150)+$D$150-DL$5</f>
        <v>0.513305904641616</v>
      </c>
      <c r="DM150" s="1" t="n">
        <f aca="false">DM$5/(1-$E150)+$D$150-DM$5</f>
        <v>0.515931944005893</v>
      </c>
      <c r="DN150" s="1" t="n">
        <f aca="false">DN$5/(1-$E150)+$D$150-DN$5</f>
        <v>0.518557983370171</v>
      </c>
      <c r="DO150" s="1" t="n">
        <f aca="false">DO$5/(1-$E150)+$D$150-DO$5</f>
        <v>0.52118402273445</v>
      </c>
      <c r="DP150" s="1" t="n">
        <f aca="false">DP$5/(1-$E150)+$D$150-DP$5</f>
        <v>0.523810062098727</v>
      </c>
      <c r="DQ150" s="1" t="n">
        <f aca="false">DQ$5/(1-$E150)+$D$150-DQ$5</f>
        <v>0.526436101463005</v>
      </c>
      <c r="DR150" s="1" t="n">
        <f aca="false">DR$5/(1-$E150)+$D$150-DR$5</f>
        <v>0.529062140827282</v>
      </c>
      <c r="DS150" s="1" t="n">
        <f aca="false">DS$5/(1-$E150)+$D$150-DS$5</f>
        <v>0.531688180191559</v>
      </c>
      <c r="DT150" s="1" t="n">
        <f aca="false">DT$5/(1-$E150)+$D$150-DT$5</f>
        <v>0.534314219555837</v>
      </c>
      <c r="DU150" s="1" t="n">
        <f aca="false">DU$5/(1-$E150)+$D$150-DU$5</f>
        <v>0.536940258920114</v>
      </c>
      <c r="DV150" s="1" t="n">
        <f aca="false">DV$5/(1-$E150)+$D$150-DV$5</f>
        <v>0.539566298284392</v>
      </c>
      <c r="DW150" s="1" t="n">
        <f aca="false">DW$5/(1-$E150)+$D$150-DW$5</f>
        <v>0.542192337648668</v>
      </c>
      <c r="DX150" s="1" t="n">
        <f aca="false">DX$5/(1-$E150)+$D$150-DX$5</f>
        <v>0.544818377012946</v>
      </c>
      <c r="DY150" s="1" t="n">
        <f aca="false">DY$5/(1-$E150)+$D$150-DY$5</f>
        <v>0.547444416377223</v>
      </c>
      <c r="DZ150" s="1" t="n">
        <f aca="false">DZ$5/(1-$E150)+$D$150-DZ$5</f>
        <v>0.550070455741501</v>
      </c>
      <c r="EA150" s="1" t="n">
        <f aca="false">EA$5/(1-$E150)+$D$150-EA$5</f>
        <v>0.552696495105778</v>
      </c>
      <c r="EB150" s="1" t="n">
        <f aca="false">EB$5/(1-$E150)+$D$150-EB$5</f>
        <v>0.555322534470056</v>
      </c>
      <c r="EC150" s="1" t="n">
        <f aca="false">EC$5/(1-$E150)+$D$150-EC$5</f>
        <v>0.557948573834334</v>
      </c>
      <c r="ED150" s="1" t="n">
        <f aca="false">ED$5/(1-$E150)+$D$150-ED$5</f>
        <v>0.560574613198611</v>
      </c>
      <c r="EE150" s="1" t="n">
        <f aca="false">EE$5/(1-$E150)+$D$150-EE$5</f>
        <v>0.563200652562889</v>
      </c>
      <c r="EF150" s="1" t="n">
        <f aca="false">EF$5/(1-$E150)+$D$150-EF$5</f>
        <v>0.565826691927166</v>
      </c>
      <c r="EG150" s="1" t="n">
        <f aca="false">EG$5/(1-$E150)+$D$150-EG$5</f>
        <v>0.568452731291444</v>
      </c>
      <c r="EH150" s="1" t="n">
        <f aca="false">EH$5/(1-$E150)+$D$150-EH$5</f>
        <v>0.571078770655721</v>
      </c>
      <c r="EI150" s="1" t="n">
        <f aca="false">EI$5/(1-$E150)+$D$150-EI$5</f>
        <v>0.573704810019999</v>
      </c>
      <c r="EJ150" s="1" t="n">
        <f aca="false">EJ$5/(1-$E150)+$D$150-EJ$5</f>
        <v>0.576330849384275</v>
      </c>
      <c r="EK150" s="1" t="n">
        <f aca="false">EK$5/(1-$E150)+$D$150-EK$5</f>
        <v>0.578956888748554</v>
      </c>
      <c r="EL150" s="1" t="n">
        <f aca="false">EL$5/(1-$E150)+$D$150-EL$5</f>
        <v>0.58158292811283</v>
      </c>
      <c r="EM150" s="1" t="n">
        <f aca="false">EM$5/(1-$E150)+$D$150-EM$5</f>
        <v>0.584208967477109</v>
      </c>
      <c r="EN150" s="1" t="n">
        <f aca="false">EN$5/(1-$E150)+$D$150-EN$5</f>
        <v>0.586835006841387</v>
      </c>
      <c r="EO150" s="1" t="n">
        <f aca="false">EO$5/(1-$E150)+$D$150-EO$5</f>
        <v>0.589461046205663</v>
      </c>
      <c r="EP150" s="1" t="n">
        <f aca="false">EP$5/(1-$E150)+$D$150-EP$5</f>
        <v>0.592087085569942</v>
      </c>
      <c r="EQ150" s="1" t="n">
        <f aca="false">EQ$5/(1-$E150)+$D$150-EQ$5</f>
        <v>0.594713124934218</v>
      </c>
      <c r="ER150" s="1" t="n">
        <f aca="false">ER$5/(1-$E150)+$D$150-ER$5</f>
        <v>0.597339164298496</v>
      </c>
      <c r="ES150" s="1" t="n">
        <f aca="false">ES$5/(1-$E150)+$D$150-ES$5</f>
        <v>0.599965203662773</v>
      </c>
      <c r="ET150" s="1" t="n">
        <f aca="false">ET$5/(1-$E150)+$D$150-ET$5</f>
        <v>0.602591243027051</v>
      </c>
      <c r="EU150" s="1"/>
      <c r="EV150" s="1"/>
      <c r="EW150" s="1"/>
      <c r="EX150" s="1"/>
      <c r="EY150" s="1"/>
      <c r="EZ150" s="1"/>
      <c r="FA150" s="1"/>
      <c r="FB150" s="1"/>
    </row>
    <row r="151" customFormat="false" ht="12.75" hidden="false" customHeight="false" outlineLevel="0" collapsed="false">
      <c r="A151" s="18"/>
      <c r="B151" s="12" t="n">
        <f aca="false">+B150+1</f>
        <v>100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</row>
    <row r="152" customFormat="false" ht="12.75" hidden="false" customHeight="false" outlineLevel="0" collapsed="false">
      <c r="A152" s="5" t="s">
        <v>106</v>
      </c>
      <c r="B152" s="12" t="n">
        <f aca="false">+B151+1</f>
        <v>101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</row>
    <row r="153" customFormat="false" ht="12.75" hidden="false" customHeight="false" outlineLevel="0" collapsed="false">
      <c r="A153" s="18" t="s">
        <v>124</v>
      </c>
      <c r="B153" s="12" t="n">
        <f aca="false">+B152+1</f>
        <v>102</v>
      </c>
      <c r="C153" s="1" t="n">
        <v>14.737</v>
      </c>
      <c r="D153" s="1" t="n">
        <f aca="false">0.1389</f>
        <v>0.1389</v>
      </c>
      <c r="E153" s="2" t="n">
        <f aca="false">0.0573</f>
        <v>0.0573</v>
      </c>
      <c r="F153" s="1" t="n">
        <f aca="false">F$5/(1-$E153)+$D$153-F$5</f>
        <v>0.230074286623528</v>
      </c>
      <c r="G153" s="1" t="n">
        <f aca="false">G$5/(1-$E153)+$D$153-G$5</f>
        <v>0.233113429510979</v>
      </c>
      <c r="H153" s="1" t="n">
        <f aca="false">H$5/(1-$E153)+$D$153-H$5</f>
        <v>0.23615257239843</v>
      </c>
      <c r="I153" s="1" t="n">
        <f aca="false">I$5/(1-$E153)+$D$153-I$5</f>
        <v>0.239191715285881</v>
      </c>
      <c r="J153" s="1" t="n">
        <f aca="false">J$5/(1-$E153)+$D$153-J$5</f>
        <v>0.242230858173332</v>
      </c>
      <c r="K153" s="1" t="n">
        <f aca="false">K$5/(1-$E153)+$D$153-K$5</f>
        <v>0.245270001060783</v>
      </c>
      <c r="L153" s="1" t="n">
        <f aca="false">L$5/(1-$E153)+$D$153-L$5</f>
        <v>0.248309143948234</v>
      </c>
      <c r="M153" s="1" t="n">
        <f aca="false">M$5/(1-$E153)+$D$153-M$5</f>
        <v>0.251348286835685</v>
      </c>
      <c r="N153" s="1" t="n">
        <f aca="false">N$5/(1-$E153)+$D$153-N$5</f>
        <v>0.254387429723136</v>
      </c>
      <c r="O153" s="1" t="n">
        <f aca="false">O$5/(1-$E153)+$D$153-O$5</f>
        <v>0.257426572610587</v>
      </c>
      <c r="P153" s="1" t="n">
        <f aca="false">P$5/(1-$E153)+$D$153-P$5</f>
        <v>0.290857144372547</v>
      </c>
      <c r="Q153" s="1" t="n">
        <f aca="false">Q$5/(1-$E153)+$D$153-Q$5</f>
        <v>0.293896287259998</v>
      </c>
      <c r="R153" s="1" t="n">
        <f aca="false">R$5/(1-$E153)+$D$153-R$5</f>
        <v>0.296935430147449</v>
      </c>
      <c r="S153" s="1" t="n">
        <f aca="false">S$5/(1-$E153)+$D$153-S$5</f>
        <v>0.2999745730349</v>
      </c>
      <c r="T153" s="1" t="n">
        <f aca="false">T$5/(1-$E153)+$D$153-T$5</f>
        <v>0.303013715922351</v>
      </c>
      <c r="U153" s="1" t="n">
        <f aca="false">U$5/(1-$E153)+$D$153-U$5</f>
        <v>0.306052858809802</v>
      </c>
      <c r="V153" s="1" t="n">
        <f aca="false">V$5/(1-$E153)+$D$153-V$5</f>
        <v>0.309092001697253</v>
      </c>
      <c r="W153" s="1" t="n">
        <f aca="false">W$5/(1-$E153)+$D$153-W$5</f>
        <v>0.312131144584704</v>
      </c>
      <c r="X153" s="1" t="n">
        <f aca="false">X$5/(1-$E153)+$D$153-X$5</f>
        <v>0.315170287472154</v>
      </c>
      <c r="Y153" s="1" t="n">
        <f aca="false">Y$5/(1-$E153)+$D$153-Y$5</f>
        <v>0.318209430359605</v>
      </c>
      <c r="Z153" s="1" t="n">
        <f aca="false">Z$5/(1-$E153)+$D$153-Z$5</f>
        <v>0.321248573247056</v>
      </c>
      <c r="AA153" s="1" t="n">
        <f aca="false">AA$5/(1-$E153)+$D$153-AA$5</f>
        <v>0.324287716134507</v>
      </c>
      <c r="AB153" s="1" t="n">
        <f aca="false">AB$5/(1-$E153)+$D$153-AB$5</f>
        <v>0.327326859021958</v>
      </c>
      <c r="AC153" s="1" t="n">
        <f aca="false">AC$5/(1-$E153)+$D$153-AC$5</f>
        <v>0.330366001909409</v>
      </c>
      <c r="AD153" s="1" t="n">
        <f aca="false">AD$5/(1-$E153)+$D$153-AD$5</f>
        <v>0.33340514479686</v>
      </c>
      <c r="AE153" s="1" t="n">
        <f aca="false">AE$5/(1-$E153)+$D$153-AE$5</f>
        <v>0.336444287684311</v>
      </c>
      <c r="AF153" s="1" t="n">
        <f aca="false">AF$5/(1-$E153)+$D$153-AF$5</f>
        <v>0.339483430571762</v>
      </c>
      <c r="AG153" s="1" t="n">
        <f aca="false">AG$5/(1-$E153)+$D$153-AG$5</f>
        <v>0.342522573459213</v>
      </c>
      <c r="AH153" s="1" t="n">
        <f aca="false">AH$5/(1-$E153)+$D$153-AH$5</f>
        <v>0.345561716346664</v>
      </c>
      <c r="AI153" s="1" t="n">
        <f aca="false">AI$5/(1-$E153)+$D$153-AI$5</f>
        <v>0.348600859234115</v>
      </c>
      <c r="AJ153" s="1" t="n">
        <f aca="false">AJ$5/(1-$E153)+$D$153-AJ$5</f>
        <v>0.351640002121566</v>
      </c>
      <c r="AK153" s="1" t="n">
        <f aca="false">AK$5/(1-$E153)+$D$153-AK$5</f>
        <v>0.354679145009016</v>
      </c>
      <c r="AL153" s="1" t="n">
        <f aca="false">AL$5/(1-$E153)+$D$153-AL$5</f>
        <v>0.357718287896467</v>
      </c>
      <c r="AM153" s="1" t="n">
        <f aca="false">AM$5/(1-$E153)+$D$153-AM$5</f>
        <v>0.360757430783918</v>
      </c>
      <c r="AN153" s="1" t="n">
        <f aca="false">AN$5/(1-$E153)+$D$153-AN$5</f>
        <v>0.363796573671369</v>
      </c>
      <c r="AO153" s="1" t="n">
        <f aca="false">AO$5/(1-$E153)+$D$153-AO$5</f>
        <v>0.36683571655882</v>
      </c>
      <c r="AP153" s="1" t="n">
        <f aca="false">AP$5/(1-$E153)+$D$153-AP$5</f>
        <v>0.369874859446271</v>
      </c>
      <c r="AQ153" s="1" t="n">
        <f aca="false">AQ$5/(1-$E153)+$D$153-AQ$5</f>
        <v>0.372914002333721</v>
      </c>
      <c r="AR153" s="1" t="n">
        <f aca="false">AR$5/(1-$E153)+$D$153-AR$5</f>
        <v>0.375953145221173</v>
      </c>
      <c r="AS153" s="1" t="n">
        <f aca="false">AS$5/(1-$E153)+$D$153-AS$5</f>
        <v>0.378992288108623</v>
      </c>
      <c r="AT153" s="1" t="n">
        <f aca="false">AT$5/(1-$E153)+$D$153-AT$5</f>
        <v>0.382031430996075</v>
      </c>
      <c r="AU153" s="1" t="n">
        <f aca="false">AU$5/(1-$E153)+$D$153-AU$5</f>
        <v>0.385070573883525</v>
      </c>
      <c r="AV153" s="1" t="n">
        <f aca="false">AV$5/(1-$E153)+$D$153-AV$5</f>
        <v>0.388109716770976</v>
      </c>
      <c r="AW153" s="1" t="n">
        <f aca="false">AW$5/(1-$E153)+$D$153-AW$5</f>
        <v>0.391148859658427</v>
      </c>
      <c r="AX153" s="1" t="n">
        <f aca="false">AX$5/(1-$E153)+$D$153-AX$5</f>
        <v>0.394188002545878</v>
      </c>
      <c r="AY153" s="1" t="n">
        <f aca="false">AY$5/(1-$E153)+$D$153-AY$5</f>
        <v>0.397227145433329</v>
      </c>
      <c r="AZ153" s="1" t="n">
        <f aca="false">AZ$5/(1-$E153)+$D$153-AZ$5</f>
        <v>0.40026628832078</v>
      </c>
      <c r="BA153" s="1" t="n">
        <f aca="false">BA$5/(1-$E153)+$D$153-BA$5</f>
        <v>0.403305431208231</v>
      </c>
      <c r="BB153" s="1" t="n">
        <f aca="false">BB$5/(1-$E153)+$D$153-BB$5</f>
        <v>0.406344574095682</v>
      </c>
      <c r="BC153" s="1" t="n">
        <f aca="false">BC$5/(1-$E153)+$D$153-BC$5</f>
        <v>0.409383716983133</v>
      </c>
      <c r="BD153" s="1" t="n">
        <f aca="false">BD$5/(1-$E153)+$D$153-BD$5</f>
        <v>0.412422859870584</v>
      </c>
      <c r="BE153" s="1" t="n">
        <f aca="false">BE$5/(1-$E153)+$D$153-BE$5</f>
        <v>0.415462002758034</v>
      </c>
      <c r="BF153" s="1" t="n">
        <f aca="false">BF$5/(1-$E153)+$D$153-BF$5</f>
        <v>0.418501145645486</v>
      </c>
      <c r="BG153" s="1" t="n">
        <f aca="false">BG$5/(1-$E153)+$D$153-BG$5</f>
        <v>0.421540288532936</v>
      </c>
      <c r="BH153" s="1" t="n">
        <f aca="false">BH$5/(1-$E153)+$D$153-BH$5</f>
        <v>0.424579431420387</v>
      </c>
      <c r="BI153" s="1" t="n">
        <f aca="false">BI$5/(1-$E153)+$D$153-BI$5</f>
        <v>0.427618574307838</v>
      </c>
      <c r="BJ153" s="1" t="n">
        <f aca="false">BJ$5/(1-$E153)+$D$153-BJ$5</f>
        <v>0.430657717195289</v>
      </c>
      <c r="BK153" s="1" t="n">
        <f aca="false">BK$5/(1-$E153)+$D$153-BK$5</f>
        <v>0.43369686008274</v>
      </c>
      <c r="BL153" s="1" t="n">
        <f aca="false">BL$5/(1-$E153)+$D$153-BL$5</f>
        <v>0.436736002970191</v>
      </c>
      <c r="BM153" s="1" t="n">
        <f aca="false">BM$5/(1-$E153)+$D$153-BM$5</f>
        <v>0.439775145857642</v>
      </c>
      <c r="BN153" s="1" t="n">
        <f aca="false">BN$5/(1-$E153)+$D$153-BN$5</f>
        <v>0.442814288745093</v>
      </c>
      <c r="BO153" s="1" t="n">
        <f aca="false">BO$5/(1-$E153)+$D$153-BO$5</f>
        <v>0.445853431632544</v>
      </c>
      <c r="BP153" s="1" t="n">
        <f aca="false">BP$5/(1-$E153)+$D$153-BP$5</f>
        <v>0.448892574519995</v>
      </c>
      <c r="BQ153" s="1" t="n">
        <f aca="false">BQ$5/(1-$E153)+$D$153-BQ$5</f>
        <v>0.451931717407446</v>
      </c>
      <c r="BR153" s="1" t="n">
        <f aca="false">BR$5/(1-$E153)+$D$153-BR$5</f>
        <v>0.454970860294897</v>
      </c>
      <c r="BS153" s="1" t="n">
        <f aca="false">BS$5/(1-$E153)+$D$153-BS$5</f>
        <v>0.458010003182348</v>
      </c>
      <c r="BT153" s="1" t="n">
        <f aca="false">BT$5/(1-$E153)+$D$153-BT$5</f>
        <v>0.461049146069799</v>
      </c>
      <c r="BU153" s="1" t="n">
        <f aca="false">BU$5/(1-$E153)+$D$153-BU$5</f>
        <v>0.46408828895725</v>
      </c>
      <c r="BV153" s="1" t="n">
        <f aca="false">BV$5/(1-$E153)+$D$153-BV$5</f>
        <v>0.4671274318447</v>
      </c>
      <c r="BW153" s="1" t="n">
        <f aca="false">BW$5/(1-$E153)+$D$153-BW$5</f>
        <v>0.470166574732152</v>
      </c>
      <c r="BX153" s="1" t="n">
        <f aca="false">BX$5/(1-$E153)+$D$153-BX$5</f>
        <v>0.473205717619602</v>
      </c>
      <c r="BY153" s="1" t="n">
        <f aca="false">BY$5/(1-$E153)+$D$153-BY$5</f>
        <v>0.476244860507054</v>
      </c>
      <c r="BZ153" s="1" t="n">
        <f aca="false">BZ$5/(1-$E153)+$D$153-BZ$5</f>
        <v>0.479284003394504</v>
      </c>
      <c r="CA153" s="1" t="n">
        <f aca="false">CA$5/(1-$E153)+$D$153-CA$5</f>
        <v>0.482323146281956</v>
      </c>
      <c r="CB153" s="1" t="n">
        <f aca="false">CB$5/(1-$E153)+$D$153-CB$5</f>
        <v>0.485362289169406</v>
      </c>
      <c r="CC153" s="1" t="n">
        <f aca="false">CC$5/(1-$E153)+$D$153-CC$5</f>
        <v>0.488401432056857</v>
      </c>
      <c r="CD153" s="1" t="n">
        <f aca="false">CD$5/(1-$E153)+$D$153-CD$5</f>
        <v>0.491440574944308</v>
      </c>
      <c r="CE153" s="1" t="n">
        <f aca="false">CE$5/(1-$E153)+$D$153-CE$5</f>
        <v>0.494479717831759</v>
      </c>
      <c r="CF153" s="1" t="n">
        <f aca="false">CF$5/(1-$E153)+$D$153-CF$5</f>
        <v>0.49751886071921</v>
      </c>
      <c r="CG153" s="1" t="n">
        <f aca="false">CG$5/(1-$E153)+$D$153-CG$5</f>
        <v>0.500558003606661</v>
      </c>
      <c r="CH153" s="1" t="n">
        <f aca="false">CH$5/(1-$E153)+$D$153-CH$5</f>
        <v>0.503597146494112</v>
      </c>
      <c r="CI153" s="1" t="n">
        <f aca="false">CI$5/(1-$E153)+$D$153-CI$5</f>
        <v>0.506636289381563</v>
      </c>
      <c r="CJ153" s="1" t="n">
        <f aca="false">CJ$5/(1-$E153)+$D$153-CJ$5</f>
        <v>0.509675432269013</v>
      </c>
      <c r="CK153" s="1" t="n">
        <f aca="false">CK$5/(1-$E153)+$D$153-CK$5</f>
        <v>0.512714575156465</v>
      </c>
      <c r="CL153" s="1" t="n">
        <f aca="false">CL$5/(1-$E153)+$D$153-CL$5</f>
        <v>0.515753718043915</v>
      </c>
      <c r="CM153" s="1" t="n">
        <f aca="false">CM$5/(1-$E153)+$D$153-CM$5</f>
        <v>0.518792860931367</v>
      </c>
      <c r="CN153" s="1" t="n">
        <f aca="false">CN$5/(1-$E153)+$D$153-CN$5</f>
        <v>0.521832003818817</v>
      </c>
      <c r="CO153" s="1" t="n">
        <f aca="false">CO$5/(1-$E153)+$D$153-CO$5</f>
        <v>0.524871146706268</v>
      </c>
      <c r="CP153" s="1" t="n">
        <f aca="false">CP$5/(1-$E153)+$D$153-CP$5</f>
        <v>0.527910289593719</v>
      </c>
      <c r="CQ153" s="1" t="n">
        <f aca="false">CQ$5/(1-$E153)+$D$153-CQ$5</f>
        <v>0.53094943248117</v>
      </c>
      <c r="CR153" s="1" t="n">
        <f aca="false">CR$5/(1-$E153)+$D$153-CR$5</f>
        <v>0.533988575368621</v>
      </c>
      <c r="CS153" s="1" t="n">
        <f aca="false">CS$5/(1-$E153)+$D$153-CS$5</f>
        <v>0.537027718256072</v>
      </c>
      <c r="CT153" s="1" t="n">
        <f aca="false">CT$5/(1-$E153)+$D$153-CT$5</f>
        <v>0.540066861143523</v>
      </c>
      <c r="CU153" s="1" t="n">
        <f aca="false">CU$5/(1-$E153)+$D$153-CU$5</f>
        <v>0.543106004030974</v>
      </c>
      <c r="CV153" s="1" t="n">
        <f aca="false">CV$5/(1-$E153)+$D$153-CV$5</f>
        <v>0.546145146918424</v>
      </c>
      <c r="CW153" s="1" t="n">
        <f aca="false">CW$5/(1-$E153)+$D$153-CW$5</f>
        <v>0.549184289805876</v>
      </c>
      <c r="CX153" s="1" t="n">
        <f aca="false">CX$5/(1-$E153)+$D$153-CX$5</f>
        <v>0.552223432693326</v>
      </c>
      <c r="CY153" s="1" t="n">
        <f aca="false">CY$5/(1-$E153)+$D$153-CY$5</f>
        <v>0.555262575580778</v>
      </c>
      <c r="CZ153" s="1" t="n">
        <f aca="false">CZ$5/(1-$E153)+$D$153-CZ$5</f>
        <v>0.558301718468228</v>
      </c>
      <c r="DA153" s="1" t="n">
        <f aca="false">DA$5/(1-$E153)+$D$153-DA$5</f>
        <v>0.56134086135568</v>
      </c>
      <c r="DB153" s="1" t="n">
        <f aca="false">DB$5/(1-$E153)+$D$153-DB$5</f>
        <v>0.56438000424313</v>
      </c>
      <c r="DC153" s="1" t="n">
        <f aca="false">DC$5/(1-$E153)+$D$153-DC$5</f>
        <v>0.567419147130581</v>
      </c>
      <c r="DD153" s="1" t="n">
        <f aca="false">DD$5/(1-$E153)+$D$153-DD$5</f>
        <v>0.570458290018032</v>
      </c>
      <c r="DE153" s="1" t="n">
        <f aca="false">DE$5/(1-$E153)+$D$153-DE$5</f>
        <v>0.573497432905483</v>
      </c>
      <c r="DF153" s="1" t="n">
        <f aca="false">DF$5/(1-$E153)+$D$153-DF$5</f>
        <v>0.576536575792934</v>
      </c>
      <c r="DG153" s="1" t="n">
        <f aca="false">DG$5/(1-$E153)+$D$153-DG$5</f>
        <v>0.579575718680385</v>
      </c>
      <c r="DH153" s="1" t="n">
        <f aca="false">DH$5/(1-$E153)+$D$153-DH$5</f>
        <v>0.582614861567836</v>
      </c>
      <c r="DI153" s="1" t="n">
        <f aca="false">DI$5/(1-$E153)+$D$153-DI$5</f>
        <v>0.585654004455287</v>
      </c>
      <c r="DJ153" s="1" t="n">
        <f aca="false">DJ$5/(1-$E153)+$D$153-DJ$5</f>
        <v>0.588693147342737</v>
      </c>
      <c r="DK153" s="1" t="n">
        <f aca="false">DK$5/(1-$E153)+$D$153-DK$5</f>
        <v>0.59173229023019</v>
      </c>
      <c r="DL153" s="1" t="n">
        <f aca="false">DL$5/(1-$E153)+$D$153-DL$5</f>
        <v>0.594771433117639</v>
      </c>
      <c r="DM153" s="1" t="n">
        <f aca="false">DM$5/(1-$E153)+$D$153-DM$5</f>
        <v>0.597810576005091</v>
      </c>
      <c r="DN153" s="1" t="n">
        <f aca="false">DN$5/(1-$E153)+$D$153-DN$5</f>
        <v>0.600849718892542</v>
      </c>
      <c r="DO153" s="1" t="n">
        <f aca="false">DO$5/(1-$E153)+$D$153-DO$5</f>
        <v>0.603888861779992</v>
      </c>
      <c r="DP153" s="1" t="n">
        <f aca="false">DP$5/(1-$E153)+$D$153-DP$5</f>
        <v>0.606928004667443</v>
      </c>
      <c r="DQ153" s="1" t="n">
        <f aca="false">DQ$5/(1-$E153)+$D$153-DQ$5</f>
        <v>0.609967147554895</v>
      </c>
      <c r="DR153" s="1" t="n">
        <f aca="false">DR$5/(1-$E153)+$D$153-DR$5</f>
        <v>0.613006290442344</v>
      </c>
      <c r="DS153" s="1" t="n">
        <f aca="false">DS$5/(1-$E153)+$D$153-DS$5</f>
        <v>0.616045433329796</v>
      </c>
      <c r="DT153" s="1" t="n">
        <f aca="false">DT$5/(1-$E153)+$D$153-DT$5</f>
        <v>0.619084576217247</v>
      </c>
      <c r="DU153" s="1" t="n">
        <f aca="false">DU$5/(1-$E153)+$D$153-DU$5</f>
        <v>0.622123719104699</v>
      </c>
      <c r="DV153" s="1" t="n">
        <f aca="false">DV$5/(1-$E153)+$D$153-DV$5</f>
        <v>0.625162861992148</v>
      </c>
      <c r="DW153" s="1" t="n">
        <f aca="false">DW$5/(1-$E153)+$D$153-DW$5</f>
        <v>0.628202004879599</v>
      </c>
      <c r="DX153" s="1" t="n">
        <f aca="false">DX$5/(1-$E153)+$D$153-DX$5</f>
        <v>0.631241147767051</v>
      </c>
      <c r="DY153" s="1" t="n">
        <f aca="false">DY$5/(1-$E153)+$D$153-DY$5</f>
        <v>0.634280290654502</v>
      </c>
      <c r="DZ153" s="1" t="n">
        <f aca="false">DZ$5/(1-$E153)+$D$153-DZ$5</f>
        <v>0.637319433541952</v>
      </c>
      <c r="EA153" s="1" t="n">
        <f aca="false">EA$5/(1-$E153)+$D$153-EA$5</f>
        <v>0.640358576429403</v>
      </c>
      <c r="EB153" s="1" t="n">
        <f aca="false">EB$5/(1-$E153)+$D$153-EB$5</f>
        <v>0.643397719316855</v>
      </c>
      <c r="EC153" s="1" t="n">
        <f aca="false">EC$5/(1-$E153)+$D$153-EC$5</f>
        <v>0.646436862204306</v>
      </c>
      <c r="ED153" s="1" t="n">
        <f aca="false">ED$5/(1-$E153)+$D$153-ED$5</f>
        <v>0.649476005091756</v>
      </c>
      <c r="EE153" s="1" t="n">
        <f aca="false">EE$5/(1-$E153)+$D$153-EE$5</f>
        <v>0.652515147979207</v>
      </c>
      <c r="EF153" s="1" t="n">
        <f aca="false">EF$5/(1-$E153)+$D$153-EF$5</f>
        <v>0.655554290866659</v>
      </c>
      <c r="EG153" s="1" t="n">
        <f aca="false">EG$5/(1-$E153)+$D$153-EG$5</f>
        <v>0.65859343375411</v>
      </c>
      <c r="EH153" s="1" t="n">
        <f aca="false">EH$5/(1-$E153)+$D$153-EH$5</f>
        <v>0.66163257664156</v>
      </c>
      <c r="EI153" s="1" t="n">
        <f aca="false">EI$5/(1-$E153)+$D$153-EI$5</f>
        <v>0.664671719529011</v>
      </c>
      <c r="EJ153" s="1" t="n">
        <f aca="false">EJ$5/(1-$E153)+$D$153-EJ$5</f>
        <v>0.667710862416463</v>
      </c>
      <c r="EK153" s="1" t="n">
        <f aca="false">EK$5/(1-$E153)+$D$153-EK$5</f>
        <v>0.670750005303914</v>
      </c>
      <c r="EL153" s="1" t="n">
        <f aca="false">EL$5/(1-$E153)+$D$153-EL$5</f>
        <v>0.673789148191364</v>
      </c>
      <c r="EM153" s="1" t="n">
        <f aca="false">EM$5/(1-$E153)+$D$153-EM$5</f>
        <v>0.676828291078815</v>
      </c>
      <c r="EN153" s="1" t="n">
        <f aca="false">EN$5/(1-$E153)+$D$153-EN$5</f>
        <v>0.679867433966267</v>
      </c>
      <c r="EO153" s="1" t="n">
        <f aca="false">EO$5/(1-$E153)+$D$153-EO$5</f>
        <v>0.682906576853718</v>
      </c>
      <c r="EP153" s="1" t="n">
        <f aca="false">EP$5/(1-$E153)+$D$153-EP$5</f>
        <v>0.685945719741168</v>
      </c>
      <c r="EQ153" s="1" t="n">
        <f aca="false">EQ$5/(1-$E153)+$D$153-EQ$5</f>
        <v>0.688984862628619</v>
      </c>
      <c r="ER153" s="1" t="n">
        <f aca="false">ER$5/(1-$E153)+$D$153-ER$5</f>
        <v>0.692024005516071</v>
      </c>
      <c r="ES153" s="1" t="n">
        <f aca="false">ES$5/(1-$E153)+$D$153-ES$5</f>
        <v>0.695063148403522</v>
      </c>
      <c r="ET153" s="1" t="n">
        <f aca="false">ET$5/(1-$E153)+$D$153-ET$5</f>
        <v>0.698102291290972</v>
      </c>
      <c r="EU153" s="1"/>
      <c r="EV153" s="1"/>
      <c r="EW153" s="1"/>
      <c r="EX153" s="1"/>
      <c r="EY153" s="1"/>
      <c r="EZ153" s="1"/>
      <c r="FA153" s="1"/>
      <c r="FB153" s="1"/>
    </row>
    <row r="154" customFormat="false" ht="12.75" hidden="false" customHeight="false" outlineLevel="0" collapsed="false">
      <c r="A154" s="18" t="s">
        <v>125</v>
      </c>
      <c r="B154" s="12" t="n">
        <f aca="false">+B153+1</f>
        <v>103</v>
      </c>
      <c r="C154" s="1" t="n">
        <v>14.542</v>
      </c>
      <c r="D154" s="1" t="n">
        <f aca="false">0.1389</f>
        <v>0.1389</v>
      </c>
      <c r="E154" s="2" t="n">
        <f aca="false">0.0574</f>
        <v>0.0574</v>
      </c>
      <c r="F154" s="1" t="n">
        <f aca="false">F$5/(1-$E154)+$D$154-F$5</f>
        <v>0.230243093570974</v>
      </c>
      <c r="G154" s="1" t="n">
        <f aca="false">G$5/(1-$E154)+$D$154-G$5</f>
        <v>0.233287863356673</v>
      </c>
      <c r="H154" s="1" t="n">
        <f aca="false">H$5/(1-$E154)+$D$154-H$5</f>
        <v>0.236332633142372</v>
      </c>
      <c r="I154" s="1" t="n">
        <f aca="false">I$5/(1-$E154)+$D$154-I$5</f>
        <v>0.239377402928071</v>
      </c>
      <c r="J154" s="1" t="n">
        <f aca="false">J$5/(1-$E154)+$D$154-J$5</f>
        <v>0.242422172713771</v>
      </c>
      <c r="K154" s="1" t="n">
        <f aca="false">K$5/(1-$E154)+$D$154-K$5</f>
        <v>0.24546694249947</v>
      </c>
      <c r="L154" s="1" t="n">
        <f aca="false">L$5/(1-$E154)+$D$154-L$5</f>
        <v>0.248511712285169</v>
      </c>
      <c r="M154" s="1" t="n">
        <f aca="false">M$5/(1-$E154)+$D$154-M$5</f>
        <v>0.251556482070868</v>
      </c>
      <c r="N154" s="1" t="n">
        <f aca="false">N$5/(1-$E154)+$D$154-N$5</f>
        <v>0.254601251856567</v>
      </c>
      <c r="O154" s="1" t="n">
        <f aca="false">O$5/(1-$E154)+$D$154-O$5</f>
        <v>0.257646021642266</v>
      </c>
      <c r="P154" s="1" t="n">
        <f aca="false">P$5/(1-$E154)+$D$154-P$5</f>
        <v>0.291138489284957</v>
      </c>
      <c r="Q154" s="1" t="n">
        <f aca="false">Q$5/(1-$E154)+$D$154-Q$5</f>
        <v>0.294183259070655</v>
      </c>
      <c r="R154" s="1" t="n">
        <f aca="false">R$5/(1-$E154)+$D$154-R$5</f>
        <v>0.297228028856355</v>
      </c>
      <c r="S154" s="1" t="n">
        <f aca="false">S$5/(1-$E154)+$D$154-S$5</f>
        <v>0.300272798642054</v>
      </c>
      <c r="T154" s="1" t="n">
        <f aca="false">T$5/(1-$E154)+$D$154-T$5</f>
        <v>0.303317568427753</v>
      </c>
      <c r="U154" s="1" t="n">
        <f aca="false">U$5/(1-$E154)+$D$154-U$5</f>
        <v>0.306362338213452</v>
      </c>
      <c r="V154" s="1" t="n">
        <f aca="false">V$5/(1-$E154)+$D$154-V$5</f>
        <v>0.309407107999151</v>
      </c>
      <c r="W154" s="1" t="n">
        <f aca="false">W$5/(1-$E154)+$D$154-W$5</f>
        <v>0.31245187778485</v>
      </c>
      <c r="X154" s="1" t="n">
        <f aca="false">X$5/(1-$E154)+$D$154-X$5</f>
        <v>0.31549664757055</v>
      </c>
      <c r="Y154" s="1" t="n">
        <f aca="false">Y$5/(1-$E154)+$D$154-Y$5</f>
        <v>0.318541417356248</v>
      </c>
      <c r="Z154" s="1" t="n">
        <f aca="false">Z$5/(1-$E154)+$D$154-Z$5</f>
        <v>0.321586187141948</v>
      </c>
      <c r="AA154" s="1" t="n">
        <f aca="false">AA$5/(1-$E154)+$D$154-AA$5</f>
        <v>0.324630956927647</v>
      </c>
      <c r="AB154" s="1" t="n">
        <f aca="false">AB$5/(1-$E154)+$D$154-AB$5</f>
        <v>0.327675726713346</v>
      </c>
      <c r="AC154" s="1" t="n">
        <f aca="false">AC$5/(1-$E154)+$D$154-AC$5</f>
        <v>0.330720496499045</v>
      </c>
      <c r="AD154" s="1" t="n">
        <f aca="false">AD$5/(1-$E154)+$D$154-AD$5</f>
        <v>0.333765266284744</v>
      </c>
      <c r="AE154" s="1" t="n">
        <f aca="false">AE$5/(1-$E154)+$D$154-AE$5</f>
        <v>0.336810036070443</v>
      </c>
      <c r="AF154" s="1" t="n">
        <f aca="false">AF$5/(1-$E154)+$D$154-AF$5</f>
        <v>0.339854805856143</v>
      </c>
      <c r="AG154" s="1" t="n">
        <f aca="false">AG$5/(1-$E154)+$D$154-AG$5</f>
        <v>0.342899575641841</v>
      </c>
      <c r="AH154" s="1" t="n">
        <f aca="false">AH$5/(1-$E154)+$D$154-AH$5</f>
        <v>0.345944345427541</v>
      </c>
      <c r="AI154" s="1" t="n">
        <f aca="false">AI$5/(1-$E154)+$D$154-AI$5</f>
        <v>0.34898911521324</v>
      </c>
      <c r="AJ154" s="1" t="n">
        <f aca="false">AJ$5/(1-$E154)+$D$154-AJ$5</f>
        <v>0.352033884998939</v>
      </c>
      <c r="AK154" s="1" t="n">
        <f aca="false">AK$5/(1-$E154)+$D$154-AK$5</f>
        <v>0.355078654784638</v>
      </c>
      <c r="AL154" s="1" t="n">
        <f aca="false">AL$5/(1-$E154)+$D$154-AL$5</f>
        <v>0.358123424570337</v>
      </c>
      <c r="AM154" s="1" t="n">
        <f aca="false">AM$5/(1-$E154)+$D$154-AM$5</f>
        <v>0.361168194356036</v>
      </c>
      <c r="AN154" s="1" t="n">
        <f aca="false">AN$5/(1-$E154)+$D$154-AN$5</f>
        <v>0.364212964141736</v>
      </c>
      <c r="AO154" s="1" t="n">
        <f aca="false">AO$5/(1-$E154)+$D$154-AO$5</f>
        <v>0.367257733927434</v>
      </c>
      <c r="AP154" s="1" t="n">
        <f aca="false">AP$5/(1-$E154)+$D$154-AP$5</f>
        <v>0.370302503713133</v>
      </c>
      <c r="AQ154" s="1" t="n">
        <f aca="false">AQ$5/(1-$E154)+$D$154-AQ$5</f>
        <v>0.373347273498832</v>
      </c>
      <c r="AR154" s="1" t="n">
        <f aca="false">AR$5/(1-$E154)+$D$154-AR$5</f>
        <v>0.376392043284532</v>
      </c>
      <c r="AS154" s="1" t="n">
        <f aca="false">AS$5/(1-$E154)+$D$154-AS$5</f>
        <v>0.379436813070231</v>
      </c>
      <c r="AT154" s="1" t="n">
        <f aca="false">AT$5/(1-$E154)+$D$154-AT$5</f>
        <v>0.38248158285593</v>
      </c>
      <c r="AU154" s="1" t="n">
        <f aca="false">AU$5/(1-$E154)+$D$154-AU$5</f>
        <v>0.385526352641628</v>
      </c>
      <c r="AV154" s="1" t="n">
        <f aca="false">AV$5/(1-$E154)+$D$154-AV$5</f>
        <v>0.388571122427328</v>
      </c>
      <c r="AW154" s="1" t="n">
        <f aca="false">AW$5/(1-$E154)+$D$154-AW$5</f>
        <v>0.391615892213027</v>
      </c>
      <c r="AX154" s="1" t="n">
        <f aca="false">AX$5/(1-$E154)+$D$154-AX$5</f>
        <v>0.394660661998726</v>
      </c>
      <c r="AY154" s="1" t="n">
        <f aca="false">AY$5/(1-$E154)+$D$154-AY$5</f>
        <v>0.397705431784425</v>
      </c>
      <c r="AZ154" s="1" t="n">
        <f aca="false">AZ$5/(1-$E154)+$D$154-AZ$5</f>
        <v>0.400750201570125</v>
      </c>
      <c r="BA154" s="1" t="n">
        <f aca="false">BA$5/(1-$E154)+$D$154-BA$5</f>
        <v>0.403794971355824</v>
      </c>
      <c r="BB154" s="1" t="n">
        <f aca="false">BB$5/(1-$E154)+$D$154-BB$5</f>
        <v>0.406839741141523</v>
      </c>
      <c r="BC154" s="1" t="n">
        <f aca="false">BC$5/(1-$E154)+$D$154-BC$5</f>
        <v>0.409884510927221</v>
      </c>
      <c r="BD154" s="1" t="n">
        <f aca="false">BD$5/(1-$E154)+$D$154-BD$5</f>
        <v>0.412929280712921</v>
      </c>
      <c r="BE154" s="1" t="n">
        <f aca="false">BE$5/(1-$E154)+$D$154-BE$5</f>
        <v>0.41597405049862</v>
      </c>
      <c r="BF154" s="1" t="n">
        <f aca="false">BF$5/(1-$E154)+$D$154-BF$5</f>
        <v>0.419018820284319</v>
      </c>
      <c r="BG154" s="1" t="n">
        <f aca="false">BG$5/(1-$E154)+$D$154-BG$5</f>
        <v>0.422063590070018</v>
      </c>
      <c r="BH154" s="1" t="n">
        <f aca="false">BH$5/(1-$E154)+$D$154-BH$5</f>
        <v>0.425108359855718</v>
      </c>
      <c r="BI154" s="1" t="n">
        <f aca="false">BI$5/(1-$E154)+$D$154-BI$5</f>
        <v>0.428153129641417</v>
      </c>
      <c r="BJ154" s="1" t="n">
        <f aca="false">BJ$5/(1-$E154)+$D$154-BJ$5</f>
        <v>0.431197899427116</v>
      </c>
      <c r="BK154" s="1" t="n">
        <f aca="false">BK$5/(1-$E154)+$D$154-BK$5</f>
        <v>0.434242669212814</v>
      </c>
      <c r="BL154" s="1" t="n">
        <f aca="false">BL$5/(1-$E154)+$D$154-BL$5</f>
        <v>0.437287438998514</v>
      </c>
      <c r="BM154" s="1" t="n">
        <f aca="false">BM$5/(1-$E154)+$D$154-BM$5</f>
        <v>0.440332208784213</v>
      </c>
      <c r="BN154" s="1" t="n">
        <f aca="false">BN$5/(1-$E154)+$D$154-BN$5</f>
        <v>0.443376978569912</v>
      </c>
      <c r="BO154" s="1" t="n">
        <f aca="false">BO$5/(1-$E154)+$D$154-BO$5</f>
        <v>0.446421748355611</v>
      </c>
      <c r="BP154" s="1" t="n">
        <f aca="false">BP$5/(1-$E154)+$D$154-BP$5</f>
        <v>0.44946651814131</v>
      </c>
      <c r="BQ154" s="1" t="n">
        <f aca="false">BQ$5/(1-$E154)+$D$154-BQ$5</f>
        <v>0.45251128792701</v>
      </c>
      <c r="BR154" s="1" t="n">
        <f aca="false">BR$5/(1-$E154)+$D$154-BR$5</f>
        <v>0.455556057712709</v>
      </c>
      <c r="BS154" s="1" t="n">
        <f aca="false">BS$5/(1-$E154)+$D$154-BS$5</f>
        <v>0.458600827498407</v>
      </c>
      <c r="BT154" s="1" t="n">
        <f aca="false">BT$5/(1-$E154)+$D$154-BT$5</f>
        <v>0.461645597284107</v>
      </c>
      <c r="BU154" s="1" t="n">
        <f aca="false">BU$5/(1-$E154)+$D$154-BU$5</f>
        <v>0.464690367069806</v>
      </c>
      <c r="BV154" s="1" t="n">
        <f aca="false">BV$5/(1-$E154)+$D$154-BV$5</f>
        <v>0.467735136855505</v>
      </c>
      <c r="BW154" s="1" t="n">
        <f aca="false">BW$5/(1-$E154)+$D$154-BW$5</f>
        <v>0.470779906641204</v>
      </c>
      <c r="BX154" s="1" t="n">
        <f aca="false">BX$5/(1-$E154)+$D$154-BX$5</f>
        <v>0.473824676426903</v>
      </c>
      <c r="BY154" s="1" t="n">
        <f aca="false">BY$5/(1-$E154)+$D$154-BY$5</f>
        <v>0.476869446212603</v>
      </c>
      <c r="BZ154" s="1" t="n">
        <f aca="false">BZ$5/(1-$E154)+$D$154-BZ$5</f>
        <v>0.479914215998302</v>
      </c>
      <c r="CA154" s="1" t="n">
        <f aca="false">CA$5/(1-$E154)+$D$154-CA$5</f>
        <v>0.482958985784</v>
      </c>
      <c r="CB154" s="1" t="n">
        <f aca="false">CB$5/(1-$E154)+$D$154-CB$5</f>
        <v>0.486003755569699</v>
      </c>
      <c r="CC154" s="1" t="n">
        <f aca="false">CC$5/(1-$E154)+$D$154-CC$5</f>
        <v>0.489048525355399</v>
      </c>
      <c r="CD154" s="1" t="n">
        <f aca="false">CD$5/(1-$E154)+$D$154-CD$5</f>
        <v>0.492093295141098</v>
      </c>
      <c r="CE154" s="1" t="n">
        <f aca="false">CE$5/(1-$E154)+$D$154-CE$5</f>
        <v>0.495138064926797</v>
      </c>
      <c r="CF154" s="1" t="n">
        <f aca="false">CF$5/(1-$E154)+$D$154-CF$5</f>
        <v>0.498182834712496</v>
      </c>
      <c r="CG154" s="1" t="n">
        <f aca="false">CG$5/(1-$E154)+$D$154-CG$5</f>
        <v>0.501227604498196</v>
      </c>
      <c r="CH154" s="1" t="n">
        <f aca="false">CH$5/(1-$E154)+$D$154-CH$5</f>
        <v>0.504272374283895</v>
      </c>
      <c r="CI154" s="1" t="n">
        <f aca="false">CI$5/(1-$E154)+$D$154-CI$5</f>
        <v>0.507317144069593</v>
      </c>
      <c r="CJ154" s="1" t="n">
        <f aca="false">CJ$5/(1-$E154)+$D$154-CJ$5</f>
        <v>0.510361913855292</v>
      </c>
      <c r="CK154" s="1" t="n">
        <f aca="false">CK$5/(1-$E154)+$D$154-CK$5</f>
        <v>0.513406683640992</v>
      </c>
      <c r="CL154" s="1" t="n">
        <f aca="false">CL$5/(1-$E154)+$D$154-CL$5</f>
        <v>0.516451453426691</v>
      </c>
      <c r="CM154" s="1" t="n">
        <f aca="false">CM$5/(1-$E154)+$D$154-CM$5</f>
        <v>0.51949622321239</v>
      </c>
      <c r="CN154" s="1" t="n">
        <f aca="false">CN$5/(1-$E154)+$D$154-CN$5</f>
        <v>0.522540992998089</v>
      </c>
      <c r="CO154" s="1" t="n">
        <f aca="false">CO$5/(1-$E154)+$D$154-CO$5</f>
        <v>0.525585762783789</v>
      </c>
      <c r="CP154" s="1" t="n">
        <f aca="false">CP$5/(1-$E154)+$D$154-CP$5</f>
        <v>0.528630532569488</v>
      </c>
      <c r="CQ154" s="1" t="n">
        <f aca="false">CQ$5/(1-$E154)+$D$154-CQ$5</f>
        <v>0.531675302355186</v>
      </c>
      <c r="CR154" s="1" t="n">
        <f aca="false">CR$5/(1-$E154)+$D$154-CR$5</f>
        <v>0.534720072140885</v>
      </c>
      <c r="CS154" s="1" t="n">
        <f aca="false">CS$5/(1-$E154)+$D$154-CS$5</f>
        <v>0.537764841926585</v>
      </c>
      <c r="CT154" s="1" t="n">
        <f aca="false">CT$5/(1-$E154)+$D$154-CT$5</f>
        <v>0.540809611712284</v>
      </c>
      <c r="CU154" s="1" t="n">
        <f aca="false">CU$5/(1-$E154)+$D$154-CU$5</f>
        <v>0.543854381497983</v>
      </c>
      <c r="CV154" s="1" t="n">
        <f aca="false">CV$5/(1-$E154)+$D$154-CV$5</f>
        <v>0.546899151283682</v>
      </c>
      <c r="CW154" s="1" t="n">
        <f aca="false">CW$5/(1-$E154)+$D$154-CW$5</f>
        <v>0.549943921069382</v>
      </c>
      <c r="CX154" s="1" t="n">
        <f aca="false">CX$5/(1-$E154)+$D$154-CX$5</f>
        <v>0.552988690855081</v>
      </c>
      <c r="CY154" s="1" t="n">
        <f aca="false">CY$5/(1-$E154)+$D$154-CY$5</f>
        <v>0.556033460640779</v>
      </c>
      <c r="CZ154" s="1" t="n">
        <f aca="false">CZ$5/(1-$E154)+$D$154-CZ$5</f>
        <v>0.559078230426478</v>
      </c>
      <c r="DA154" s="1" t="n">
        <f aca="false">DA$5/(1-$E154)+$D$154-DA$5</f>
        <v>0.562123000212178</v>
      </c>
      <c r="DB154" s="1" t="n">
        <f aca="false">DB$5/(1-$E154)+$D$154-DB$5</f>
        <v>0.565167769997877</v>
      </c>
      <c r="DC154" s="1" t="n">
        <f aca="false">DC$5/(1-$E154)+$D$154-DC$5</f>
        <v>0.568212539783576</v>
      </c>
      <c r="DD154" s="1" t="n">
        <f aca="false">DD$5/(1-$E154)+$D$154-DD$5</f>
        <v>0.571257309569275</v>
      </c>
      <c r="DE154" s="1" t="n">
        <f aca="false">DE$5/(1-$E154)+$D$154-DE$5</f>
        <v>0.574302079354975</v>
      </c>
      <c r="DF154" s="1" t="n">
        <f aca="false">DF$5/(1-$E154)+$D$154-DF$5</f>
        <v>0.577346849140674</v>
      </c>
      <c r="DG154" s="1" t="n">
        <f aca="false">DG$5/(1-$E154)+$D$154-DG$5</f>
        <v>0.580391618926372</v>
      </c>
      <c r="DH154" s="1" t="n">
        <f aca="false">DH$5/(1-$E154)+$D$154-DH$5</f>
        <v>0.583436388712071</v>
      </c>
      <c r="DI154" s="1" t="n">
        <f aca="false">DI$5/(1-$E154)+$D$154-DI$5</f>
        <v>0.586481158497771</v>
      </c>
      <c r="DJ154" s="1" t="n">
        <f aca="false">DJ$5/(1-$E154)+$D$154-DJ$5</f>
        <v>0.58952592828347</v>
      </c>
      <c r="DK154" s="1" t="n">
        <f aca="false">DK$5/(1-$E154)+$D$154-DK$5</f>
        <v>0.59257069806917</v>
      </c>
      <c r="DL154" s="1" t="n">
        <f aca="false">DL$5/(1-$E154)+$D$154-DL$5</f>
        <v>0.595615467854868</v>
      </c>
      <c r="DM154" s="1" t="n">
        <f aca="false">DM$5/(1-$E154)+$D$154-DM$5</f>
        <v>0.598660237640567</v>
      </c>
      <c r="DN154" s="1" t="n">
        <f aca="false">DN$5/(1-$E154)+$D$154-DN$5</f>
        <v>0.601705007426267</v>
      </c>
      <c r="DO154" s="1" t="n">
        <f aca="false">DO$5/(1-$E154)+$D$154-DO$5</f>
        <v>0.604749777211965</v>
      </c>
      <c r="DP154" s="1" t="n">
        <f aca="false">DP$5/(1-$E154)+$D$154-DP$5</f>
        <v>0.607794546997665</v>
      </c>
      <c r="DQ154" s="1" t="n">
        <f aca="false">DQ$5/(1-$E154)+$D$154-DQ$5</f>
        <v>0.610839316783364</v>
      </c>
      <c r="DR154" s="1" t="n">
        <f aca="false">DR$5/(1-$E154)+$D$154-DR$5</f>
        <v>0.613884086569064</v>
      </c>
      <c r="DS154" s="1" t="n">
        <f aca="false">DS$5/(1-$E154)+$D$154-DS$5</f>
        <v>0.616928856354762</v>
      </c>
      <c r="DT154" s="1" t="n">
        <f aca="false">DT$5/(1-$E154)+$D$154-DT$5</f>
        <v>0.61997362614046</v>
      </c>
      <c r="DU154" s="1" t="n">
        <f aca="false">DU$5/(1-$E154)+$D$154-DU$5</f>
        <v>0.62301839592616</v>
      </c>
      <c r="DV154" s="1" t="n">
        <f aca="false">DV$5/(1-$E154)+$D$154-DV$5</f>
        <v>0.626063165711859</v>
      </c>
      <c r="DW154" s="1" t="n">
        <f aca="false">DW$5/(1-$E154)+$D$154-DW$5</f>
        <v>0.629107935497558</v>
      </c>
      <c r="DX154" s="1" t="n">
        <f aca="false">DX$5/(1-$E154)+$D$154-DX$5</f>
        <v>0.632152705283257</v>
      </c>
      <c r="DY154" s="1" t="n">
        <f aca="false">DY$5/(1-$E154)+$D$154-DY$5</f>
        <v>0.635197475068956</v>
      </c>
      <c r="DZ154" s="1" t="n">
        <f aca="false">DZ$5/(1-$E154)+$D$154-DZ$5</f>
        <v>0.638242244854656</v>
      </c>
      <c r="EA154" s="1" t="n">
        <f aca="false">EA$5/(1-$E154)+$D$154-EA$5</f>
        <v>0.641287014640355</v>
      </c>
      <c r="EB154" s="1" t="n">
        <f aca="false">EB$5/(1-$E154)+$D$154-EB$5</f>
        <v>0.644331784426054</v>
      </c>
      <c r="EC154" s="1" t="n">
        <f aca="false">EC$5/(1-$E154)+$D$154-EC$5</f>
        <v>0.647376554211753</v>
      </c>
      <c r="ED154" s="1" t="n">
        <f aca="false">ED$5/(1-$E154)+$D$154-ED$5</f>
        <v>0.650421323997453</v>
      </c>
      <c r="EE154" s="1" t="n">
        <f aca="false">EE$5/(1-$E154)+$D$154-EE$5</f>
        <v>0.653466093783152</v>
      </c>
      <c r="EF154" s="1" t="n">
        <f aca="false">EF$5/(1-$E154)+$D$154-EF$5</f>
        <v>0.656510863568851</v>
      </c>
      <c r="EG154" s="1" t="n">
        <f aca="false">EG$5/(1-$E154)+$D$154-EG$5</f>
        <v>0.65955563335455</v>
      </c>
      <c r="EH154" s="1" t="n">
        <f aca="false">EH$5/(1-$E154)+$D$154-EH$5</f>
        <v>0.66260040314025</v>
      </c>
      <c r="EI154" s="1" t="n">
        <f aca="false">EI$5/(1-$E154)+$D$154-EI$5</f>
        <v>0.665645172925949</v>
      </c>
      <c r="EJ154" s="1" t="n">
        <f aca="false">EJ$5/(1-$E154)+$D$154-EJ$5</f>
        <v>0.668689942711648</v>
      </c>
      <c r="EK154" s="1" t="n">
        <f aca="false">EK$5/(1-$E154)+$D$154-EK$5</f>
        <v>0.671734712497347</v>
      </c>
      <c r="EL154" s="1" t="n">
        <f aca="false">EL$5/(1-$E154)+$D$154-EL$5</f>
        <v>0.674779482283046</v>
      </c>
      <c r="EM154" s="1" t="n">
        <f aca="false">EM$5/(1-$E154)+$D$154-EM$5</f>
        <v>0.677824252068746</v>
      </c>
      <c r="EN154" s="1" t="n">
        <f aca="false">EN$5/(1-$E154)+$D$154-EN$5</f>
        <v>0.680869021854445</v>
      </c>
      <c r="EO154" s="1" t="n">
        <f aca="false">EO$5/(1-$E154)+$D$154-EO$5</f>
        <v>0.683913791640144</v>
      </c>
      <c r="EP154" s="1" t="n">
        <f aca="false">EP$5/(1-$E154)+$D$154-EP$5</f>
        <v>0.686958561425843</v>
      </c>
      <c r="EQ154" s="1" t="n">
        <f aca="false">EQ$5/(1-$E154)+$D$154-EQ$5</f>
        <v>0.690003331211543</v>
      </c>
      <c r="ER154" s="1" t="n">
        <f aca="false">ER$5/(1-$E154)+$D$154-ER$5</f>
        <v>0.693048100997242</v>
      </c>
      <c r="ES154" s="1" t="n">
        <f aca="false">ES$5/(1-$E154)+$D$154-ES$5</f>
        <v>0.696092870782941</v>
      </c>
      <c r="ET154" s="1" t="n">
        <f aca="false">ET$5/(1-$E154)+$D$154-ET$5</f>
        <v>0.69913764056864</v>
      </c>
      <c r="EU154" s="1"/>
      <c r="EV154" s="1"/>
      <c r="EW154" s="1"/>
      <c r="EX154" s="1"/>
      <c r="EY154" s="1"/>
      <c r="EZ154" s="1"/>
      <c r="FA154" s="1"/>
      <c r="FB154" s="1"/>
    </row>
    <row r="155" customFormat="false" ht="12.75" hidden="false" customHeight="false" outlineLevel="0" collapsed="false">
      <c r="A155" s="18" t="s">
        <v>126</v>
      </c>
      <c r="B155" s="12" t="n">
        <f aca="false">+B154+1</f>
        <v>104</v>
      </c>
      <c r="C155" s="1" t="n">
        <v>12.472</v>
      </c>
      <c r="D155" s="1" t="n">
        <f aca="false">0.1131</f>
        <v>0.1131</v>
      </c>
      <c r="E155" s="2" t="n">
        <f aca="false">0.0411</f>
        <v>0.0411</v>
      </c>
      <c r="F155" s="1" t="n">
        <f aca="false">F$5/(1-$E155)+$D$155-F$5</f>
        <v>0.177392418396079</v>
      </c>
      <c r="G155" s="1" t="n">
        <f aca="false">G$5/(1-$E155)+$D$155-G$5</f>
        <v>0.179535499009281</v>
      </c>
      <c r="H155" s="1" t="n">
        <f aca="false">H$5/(1-$E155)+$D$155-H$5</f>
        <v>0.181678579622484</v>
      </c>
      <c r="I155" s="1" t="n">
        <f aca="false">I$5/(1-$E155)+$D$155-I$5</f>
        <v>0.183821660235687</v>
      </c>
      <c r="J155" s="1" t="n">
        <f aca="false">J$5/(1-$E155)+$D$155-J$5</f>
        <v>0.185964740848889</v>
      </c>
      <c r="K155" s="1" t="n">
        <f aca="false">K$5/(1-$E155)+$D$155-K$5</f>
        <v>0.188107821462092</v>
      </c>
      <c r="L155" s="1" t="n">
        <f aca="false">L$5/(1-$E155)+$D$155-L$5</f>
        <v>0.190250902075295</v>
      </c>
      <c r="M155" s="1" t="n">
        <f aca="false">M$5/(1-$E155)+$D$155-M$5</f>
        <v>0.192393982688498</v>
      </c>
      <c r="N155" s="1" t="n">
        <f aca="false">N$5/(1-$E155)+$D$155-N$5</f>
        <v>0.1945370633017</v>
      </c>
      <c r="O155" s="1" t="n">
        <f aca="false">O$5/(1-$E155)+$D$155-O$5</f>
        <v>0.196680143914903</v>
      </c>
      <c r="P155" s="1" t="n">
        <f aca="false">P$5/(1-$E155)+$D$155-P$5</f>
        <v>0.220254030660132</v>
      </c>
      <c r="Q155" s="1" t="n">
        <f aca="false">Q$5/(1-$E155)+$D$155-Q$5</f>
        <v>0.222397111273335</v>
      </c>
      <c r="R155" s="1" t="n">
        <f aca="false">R$5/(1-$E155)+$D$155-R$5</f>
        <v>0.224540191886537</v>
      </c>
      <c r="S155" s="1" t="n">
        <f aca="false">S$5/(1-$E155)+$D$155-S$5</f>
        <v>0.22668327249974</v>
      </c>
      <c r="T155" s="1" t="n">
        <f aca="false">T$5/(1-$E155)+$D$155-T$5</f>
        <v>0.228826353112942</v>
      </c>
      <c r="U155" s="1" t="n">
        <f aca="false">U$5/(1-$E155)+$D$155-U$5</f>
        <v>0.230969433726145</v>
      </c>
      <c r="V155" s="1" t="n">
        <f aca="false">V$5/(1-$E155)+$D$155-V$5</f>
        <v>0.233112514339347</v>
      </c>
      <c r="W155" s="1" t="n">
        <f aca="false">W$5/(1-$E155)+$D$155-W$5</f>
        <v>0.23525559495255</v>
      </c>
      <c r="X155" s="1" t="n">
        <f aca="false">X$5/(1-$E155)+$D$155-X$5</f>
        <v>0.237398675565752</v>
      </c>
      <c r="Y155" s="1" t="n">
        <f aca="false">Y$5/(1-$E155)+$D$155-Y$5</f>
        <v>0.239541756178955</v>
      </c>
      <c r="Z155" s="1" t="n">
        <f aca="false">Z$5/(1-$E155)+$D$155-Z$5</f>
        <v>0.241684836792158</v>
      </c>
      <c r="AA155" s="1" t="n">
        <f aca="false">AA$5/(1-$E155)+$D$155-AA$5</f>
        <v>0.243827917405361</v>
      </c>
      <c r="AB155" s="1" t="n">
        <f aca="false">AB$5/(1-$E155)+$D$155-AB$5</f>
        <v>0.245970998018563</v>
      </c>
      <c r="AC155" s="1" t="n">
        <f aca="false">AC$5/(1-$E155)+$D$155-AC$5</f>
        <v>0.248114078631766</v>
      </c>
      <c r="AD155" s="1" t="n">
        <f aca="false">AD$5/(1-$E155)+$D$155-AD$5</f>
        <v>0.250257159244968</v>
      </c>
      <c r="AE155" s="1" t="n">
        <f aca="false">AE$5/(1-$E155)+$D$155-AE$5</f>
        <v>0.252400239858171</v>
      </c>
      <c r="AF155" s="1" t="n">
        <f aca="false">AF$5/(1-$E155)+$D$155-AF$5</f>
        <v>0.254543320471373</v>
      </c>
      <c r="AG155" s="1" t="n">
        <f aca="false">AG$5/(1-$E155)+$D$155-AG$5</f>
        <v>0.256686401084576</v>
      </c>
      <c r="AH155" s="1" t="n">
        <f aca="false">AH$5/(1-$E155)+$D$155-AH$5</f>
        <v>0.258829481697779</v>
      </c>
      <c r="AI155" s="1" t="n">
        <f aca="false">AI$5/(1-$E155)+$D$155-AI$5</f>
        <v>0.260972562310982</v>
      </c>
      <c r="AJ155" s="1" t="n">
        <f aca="false">AJ$5/(1-$E155)+$D$155-AJ$5</f>
        <v>0.263115642924184</v>
      </c>
      <c r="AK155" s="1" t="n">
        <f aca="false">AK$5/(1-$E155)+$D$155-AK$5</f>
        <v>0.265258723537387</v>
      </c>
      <c r="AL155" s="1" t="n">
        <f aca="false">AL$5/(1-$E155)+$D$155-AL$5</f>
        <v>0.267401804150589</v>
      </c>
      <c r="AM155" s="1" t="n">
        <f aca="false">AM$5/(1-$E155)+$D$155-AM$5</f>
        <v>0.269544884763792</v>
      </c>
      <c r="AN155" s="1" t="n">
        <f aca="false">AN$5/(1-$E155)+$D$155-AN$5</f>
        <v>0.271687965376995</v>
      </c>
      <c r="AO155" s="1" t="n">
        <f aca="false">AO$5/(1-$E155)+$D$155-AO$5</f>
        <v>0.273831045990197</v>
      </c>
      <c r="AP155" s="1" t="n">
        <f aca="false">AP$5/(1-$E155)+$D$155-AP$5</f>
        <v>0.2759741266034</v>
      </c>
      <c r="AQ155" s="1" t="n">
        <f aca="false">AQ$5/(1-$E155)+$D$155-AQ$5</f>
        <v>0.278117207216602</v>
      </c>
      <c r="AR155" s="1" t="n">
        <f aca="false">AR$5/(1-$E155)+$D$155-AR$5</f>
        <v>0.280260287829806</v>
      </c>
      <c r="AS155" s="1" t="n">
        <f aca="false">AS$5/(1-$E155)+$D$155-AS$5</f>
        <v>0.282403368443008</v>
      </c>
      <c r="AT155" s="1" t="n">
        <f aca="false">AT$5/(1-$E155)+$D$155-AT$5</f>
        <v>0.284546449056211</v>
      </c>
      <c r="AU155" s="1" t="n">
        <f aca="false">AU$5/(1-$E155)+$D$155-AU$5</f>
        <v>0.286689529669413</v>
      </c>
      <c r="AV155" s="1" t="n">
        <f aca="false">AV$5/(1-$E155)+$D$155-AV$5</f>
        <v>0.288832610282616</v>
      </c>
      <c r="AW155" s="1" t="n">
        <f aca="false">AW$5/(1-$E155)+$D$155-AW$5</f>
        <v>0.290975690895818</v>
      </c>
      <c r="AX155" s="1" t="n">
        <f aca="false">AX$5/(1-$E155)+$D$155-AX$5</f>
        <v>0.293118771509021</v>
      </c>
      <c r="AY155" s="1" t="n">
        <f aca="false">AY$5/(1-$E155)+$D$155-AY$5</f>
        <v>0.295261852122223</v>
      </c>
      <c r="AZ155" s="1" t="n">
        <f aca="false">AZ$5/(1-$E155)+$D$155-AZ$5</f>
        <v>0.297404932735426</v>
      </c>
      <c r="BA155" s="1" t="n">
        <f aca="false">BA$5/(1-$E155)+$D$155-BA$5</f>
        <v>0.299548013348629</v>
      </c>
      <c r="BB155" s="1" t="n">
        <f aca="false">BB$5/(1-$E155)+$D$155-BB$5</f>
        <v>0.301691093961831</v>
      </c>
      <c r="BC155" s="1" t="n">
        <f aca="false">BC$5/(1-$E155)+$D$155-BC$5</f>
        <v>0.303834174575034</v>
      </c>
      <c r="BD155" s="1" t="n">
        <f aca="false">BD$5/(1-$E155)+$D$155-BD$5</f>
        <v>0.305977255188236</v>
      </c>
      <c r="BE155" s="1" t="n">
        <f aca="false">BE$5/(1-$E155)+$D$155-BE$5</f>
        <v>0.308120335801439</v>
      </c>
      <c r="BF155" s="1" t="n">
        <f aca="false">BF$5/(1-$E155)+$D$155-BF$5</f>
        <v>0.310263416414641</v>
      </c>
      <c r="BG155" s="1" t="n">
        <f aca="false">BG$5/(1-$E155)+$D$155-BG$5</f>
        <v>0.312406497027845</v>
      </c>
      <c r="BH155" s="1" t="n">
        <f aca="false">BH$5/(1-$E155)+$D$155-BH$5</f>
        <v>0.314549577641047</v>
      </c>
      <c r="BI155" s="1" t="n">
        <f aca="false">BI$5/(1-$E155)+$D$155-BI$5</f>
        <v>0.31669265825425</v>
      </c>
      <c r="BJ155" s="1" t="n">
        <f aca="false">BJ$5/(1-$E155)+$D$155-BJ$5</f>
        <v>0.318835738867453</v>
      </c>
      <c r="BK155" s="1" t="n">
        <f aca="false">BK$5/(1-$E155)+$D$155-BK$5</f>
        <v>0.320978819480655</v>
      </c>
      <c r="BL155" s="1" t="n">
        <f aca="false">BL$5/(1-$E155)+$D$155-BL$5</f>
        <v>0.323121900093858</v>
      </c>
      <c r="BM155" s="1" t="n">
        <f aca="false">BM$5/(1-$E155)+$D$155-BM$5</f>
        <v>0.32526498070706</v>
      </c>
      <c r="BN155" s="1" t="n">
        <f aca="false">BN$5/(1-$E155)+$D$155-BN$5</f>
        <v>0.327408061320263</v>
      </c>
      <c r="BO155" s="1" t="n">
        <f aca="false">BO$5/(1-$E155)+$D$155-BO$5</f>
        <v>0.329551141933465</v>
      </c>
      <c r="BP155" s="1" t="n">
        <f aca="false">BP$5/(1-$E155)+$D$155-BP$5</f>
        <v>0.331694222546668</v>
      </c>
      <c r="BQ155" s="1" t="n">
        <f aca="false">BQ$5/(1-$E155)+$D$155-BQ$5</f>
        <v>0.333837303159871</v>
      </c>
      <c r="BR155" s="1" t="n">
        <f aca="false">BR$5/(1-$E155)+$D$155-BR$5</f>
        <v>0.335980383773073</v>
      </c>
      <c r="BS155" s="1" t="n">
        <f aca="false">BS$5/(1-$E155)+$D$155-BS$5</f>
        <v>0.338123464386276</v>
      </c>
      <c r="BT155" s="1" t="n">
        <f aca="false">BT$5/(1-$E155)+$D$155-BT$5</f>
        <v>0.340266544999478</v>
      </c>
      <c r="BU155" s="1" t="n">
        <f aca="false">BU$5/(1-$E155)+$D$155-BU$5</f>
        <v>0.342409625612681</v>
      </c>
      <c r="BV155" s="1" t="n">
        <f aca="false">BV$5/(1-$E155)+$D$155-BV$5</f>
        <v>0.344552706225883</v>
      </c>
      <c r="BW155" s="1" t="n">
        <f aca="false">BW$5/(1-$E155)+$D$155-BW$5</f>
        <v>0.346695786839087</v>
      </c>
      <c r="BX155" s="1" t="n">
        <f aca="false">BX$5/(1-$E155)+$D$155-BX$5</f>
        <v>0.348838867452289</v>
      </c>
      <c r="BY155" s="1" t="n">
        <f aca="false">BY$5/(1-$E155)+$D$155-BY$5</f>
        <v>0.350981948065492</v>
      </c>
      <c r="BZ155" s="1" t="n">
        <f aca="false">BZ$5/(1-$E155)+$D$155-BZ$5</f>
        <v>0.353125028678694</v>
      </c>
      <c r="CA155" s="1" t="n">
        <f aca="false">CA$5/(1-$E155)+$D$155-CA$5</f>
        <v>0.355268109291897</v>
      </c>
      <c r="CB155" s="1" t="n">
        <f aca="false">CB$5/(1-$E155)+$D$155-CB$5</f>
        <v>0.3574111899051</v>
      </c>
      <c r="CC155" s="1" t="n">
        <f aca="false">CC$5/(1-$E155)+$D$155-CC$5</f>
        <v>0.359554270518302</v>
      </c>
      <c r="CD155" s="1" t="n">
        <f aca="false">CD$5/(1-$E155)+$D$155-CD$5</f>
        <v>0.361697351131505</v>
      </c>
      <c r="CE155" s="1" t="n">
        <f aca="false">CE$5/(1-$E155)+$D$155-CE$5</f>
        <v>0.363840431744707</v>
      </c>
      <c r="CF155" s="1" t="n">
        <f aca="false">CF$5/(1-$E155)+$D$155-CF$5</f>
        <v>0.36598351235791</v>
      </c>
      <c r="CG155" s="1" t="n">
        <f aca="false">CG$5/(1-$E155)+$D$155-CG$5</f>
        <v>0.368126592971112</v>
      </c>
      <c r="CH155" s="1" t="n">
        <f aca="false">CH$5/(1-$E155)+$D$155-CH$5</f>
        <v>0.370269673584315</v>
      </c>
      <c r="CI155" s="1" t="n">
        <f aca="false">CI$5/(1-$E155)+$D$155-CI$5</f>
        <v>0.372412754197518</v>
      </c>
      <c r="CJ155" s="1" t="n">
        <f aca="false">CJ$5/(1-$E155)+$D$155-CJ$5</f>
        <v>0.37455583481072</v>
      </c>
      <c r="CK155" s="1" t="n">
        <f aca="false">CK$5/(1-$E155)+$D$155-CK$5</f>
        <v>0.376698915423923</v>
      </c>
      <c r="CL155" s="1" t="n">
        <f aca="false">CL$5/(1-$E155)+$D$155-CL$5</f>
        <v>0.378841996037126</v>
      </c>
      <c r="CM155" s="1" t="n">
        <f aca="false">CM$5/(1-$E155)+$D$155-CM$5</f>
        <v>0.380985076650329</v>
      </c>
      <c r="CN155" s="1" t="n">
        <f aca="false">CN$5/(1-$E155)+$D$155-CN$5</f>
        <v>0.383128157263531</v>
      </c>
      <c r="CO155" s="1" t="n">
        <f aca="false">CO$5/(1-$E155)+$D$155-CO$5</f>
        <v>0.385271237876734</v>
      </c>
      <c r="CP155" s="1" t="n">
        <f aca="false">CP$5/(1-$E155)+$D$155-CP$5</f>
        <v>0.387414318489936</v>
      </c>
      <c r="CQ155" s="1" t="n">
        <f aca="false">CQ$5/(1-$E155)+$D$155-CQ$5</f>
        <v>0.389557399103139</v>
      </c>
      <c r="CR155" s="1" t="n">
        <f aca="false">CR$5/(1-$E155)+$D$155-CR$5</f>
        <v>0.391700479716342</v>
      </c>
      <c r="CS155" s="1" t="n">
        <f aca="false">CS$5/(1-$E155)+$D$155-CS$5</f>
        <v>0.393843560329544</v>
      </c>
      <c r="CT155" s="1" t="n">
        <f aca="false">CT$5/(1-$E155)+$D$155-CT$5</f>
        <v>0.395986640942747</v>
      </c>
      <c r="CU155" s="1" t="n">
        <f aca="false">CU$5/(1-$E155)+$D$155-CU$5</f>
        <v>0.398129721555949</v>
      </c>
      <c r="CV155" s="1" t="n">
        <f aca="false">CV$5/(1-$E155)+$D$155-CV$5</f>
        <v>0.400272802169152</v>
      </c>
      <c r="CW155" s="1" t="n">
        <f aca="false">CW$5/(1-$E155)+$D$155-CW$5</f>
        <v>0.402415882782354</v>
      </c>
      <c r="CX155" s="1" t="n">
        <f aca="false">CX$5/(1-$E155)+$D$155-CX$5</f>
        <v>0.404558963395557</v>
      </c>
      <c r="CY155" s="1" t="n">
        <f aca="false">CY$5/(1-$E155)+$D$155-CY$5</f>
        <v>0.406702044008759</v>
      </c>
      <c r="CZ155" s="1" t="n">
        <f aca="false">CZ$5/(1-$E155)+$D$155-CZ$5</f>
        <v>0.408845124621962</v>
      </c>
      <c r="DA155" s="1" t="n">
        <f aca="false">DA$5/(1-$E155)+$D$155-DA$5</f>
        <v>0.410988205235165</v>
      </c>
      <c r="DB155" s="1" t="n">
        <f aca="false">DB$5/(1-$E155)+$D$155-DB$5</f>
        <v>0.413131285848368</v>
      </c>
      <c r="DC155" s="1" t="n">
        <f aca="false">DC$5/(1-$E155)+$D$155-DC$5</f>
        <v>0.415274366461571</v>
      </c>
      <c r="DD155" s="1" t="n">
        <f aca="false">DD$5/(1-$E155)+$D$155-DD$5</f>
        <v>0.417417447074773</v>
      </c>
      <c r="DE155" s="1" t="n">
        <f aca="false">DE$5/(1-$E155)+$D$155-DE$5</f>
        <v>0.419560527687976</v>
      </c>
      <c r="DF155" s="1" t="n">
        <f aca="false">DF$5/(1-$E155)+$D$155-DF$5</f>
        <v>0.421703608301178</v>
      </c>
      <c r="DG155" s="1" t="n">
        <f aca="false">DG$5/(1-$E155)+$D$155-DG$5</f>
        <v>0.423846688914381</v>
      </c>
      <c r="DH155" s="1" t="n">
        <f aca="false">DH$5/(1-$E155)+$D$155-DH$5</f>
        <v>0.425989769527583</v>
      </c>
      <c r="DI155" s="1" t="n">
        <f aca="false">DI$5/(1-$E155)+$D$155-DI$5</f>
        <v>0.428132850140786</v>
      </c>
      <c r="DJ155" s="1" t="n">
        <f aca="false">DJ$5/(1-$E155)+$D$155-DJ$5</f>
        <v>0.430275930753989</v>
      </c>
      <c r="DK155" s="1" t="n">
        <f aca="false">DK$5/(1-$E155)+$D$155-DK$5</f>
        <v>0.432419011367191</v>
      </c>
      <c r="DL155" s="1" t="n">
        <f aca="false">DL$5/(1-$E155)+$D$155-DL$5</f>
        <v>0.434562091980394</v>
      </c>
      <c r="DM155" s="1" t="n">
        <f aca="false">DM$5/(1-$E155)+$D$155-DM$5</f>
        <v>0.436705172593596</v>
      </c>
      <c r="DN155" s="1" t="n">
        <f aca="false">DN$5/(1-$E155)+$D$155-DN$5</f>
        <v>0.438848253206798</v>
      </c>
      <c r="DO155" s="1" t="n">
        <f aca="false">DO$5/(1-$E155)+$D$155-DO$5</f>
        <v>0.44099133382</v>
      </c>
      <c r="DP155" s="1" t="n">
        <f aca="false">DP$5/(1-$E155)+$D$155-DP$5</f>
        <v>0.443134414433203</v>
      </c>
      <c r="DQ155" s="1" t="n">
        <f aca="false">DQ$5/(1-$E155)+$D$155-DQ$5</f>
        <v>0.445277495046406</v>
      </c>
      <c r="DR155" s="1" t="n">
        <f aca="false">DR$5/(1-$E155)+$D$155-DR$5</f>
        <v>0.447420575659608</v>
      </c>
      <c r="DS155" s="1" t="n">
        <f aca="false">DS$5/(1-$E155)+$D$155-DS$5</f>
        <v>0.449563656272811</v>
      </c>
      <c r="DT155" s="1" t="n">
        <f aca="false">DT$5/(1-$E155)+$D$155-DT$5</f>
        <v>0.451706736886013</v>
      </c>
      <c r="DU155" s="1" t="n">
        <f aca="false">DU$5/(1-$E155)+$D$155-DU$5</f>
        <v>0.453849817499216</v>
      </c>
      <c r="DV155" s="1" t="n">
        <f aca="false">DV$5/(1-$E155)+$D$155-DV$5</f>
        <v>0.455992898112418</v>
      </c>
      <c r="DW155" s="1" t="n">
        <f aca="false">DW$5/(1-$E155)+$D$155-DW$5</f>
        <v>0.458135978725622</v>
      </c>
      <c r="DX155" s="1" t="n">
        <f aca="false">DX$5/(1-$E155)+$D$155-DX$5</f>
        <v>0.460279059338825</v>
      </c>
      <c r="DY155" s="1" t="n">
        <f aca="false">DY$5/(1-$E155)+$D$155-DY$5</f>
        <v>0.462422139952027</v>
      </c>
      <c r="DZ155" s="1" t="n">
        <f aca="false">DZ$5/(1-$E155)+$D$155-DZ$5</f>
        <v>0.46456522056523</v>
      </c>
      <c r="EA155" s="1" t="n">
        <f aca="false">EA$5/(1-$E155)+$D$155-EA$5</f>
        <v>0.466708301178432</v>
      </c>
      <c r="EB155" s="1" t="n">
        <f aca="false">EB$5/(1-$E155)+$D$155-EB$5</f>
        <v>0.468851381791636</v>
      </c>
      <c r="EC155" s="1" t="n">
        <f aca="false">EC$5/(1-$E155)+$D$155-EC$5</f>
        <v>0.470994462404837</v>
      </c>
      <c r="ED155" s="1" t="n">
        <f aca="false">ED$5/(1-$E155)+$D$155-ED$5</f>
        <v>0.473137543018041</v>
      </c>
      <c r="EE155" s="1" t="n">
        <f aca="false">EE$5/(1-$E155)+$D$155-EE$5</f>
        <v>0.475280623631242</v>
      </c>
      <c r="EF155" s="1" t="n">
        <f aca="false">EF$5/(1-$E155)+$D$155-EF$5</f>
        <v>0.477423704244446</v>
      </c>
      <c r="EG155" s="1" t="n">
        <f aca="false">EG$5/(1-$E155)+$D$155-EG$5</f>
        <v>0.479566784857649</v>
      </c>
      <c r="EH155" s="1" t="n">
        <f aca="false">EH$5/(1-$E155)+$D$155-EH$5</f>
        <v>0.481709865470851</v>
      </c>
      <c r="EI155" s="1" t="n">
        <f aca="false">EI$5/(1-$E155)+$D$155-EI$5</f>
        <v>0.483852946084054</v>
      </c>
      <c r="EJ155" s="1" t="n">
        <f aca="false">EJ$5/(1-$E155)+$D$155-EJ$5</f>
        <v>0.485996026697256</v>
      </c>
      <c r="EK155" s="1" t="n">
        <f aca="false">EK$5/(1-$E155)+$D$155-EK$5</f>
        <v>0.48813910731046</v>
      </c>
      <c r="EL155" s="1" t="n">
        <f aca="false">EL$5/(1-$E155)+$D$155-EL$5</f>
        <v>0.490282187923661</v>
      </c>
      <c r="EM155" s="1" t="n">
        <f aca="false">EM$5/(1-$E155)+$D$155-EM$5</f>
        <v>0.492425268536865</v>
      </c>
      <c r="EN155" s="1" t="n">
        <f aca="false">EN$5/(1-$E155)+$D$155-EN$5</f>
        <v>0.494568349150066</v>
      </c>
      <c r="EO155" s="1" t="n">
        <f aca="false">EO$5/(1-$E155)+$D$155-EO$5</f>
        <v>0.49671142976327</v>
      </c>
      <c r="EP155" s="1" t="n">
        <f aca="false">EP$5/(1-$E155)+$D$155-EP$5</f>
        <v>0.498854510376473</v>
      </c>
      <c r="EQ155" s="1" t="n">
        <f aca="false">EQ$5/(1-$E155)+$D$155-EQ$5</f>
        <v>0.500997590989675</v>
      </c>
      <c r="ER155" s="1" t="n">
        <f aca="false">ER$5/(1-$E155)+$D$155-ER$5</f>
        <v>0.503140671602878</v>
      </c>
      <c r="ES155" s="1" t="n">
        <f aca="false">ES$5/(1-$E155)+$D$155-ES$5</f>
        <v>0.50528375221608</v>
      </c>
      <c r="ET155" s="1" t="n">
        <f aca="false">ET$5/(1-$E155)+$D$155-ET$5</f>
        <v>0.507426832829284</v>
      </c>
      <c r="EU155" s="1"/>
      <c r="EV155" s="1"/>
      <c r="EW155" s="1"/>
      <c r="EX155" s="1"/>
      <c r="EY155" s="1"/>
      <c r="EZ155" s="1"/>
      <c r="FA155" s="1"/>
      <c r="FB155" s="1"/>
    </row>
    <row r="156" customFormat="false" ht="12.75" hidden="false" customHeight="false" outlineLevel="0" collapsed="false">
      <c r="A156" s="18" t="s">
        <v>127</v>
      </c>
      <c r="B156" s="12" t="n">
        <f aca="false">+B155+1</f>
        <v>105</v>
      </c>
      <c r="C156" s="1" t="n">
        <v>10.489</v>
      </c>
      <c r="D156" s="1" t="n">
        <f aca="false">0.0963</f>
        <v>0.0963</v>
      </c>
      <c r="E156" s="2" t="n">
        <f aca="false">0.0342</f>
        <v>0.0342</v>
      </c>
      <c r="F156" s="1" t="n">
        <f aca="false">F$5/(1-$E156)+$D$156-F$5</f>
        <v>0.149416587285152</v>
      </c>
      <c r="G156" s="1" t="n">
        <f aca="false">G$5/(1-$E156)+$D$156-G$5</f>
        <v>0.151187140194657</v>
      </c>
      <c r="H156" s="1" t="n">
        <f aca="false">H$5/(1-$E156)+$D$156-H$5</f>
        <v>0.152957693104163</v>
      </c>
      <c r="I156" s="1" t="n">
        <f aca="false">I$5/(1-$E156)+$D$156-I$5</f>
        <v>0.154728246013667</v>
      </c>
      <c r="J156" s="1" t="n">
        <f aca="false">J$5/(1-$E156)+$D$156-J$5</f>
        <v>0.156498798923173</v>
      </c>
      <c r="K156" s="1" t="n">
        <f aca="false">K$5/(1-$E156)+$D$156-K$5</f>
        <v>0.158269351832678</v>
      </c>
      <c r="L156" s="1" t="n">
        <f aca="false">L$5/(1-$E156)+$D$156-L$5</f>
        <v>0.160039904742183</v>
      </c>
      <c r="M156" s="1" t="n">
        <f aca="false">M$5/(1-$E156)+$D$156-M$5</f>
        <v>0.161810457651688</v>
      </c>
      <c r="N156" s="1" t="n">
        <f aca="false">N$5/(1-$E156)+$D$156-N$5</f>
        <v>0.163581010561193</v>
      </c>
      <c r="O156" s="1" t="n">
        <f aca="false">O$5/(1-$E156)+$D$156-O$5</f>
        <v>0.165351563470698</v>
      </c>
      <c r="P156" s="1" t="n">
        <f aca="false">P$5/(1-$E156)+$D$156-P$5</f>
        <v>0.184827645475254</v>
      </c>
      <c r="Q156" s="1" t="n">
        <f aca="false">Q$5/(1-$E156)+$D$156-Q$5</f>
        <v>0.186598198384758</v>
      </c>
      <c r="R156" s="1" t="n">
        <f aca="false">R$5/(1-$E156)+$D$156-R$5</f>
        <v>0.188368751294264</v>
      </c>
      <c r="S156" s="1" t="n">
        <f aca="false">S$5/(1-$E156)+$D$156-S$5</f>
        <v>0.190139304203769</v>
      </c>
      <c r="T156" s="1" t="n">
        <f aca="false">T$5/(1-$E156)+$D$156-T$5</f>
        <v>0.191909857113274</v>
      </c>
      <c r="U156" s="1" t="n">
        <f aca="false">U$5/(1-$E156)+$D$156-U$5</f>
        <v>0.193680410022779</v>
      </c>
      <c r="V156" s="1" t="n">
        <f aca="false">V$5/(1-$E156)+$D$156-V$5</f>
        <v>0.195450962932284</v>
      </c>
      <c r="W156" s="1" t="n">
        <f aca="false">W$5/(1-$E156)+$D$156-W$5</f>
        <v>0.197221515841789</v>
      </c>
      <c r="X156" s="1" t="n">
        <f aca="false">X$5/(1-$E156)+$D$156-X$5</f>
        <v>0.198992068751294</v>
      </c>
      <c r="Y156" s="1" t="n">
        <f aca="false">Y$5/(1-$E156)+$D$156-Y$5</f>
        <v>0.200762621660799</v>
      </c>
      <c r="Z156" s="1" t="n">
        <f aca="false">Z$5/(1-$E156)+$D$156-Z$5</f>
        <v>0.202533174570304</v>
      </c>
      <c r="AA156" s="1" t="n">
        <f aca="false">AA$5/(1-$E156)+$D$156-AA$5</f>
        <v>0.204303727479809</v>
      </c>
      <c r="AB156" s="1" t="n">
        <f aca="false">AB$5/(1-$E156)+$D$156-AB$5</f>
        <v>0.206074280389315</v>
      </c>
      <c r="AC156" s="1" t="n">
        <f aca="false">AC$5/(1-$E156)+$D$156-AC$5</f>
        <v>0.207844833298819</v>
      </c>
      <c r="AD156" s="1" t="n">
        <f aca="false">AD$5/(1-$E156)+$D$156-AD$5</f>
        <v>0.209615386208324</v>
      </c>
      <c r="AE156" s="1" t="n">
        <f aca="false">AE$5/(1-$E156)+$D$156-AE$5</f>
        <v>0.21138593911783</v>
      </c>
      <c r="AF156" s="1" t="n">
        <f aca="false">AF$5/(1-$E156)+$D$156-AF$5</f>
        <v>0.213156492027335</v>
      </c>
      <c r="AG156" s="1" t="n">
        <f aca="false">AG$5/(1-$E156)+$D$156-AG$5</f>
        <v>0.21492704493684</v>
      </c>
      <c r="AH156" s="1" t="n">
        <f aca="false">AH$5/(1-$E156)+$D$156-AH$5</f>
        <v>0.216697597846345</v>
      </c>
      <c r="AI156" s="1" t="n">
        <f aca="false">AI$5/(1-$E156)+$D$156-AI$5</f>
        <v>0.21846815075585</v>
      </c>
      <c r="AJ156" s="1" t="n">
        <f aca="false">AJ$5/(1-$E156)+$D$156-AJ$5</f>
        <v>0.220238703665355</v>
      </c>
      <c r="AK156" s="1" t="n">
        <f aca="false">AK$5/(1-$E156)+$D$156-AK$5</f>
        <v>0.22200925657486</v>
      </c>
      <c r="AL156" s="1" t="n">
        <f aca="false">AL$5/(1-$E156)+$D$156-AL$5</f>
        <v>0.223779809484365</v>
      </c>
      <c r="AM156" s="1" t="n">
        <f aca="false">AM$5/(1-$E156)+$D$156-AM$5</f>
        <v>0.22555036239387</v>
      </c>
      <c r="AN156" s="1" t="n">
        <f aca="false">AN$5/(1-$E156)+$D$156-AN$5</f>
        <v>0.227320915303375</v>
      </c>
      <c r="AO156" s="1" t="n">
        <f aca="false">AO$5/(1-$E156)+$D$156-AO$5</f>
        <v>0.22909146821288</v>
      </c>
      <c r="AP156" s="1" t="n">
        <f aca="false">AP$5/(1-$E156)+$D$156-AP$5</f>
        <v>0.230862021122386</v>
      </c>
      <c r="AQ156" s="1" t="n">
        <f aca="false">AQ$5/(1-$E156)+$D$156-AQ$5</f>
        <v>0.23263257403189</v>
      </c>
      <c r="AR156" s="1" t="n">
        <f aca="false">AR$5/(1-$E156)+$D$156-AR$5</f>
        <v>0.234403126941396</v>
      </c>
      <c r="AS156" s="1" t="n">
        <f aca="false">AS$5/(1-$E156)+$D$156-AS$5</f>
        <v>0.236173679850901</v>
      </c>
      <c r="AT156" s="1" t="n">
        <f aca="false">AT$5/(1-$E156)+$D$156-AT$5</f>
        <v>0.237944232760406</v>
      </c>
      <c r="AU156" s="1" t="n">
        <f aca="false">AU$5/(1-$E156)+$D$156-AU$5</f>
        <v>0.239714785669911</v>
      </c>
      <c r="AV156" s="1" t="n">
        <f aca="false">AV$5/(1-$E156)+$D$156-AV$5</f>
        <v>0.241485338579416</v>
      </c>
      <c r="AW156" s="1" t="n">
        <f aca="false">AW$5/(1-$E156)+$D$156-AW$5</f>
        <v>0.243255891488921</v>
      </c>
      <c r="AX156" s="1" t="n">
        <f aca="false">AX$5/(1-$E156)+$D$156-AX$5</f>
        <v>0.245026444398427</v>
      </c>
      <c r="AY156" s="1" t="n">
        <f aca="false">AY$5/(1-$E156)+$D$156-AY$5</f>
        <v>0.246796997307931</v>
      </c>
      <c r="AZ156" s="1" t="n">
        <f aca="false">AZ$5/(1-$E156)+$D$156-AZ$5</f>
        <v>0.248567550217436</v>
      </c>
      <c r="BA156" s="1" t="n">
        <f aca="false">BA$5/(1-$E156)+$D$156-BA$5</f>
        <v>0.250338103126942</v>
      </c>
      <c r="BB156" s="1" t="n">
        <f aca="false">BB$5/(1-$E156)+$D$156-BB$5</f>
        <v>0.252108656036446</v>
      </c>
      <c r="BC156" s="1" t="n">
        <f aca="false">BC$5/(1-$E156)+$D$156-BC$5</f>
        <v>0.253879208945952</v>
      </c>
      <c r="BD156" s="1" t="n">
        <f aca="false">BD$5/(1-$E156)+$D$156-BD$5</f>
        <v>0.255649761855457</v>
      </c>
      <c r="BE156" s="1" t="n">
        <f aca="false">BE$5/(1-$E156)+$D$156-BE$5</f>
        <v>0.257420314764961</v>
      </c>
      <c r="BF156" s="1" t="n">
        <f aca="false">BF$5/(1-$E156)+$D$156-BF$5</f>
        <v>0.259190867674467</v>
      </c>
      <c r="BG156" s="1" t="n">
        <f aca="false">BG$5/(1-$E156)+$D$156-BG$5</f>
        <v>0.260961420583972</v>
      </c>
      <c r="BH156" s="1" t="n">
        <f aca="false">BH$5/(1-$E156)+$D$156-BH$5</f>
        <v>0.262731973493477</v>
      </c>
      <c r="BI156" s="1" t="n">
        <f aca="false">BI$5/(1-$E156)+$D$156-BI$5</f>
        <v>0.264502526402982</v>
      </c>
      <c r="BJ156" s="1" t="n">
        <f aca="false">BJ$5/(1-$E156)+$D$156-BJ$5</f>
        <v>0.266273079312487</v>
      </c>
      <c r="BK156" s="1" t="n">
        <f aca="false">BK$5/(1-$E156)+$D$156-BK$5</f>
        <v>0.268043632221993</v>
      </c>
      <c r="BL156" s="1" t="n">
        <f aca="false">BL$5/(1-$E156)+$D$156-BL$5</f>
        <v>0.269814185131497</v>
      </c>
      <c r="BM156" s="1" t="n">
        <f aca="false">BM$5/(1-$E156)+$D$156-BM$5</f>
        <v>0.271584738041002</v>
      </c>
      <c r="BN156" s="1" t="n">
        <f aca="false">BN$5/(1-$E156)+$D$156-BN$5</f>
        <v>0.273355290950508</v>
      </c>
      <c r="BO156" s="1" t="n">
        <f aca="false">BO$5/(1-$E156)+$D$156-BO$5</f>
        <v>0.275125843860012</v>
      </c>
      <c r="BP156" s="1" t="n">
        <f aca="false">BP$5/(1-$E156)+$D$156-BP$5</f>
        <v>0.276896396769518</v>
      </c>
      <c r="BQ156" s="1" t="n">
        <f aca="false">BQ$5/(1-$E156)+$D$156-BQ$5</f>
        <v>0.278666949679023</v>
      </c>
      <c r="BR156" s="1" t="n">
        <f aca="false">BR$5/(1-$E156)+$D$156-BR$5</f>
        <v>0.280437502588527</v>
      </c>
      <c r="BS156" s="1" t="n">
        <f aca="false">BS$5/(1-$E156)+$D$156-BS$5</f>
        <v>0.282208055498033</v>
      </c>
      <c r="BT156" s="1" t="n">
        <f aca="false">BT$5/(1-$E156)+$D$156-BT$5</f>
        <v>0.283978608407538</v>
      </c>
      <c r="BU156" s="1" t="n">
        <f aca="false">BU$5/(1-$E156)+$D$156-BU$5</f>
        <v>0.285749161317042</v>
      </c>
      <c r="BV156" s="1" t="n">
        <f aca="false">BV$5/(1-$E156)+$D$156-BV$5</f>
        <v>0.287519714226548</v>
      </c>
      <c r="BW156" s="1" t="n">
        <f aca="false">BW$5/(1-$E156)+$D$156-BW$5</f>
        <v>0.289290267136053</v>
      </c>
      <c r="BX156" s="1" t="n">
        <f aca="false">BX$5/(1-$E156)+$D$156-BX$5</f>
        <v>0.291060820045558</v>
      </c>
      <c r="BY156" s="1" t="n">
        <f aca="false">BY$5/(1-$E156)+$D$156-BY$5</f>
        <v>0.292831372955063</v>
      </c>
      <c r="BZ156" s="1" t="n">
        <f aca="false">BZ$5/(1-$E156)+$D$156-BZ$5</f>
        <v>0.294601925864568</v>
      </c>
      <c r="CA156" s="1" t="n">
        <f aca="false">CA$5/(1-$E156)+$D$156-CA$5</f>
        <v>0.296372478774074</v>
      </c>
      <c r="CB156" s="1" t="n">
        <f aca="false">CB$5/(1-$E156)+$D$156-CB$5</f>
        <v>0.298143031683578</v>
      </c>
      <c r="CC156" s="1" t="n">
        <f aca="false">CC$5/(1-$E156)+$D$156-CC$5</f>
        <v>0.299913584593083</v>
      </c>
      <c r="CD156" s="1" t="n">
        <f aca="false">CD$5/(1-$E156)+$D$156-CD$5</f>
        <v>0.301684137502589</v>
      </c>
      <c r="CE156" s="1" t="n">
        <f aca="false">CE$5/(1-$E156)+$D$156-CE$5</f>
        <v>0.303454690412093</v>
      </c>
      <c r="CF156" s="1" t="n">
        <f aca="false">CF$5/(1-$E156)+$D$156-CF$5</f>
        <v>0.305225243321599</v>
      </c>
      <c r="CG156" s="1" t="n">
        <f aca="false">CG$5/(1-$E156)+$D$156-CG$5</f>
        <v>0.306995796231104</v>
      </c>
      <c r="CH156" s="1" t="n">
        <f aca="false">CH$5/(1-$E156)+$D$156-CH$5</f>
        <v>0.308766349140608</v>
      </c>
      <c r="CI156" s="1" t="n">
        <f aca="false">CI$5/(1-$E156)+$D$156-CI$5</f>
        <v>0.310536902050114</v>
      </c>
      <c r="CJ156" s="1" t="n">
        <f aca="false">CJ$5/(1-$E156)+$D$156-CJ$5</f>
        <v>0.312307454959619</v>
      </c>
      <c r="CK156" s="1" t="n">
        <f aca="false">CK$5/(1-$E156)+$D$156-CK$5</f>
        <v>0.314078007869124</v>
      </c>
      <c r="CL156" s="1" t="n">
        <f aca="false">CL$5/(1-$E156)+$D$156-CL$5</f>
        <v>0.315848560778629</v>
      </c>
      <c r="CM156" s="1" t="n">
        <f aca="false">CM$5/(1-$E156)+$D$156-CM$5</f>
        <v>0.317619113688134</v>
      </c>
      <c r="CN156" s="1" t="n">
        <f aca="false">CN$5/(1-$E156)+$D$156-CN$5</f>
        <v>0.319389666597639</v>
      </c>
      <c r="CO156" s="1" t="n">
        <f aca="false">CO$5/(1-$E156)+$D$156-CO$5</f>
        <v>0.321160219507144</v>
      </c>
      <c r="CP156" s="1" t="n">
        <f aca="false">CP$5/(1-$E156)+$D$156-CP$5</f>
        <v>0.322930772416649</v>
      </c>
      <c r="CQ156" s="1" t="n">
        <f aca="false">CQ$5/(1-$E156)+$D$156-CQ$5</f>
        <v>0.324701325326155</v>
      </c>
      <c r="CR156" s="1" t="n">
        <f aca="false">CR$5/(1-$E156)+$D$156-CR$5</f>
        <v>0.326471878235659</v>
      </c>
      <c r="CS156" s="1" t="n">
        <f aca="false">CS$5/(1-$E156)+$D$156-CS$5</f>
        <v>0.328242431145164</v>
      </c>
      <c r="CT156" s="1" t="n">
        <f aca="false">CT$5/(1-$E156)+$D$156-CT$5</f>
        <v>0.33001298405467</v>
      </c>
      <c r="CU156" s="1" t="n">
        <f aca="false">CU$5/(1-$E156)+$D$156-CU$5</f>
        <v>0.331783536964174</v>
      </c>
      <c r="CV156" s="1" t="n">
        <f aca="false">CV$5/(1-$E156)+$D$156-CV$5</f>
        <v>0.33355408987368</v>
      </c>
      <c r="CW156" s="1" t="n">
        <f aca="false">CW$5/(1-$E156)+$D$156-CW$5</f>
        <v>0.335324642783185</v>
      </c>
      <c r="CX156" s="1" t="n">
        <f aca="false">CX$5/(1-$E156)+$D$156-CX$5</f>
        <v>0.33709519569269</v>
      </c>
      <c r="CY156" s="1" t="n">
        <f aca="false">CY$5/(1-$E156)+$D$156-CY$5</f>
        <v>0.338865748602195</v>
      </c>
      <c r="CZ156" s="1" t="n">
        <f aca="false">CZ$5/(1-$E156)+$D$156-CZ$5</f>
        <v>0.3406363015117</v>
      </c>
      <c r="DA156" s="1" t="n">
        <f aca="false">DA$5/(1-$E156)+$D$156-DA$5</f>
        <v>0.342406854421205</v>
      </c>
      <c r="DB156" s="1" t="n">
        <f aca="false">DB$5/(1-$E156)+$D$156-DB$5</f>
        <v>0.34417740733071</v>
      </c>
      <c r="DC156" s="1" t="n">
        <f aca="false">DC$5/(1-$E156)+$D$156-DC$5</f>
        <v>0.345947960240215</v>
      </c>
      <c r="DD156" s="1" t="n">
        <f aca="false">DD$5/(1-$E156)+$D$156-DD$5</f>
        <v>0.34771851314972</v>
      </c>
      <c r="DE156" s="1" t="n">
        <f aca="false">DE$5/(1-$E156)+$D$156-DE$5</f>
        <v>0.349489066059225</v>
      </c>
      <c r="DF156" s="1" t="n">
        <f aca="false">DF$5/(1-$E156)+$D$156-DF$5</f>
        <v>0.35125961896873</v>
      </c>
      <c r="DG156" s="1" t="n">
        <f aca="false">DG$5/(1-$E156)+$D$156-DG$5</f>
        <v>0.353030171878236</v>
      </c>
      <c r="DH156" s="1" t="n">
        <f aca="false">DH$5/(1-$E156)+$D$156-DH$5</f>
        <v>0.35480072478774</v>
      </c>
      <c r="DI156" s="1" t="n">
        <f aca="false">DI$5/(1-$E156)+$D$156-DI$5</f>
        <v>0.356571277697245</v>
      </c>
      <c r="DJ156" s="1" t="n">
        <f aca="false">DJ$5/(1-$E156)+$D$156-DJ$5</f>
        <v>0.358341830606751</v>
      </c>
      <c r="DK156" s="1" t="n">
        <f aca="false">DK$5/(1-$E156)+$D$156-DK$5</f>
        <v>0.360112383516256</v>
      </c>
      <c r="DL156" s="1" t="n">
        <f aca="false">DL$5/(1-$E156)+$D$156-DL$5</f>
        <v>0.361882936425761</v>
      </c>
      <c r="DM156" s="1" t="n">
        <f aca="false">DM$5/(1-$E156)+$D$156-DM$5</f>
        <v>0.363653489335266</v>
      </c>
      <c r="DN156" s="1" t="n">
        <f aca="false">DN$5/(1-$E156)+$D$156-DN$5</f>
        <v>0.365424042244771</v>
      </c>
      <c r="DO156" s="1" t="n">
        <f aca="false">DO$5/(1-$E156)+$D$156-DO$5</f>
        <v>0.367194595154275</v>
      </c>
      <c r="DP156" s="1" t="n">
        <f aca="false">DP$5/(1-$E156)+$D$156-DP$5</f>
        <v>0.368965148063781</v>
      </c>
      <c r="DQ156" s="1" t="n">
        <f aca="false">DQ$5/(1-$E156)+$D$156-DQ$5</f>
        <v>0.370735700973285</v>
      </c>
      <c r="DR156" s="1" t="n">
        <f aca="false">DR$5/(1-$E156)+$D$156-DR$5</f>
        <v>0.37250625388279</v>
      </c>
      <c r="DS156" s="1" t="n">
        <f aca="false">DS$5/(1-$E156)+$D$156-DS$5</f>
        <v>0.374276806792296</v>
      </c>
      <c r="DT156" s="1" t="n">
        <f aca="false">DT$5/(1-$E156)+$D$156-DT$5</f>
        <v>0.376047359701801</v>
      </c>
      <c r="DU156" s="1" t="n">
        <f aca="false">DU$5/(1-$E156)+$D$156-DU$5</f>
        <v>0.377817912611305</v>
      </c>
      <c r="DV156" s="1" t="n">
        <f aca="false">DV$5/(1-$E156)+$D$156-DV$5</f>
        <v>0.379588465520811</v>
      </c>
      <c r="DW156" s="1" t="n">
        <f aca="false">DW$5/(1-$E156)+$D$156-DW$5</f>
        <v>0.381359018430315</v>
      </c>
      <c r="DX156" s="1" t="n">
        <f aca="false">DX$5/(1-$E156)+$D$156-DX$5</f>
        <v>0.38312957133982</v>
      </c>
      <c r="DY156" s="1" t="n">
        <f aca="false">DY$5/(1-$E156)+$D$156-DY$5</f>
        <v>0.384900124249326</v>
      </c>
      <c r="DZ156" s="1" t="n">
        <f aca="false">DZ$5/(1-$E156)+$D$156-DZ$5</f>
        <v>0.386670677158831</v>
      </c>
      <c r="EA156" s="1" t="n">
        <f aca="false">EA$5/(1-$E156)+$D$156-EA$5</f>
        <v>0.388441230068336</v>
      </c>
      <c r="EB156" s="1" t="n">
        <f aca="false">EB$5/(1-$E156)+$D$156-EB$5</f>
        <v>0.390211782977842</v>
      </c>
      <c r="EC156" s="1" t="n">
        <f aca="false">EC$5/(1-$E156)+$D$156-EC$5</f>
        <v>0.391982335887347</v>
      </c>
      <c r="ED156" s="1" t="n">
        <f aca="false">ED$5/(1-$E156)+$D$156-ED$5</f>
        <v>0.39375288879685</v>
      </c>
      <c r="EE156" s="1" t="n">
        <f aca="false">EE$5/(1-$E156)+$D$156-EE$5</f>
        <v>0.395523441706356</v>
      </c>
      <c r="EF156" s="1" t="n">
        <f aca="false">EF$5/(1-$E156)+$D$156-EF$5</f>
        <v>0.397293994615861</v>
      </c>
      <c r="EG156" s="1" t="n">
        <f aca="false">EG$5/(1-$E156)+$D$156-EG$5</f>
        <v>0.399064547525366</v>
      </c>
      <c r="EH156" s="1" t="n">
        <f aca="false">EH$5/(1-$E156)+$D$156-EH$5</f>
        <v>0.400835100434872</v>
      </c>
      <c r="EI156" s="1" t="n">
        <f aca="false">EI$5/(1-$E156)+$D$156-EI$5</f>
        <v>0.402605653344377</v>
      </c>
      <c r="EJ156" s="1" t="n">
        <f aca="false">EJ$5/(1-$E156)+$D$156-EJ$5</f>
        <v>0.404376206253883</v>
      </c>
      <c r="EK156" s="1" t="n">
        <f aca="false">EK$5/(1-$E156)+$D$156-EK$5</f>
        <v>0.406146759163388</v>
      </c>
      <c r="EL156" s="1" t="n">
        <f aca="false">EL$5/(1-$E156)+$D$156-EL$5</f>
        <v>0.407917312072891</v>
      </c>
      <c r="EM156" s="1" t="n">
        <f aca="false">EM$5/(1-$E156)+$D$156-EM$5</f>
        <v>0.409687864982397</v>
      </c>
      <c r="EN156" s="1" t="n">
        <f aca="false">EN$5/(1-$E156)+$D$156-EN$5</f>
        <v>0.411458417891902</v>
      </c>
      <c r="EO156" s="1" t="n">
        <f aca="false">EO$5/(1-$E156)+$D$156-EO$5</f>
        <v>0.413228970801407</v>
      </c>
      <c r="EP156" s="1" t="n">
        <f aca="false">EP$5/(1-$E156)+$D$156-EP$5</f>
        <v>0.414999523710913</v>
      </c>
      <c r="EQ156" s="1" t="n">
        <f aca="false">EQ$5/(1-$E156)+$D$156-EQ$5</f>
        <v>0.416770076620418</v>
      </c>
      <c r="ER156" s="1" t="n">
        <f aca="false">ER$5/(1-$E156)+$D$156-ER$5</f>
        <v>0.418540629529923</v>
      </c>
      <c r="ES156" s="1" t="n">
        <f aca="false">ES$5/(1-$E156)+$D$156-ES$5</f>
        <v>0.420311182439427</v>
      </c>
      <c r="ET156" s="1" t="n">
        <f aca="false">ET$5/(1-$E156)+$D$156-ET$5</f>
        <v>0.422081735348932</v>
      </c>
      <c r="EU156" s="1"/>
      <c r="EV156" s="1"/>
      <c r="EW156" s="1"/>
      <c r="EX156" s="1"/>
      <c r="EY156" s="1"/>
      <c r="EZ156" s="1"/>
      <c r="FA156" s="1"/>
      <c r="FB156" s="1"/>
    </row>
    <row r="157" customFormat="false" ht="12.75" hidden="false" customHeight="false" outlineLevel="0" collapsed="false">
      <c r="A157" s="18" t="s">
        <v>128</v>
      </c>
      <c r="B157" s="12" t="n">
        <f aca="false">+B156+1</f>
        <v>106</v>
      </c>
      <c r="C157" s="1" t="n">
        <v>6.451</v>
      </c>
      <c r="D157" s="1" t="n">
        <f aca="false">0.0609</f>
        <v>0.0609</v>
      </c>
      <c r="E157" s="2" t="n">
        <f aca="false">0.019</f>
        <v>0.019</v>
      </c>
      <c r="F157" s="1" t="n">
        <f aca="false">F$5/(1-$E157)+$D$157-F$5</f>
        <v>0.0899519877675841</v>
      </c>
      <c r="G157" s="1" t="n">
        <f aca="false">G$5/(1-$E157)+$D$157-G$5</f>
        <v>0.090920387359837</v>
      </c>
      <c r="H157" s="1" t="n">
        <f aca="false">H$5/(1-$E157)+$D$157-H$5</f>
        <v>0.0918887869520897</v>
      </c>
      <c r="I157" s="1" t="n">
        <f aca="false">I$5/(1-$E157)+$D$157-I$5</f>
        <v>0.0928571865443424</v>
      </c>
      <c r="J157" s="1" t="n">
        <f aca="false">J$5/(1-$E157)+$D$157-J$5</f>
        <v>0.0938255861365953</v>
      </c>
      <c r="K157" s="1" t="n">
        <f aca="false">K$5/(1-$E157)+$D$157-K$5</f>
        <v>0.094793985728848</v>
      </c>
      <c r="L157" s="1" t="n">
        <f aca="false">L$5/(1-$E157)+$D$157-L$5</f>
        <v>0.0957623853211009</v>
      </c>
      <c r="M157" s="1" t="n">
        <f aca="false">M$5/(1-$E157)+$D$157-M$5</f>
        <v>0.0967307849133536</v>
      </c>
      <c r="N157" s="1" t="n">
        <f aca="false">N$5/(1-$E157)+$D$157-N$5</f>
        <v>0.0976991845056066</v>
      </c>
      <c r="O157" s="1" t="n">
        <f aca="false">O$5/(1-$E157)+$D$157-O$5</f>
        <v>0.0986675840978595</v>
      </c>
      <c r="P157" s="1" t="n">
        <f aca="false">P$5/(1-$E157)+$D$157-P$5</f>
        <v>0.109319979612641</v>
      </c>
      <c r="Q157" s="1" t="n">
        <f aca="false">Q$5/(1-$E157)+$D$157-Q$5</f>
        <v>0.110288379204893</v>
      </c>
      <c r="R157" s="1" t="n">
        <f aca="false">R$5/(1-$E157)+$D$157-R$5</f>
        <v>0.111256778797146</v>
      </c>
      <c r="S157" s="1" t="n">
        <f aca="false">S$5/(1-$E157)+$D$157-S$5</f>
        <v>0.112225178389399</v>
      </c>
      <c r="T157" s="1" t="n">
        <f aca="false">T$5/(1-$E157)+$D$157-T$5</f>
        <v>0.113193577981652</v>
      </c>
      <c r="U157" s="1" t="n">
        <f aca="false">U$5/(1-$E157)+$D$157-U$5</f>
        <v>0.114161977573904</v>
      </c>
      <c r="V157" s="1" t="n">
        <f aca="false">V$5/(1-$E157)+$D$157-V$5</f>
        <v>0.115130377166157</v>
      </c>
      <c r="W157" s="1" t="n">
        <f aca="false">W$5/(1-$E157)+$D$157-W$5</f>
        <v>0.11609877675841</v>
      </c>
      <c r="X157" s="1" t="n">
        <f aca="false">X$5/(1-$E157)+$D$157-X$5</f>
        <v>0.117067176350663</v>
      </c>
      <c r="Y157" s="1" t="n">
        <f aca="false">Y$5/(1-$E157)+$D$157-Y$5</f>
        <v>0.118035575942915</v>
      </c>
      <c r="Z157" s="1" t="n">
        <f aca="false">Z$5/(1-$E157)+$D$157-Z$5</f>
        <v>0.119003975535168</v>
      </c>
      <c r="AA157" s="1" t="n">
        <f aca="false">AA$5/(1-$E157)+$D$157-AA$5</f>
        <v>0.119972375127421</v>
      </c>
      <c r="AB157" s="1" t="n">
        <f aca="false">AB$5/(1-$E157)+$D$157-AB$5</f>
        <v>0.120940774719674</v>
      </c>
      <c r="AC157" s="1" t="n">
        <f aca="false">AC$5/(1-$E157)+$D$157-AC$5</f>
        <v>0.121909174311927</v>
      </c>
      <c r="AD157" s="1" t="n">
        <f aca="false">AD$5/(1-$E157)+$D$157-AD$5</f>
        <v>0.12287757390418</v>
      </c>
      <c r="AE157" s="1" t="n">
        <f aca="false">AE$5/(1-$E157)+$D$157-AE$5</f>
        <v>0.123845973496433</v>
      </c>
      <c r="AF157" s="1" t="n">
        <f aca="false">AF$5/(1-$E157)+$D$157-AF$5</f>
        <v>0.124814373088685</v>
      </c>
      <c r="AG157" s="1" t="n">
        <f aca="false">AG$5/(1-$E157)+$D$157-AG$5</f>
        <v>0.125782772680938</v>
      </c>
      <c r="AH157" s="1" t="n">
        <f aca="false">AH$5/(1-$E157)+$D$157-AH$5</f>
        <v>0.126751172273191</v>
      </c>
      <c r="AI157" s="1" t="n">
        <f aca="false">AI$5/(1-$E157)+$D$157-AI$5</f>
        <v>0.127719571865444</v>
      </c>
      <c r="AJ157" s="1" t="n">
        <f aca="false">AJ$5/(1-$E157)+$D$157-AJ$5</f>
        <v>0.128687971457696</v>
      </c>
      <c r="AK157" s="1" t="n">
        <f aca="false">AK$5/(1-$E157)+$D$157-AK$5</f>
        <v>0.129656371049949</v>
      </c>
      <c r="AL157" s="1" t="n">
        <f aca="false">AL$5/(1-$E157)+$D$157-AL$5</f>
        <v>0.130624770642202</v>
      </c>
      <c r="AM157" s="1" t="n">
        <f aca="false">AM$5/(1-$E157)+$D$157-AM$5</f>
        <v>0.131593170234455</v>
      </c>
      <c r="AN157" s="1" t="n">
        <f aca="false">AN$5/(1-$E157)+$D$157-AN$5</f>
        <v>0.132561569826708</v>
      </c>
      <c r="AO157" s="1" t="n">
        <f aca="false">AO$5/(1-$E157)+$D$157-AO$5</f>
        <v>0.13352996941896</v>
      </c>
      <c r="AP157" s="1" t="n">
        <f aca="false">AP$5/(1-$E157)+$D$157-AP$5</f>
        <v>0.134498369011213</v>
      </c>
      <c r="AQ157" s="1" t="n">
        <f aca="false">AQ$5/(1-$E157)+$D$157-AQ$5</f>
        <v>0.135466768603466</v>
      </c>
      <c r="AR157" s="1" t="n">
        <f aca="false">AR$5/(1-$E157)+$D$157-AR$5</f>
        <v>0.136435168195718</v>
      </c>
      <c r="AS157" s="1" t="n">
        <f aca="false">AS$5/(1-$E157)+$D$157-AS$5</f>
        <v>0.137403567787971</v>
      </c>
      <c r="AT157" s="1" t="n">
        <f aca="false">AT$5/(1-$E157)+$D$157-AT$5</f>
        <v>0.138371967380224</v>
      </c>
      <c r="AU157" s="1" t="n">
        <f aca="false">AU$5/(1-$E157)+$D$157-AU$5</f>
        <v>0.139340366972477</v>
      </c>
      <c r="AV157" s="1" t="n">
        <f aca="false">AV$5/(1-$E157)+$D$157-AV$5</f>
        <v>0.14030876656473</v>
      </c>
      <c r="AW157" s="1" t="n">
        <f aca="false">AW$5/(1-$E157)+$D$157-AW$5</f>
        <v>0.141277166156983</v>
      </c>
      <c r="AX157" s="1" t="n">
        <f aca="false">AX$5/(1-$E157)+$D$157-AX$5</f>
        <v>0.142245565749236</v>
      </c>
      <c r="AY157" s="1" t="n">
        <f aca="false">AY$5/(1-$E157)+$D$157-AY$5</f>
        <v>0.143213965341489</v>
      </c>
      <c r="AZ157" s="1" t="n">
        <f aca="false">AZ$5/(1-$E157)+$D$157-AZ$5</f>
        <v>0.144182364933741</v>
      </c>
      <c r="BA157" s="1" t="n">
        <f aca="false">BA$5/(1-$E157)+$D$157-BA$5</f>
        <v>0.145150764525994</v>
      </c>
      <c r="BB157" s="1" t="n">
        <f aca="false">BB$5/(1-$E157)+$D$157-BB$5</f>
        <v>0.146119164118247</v>
      </c>
      <c r="BC157" s="1" t="n">
        <f aca="false">BC$5/(1-$E157)+$D$157-BC$5</f>
        <v>0.1470875637105</v>
      </c>
      <c r="BD157" s="1" t="n">
        <f aca="false">BD$5/(1-$E157)+$D$157-BD$5</f>
        <v>0.148055963302753</v>
      </c>
      <c r="BE157" s="1" t="n">
        <f aca="false">BE$5/(1-$E157)+$D$157-BE$5</f>
        <v>0.149024362895005</v>
      </c>
      <c r="BF157" s="1" t="n">
        <f aca="false">BF$5/(1-$E157)+$D$157-BF$5</f>
        <v>0.149992762487258</v>
      </c>
      <c r="BG157" s="1" t="n">
        <f aca="false">BG$5/(1-$E157)+$D$157-BG$5</f>
        <v>0.15096116207951</v>
      </c>
      <c r="BH157" s="1" t="n">
        <f aca="false">BH$5/(1-$E157)+$D$157-BH$5</f>
        <v>0.151929561671763</v>
      </c>
      <c r="BI157" s="1" t="n">
        <f aca="false">BI$5/(1-$E157)+$D$157-BI$5</f>
        <v>0.152897961264016</v>
      </c>
      <c r="BJ157" s="1" t="n">
        <f aca="false">BJ$5/(1-$E157)+$D$157-BJ$5</f>
        <v>0.153866360856269</v>
      </c>
      <c r="BK157" s="1" t="n">
        <f aca="false">BK$5/(1-$E157)+$D$157-BK$5</f>
        <v>0.154834760448522</v>
      </c>
      <c r="BL157" s="1" t="n">
        <f aca="false">BL$5/(1-$E157)+$D$157-BL$5</f>
        <v>0.155803160040775</v>
      </c>
      <c r="BM157" s="1" t="n">
        <f aca="false">BM$5/(1-$E157)+$D$157-BM$5</f>
        <v>0.156771559633028</v>
      </c>
      <c r="BN157" s="1" t="n">
        <f aca="false">BN$5/(1-$E157)+$D$157-BN$5</f>
        <v>0.157739959225281</v>
      </c>
      <c r="BO157" s="1" t="n">
        <f aca="false">BO$5/(1-$E157)+$D$157-BO$5</f>
        <v>0.158708358817533</v>
      </c>
      <c r="BP157" s="1" t="n">
        <f aca="false">BP$5/(1-$E157)+$D$157-BP$5</f>
        <v>0.159676758409786</v>
      </c>
      <c r="BQ157" s="1" t="n">
        <f aca="false">BQ$5/(1-$E157)+$D$157-BQ$5</f>
        <v>0.160645158002039</v>
      </c>
      <c r="BR157" s="1" t="n">
        <f aca="false">BR$5/(1-$E157)+$D$157-BR$5</f>
        <v>0.161613557594292</v>
      </c>
      <c r="BS157" s="1" t="n">
        <f aca="false">BS$5/(1-$E157)+$D$157-BS$5</f>
        <v>0.162581957186545</v>
      </c>
      <c r="BT157" s="1" t="n">
        <f aca="false">BT$5/(1-$E157)+$D$157-BT$5</f>
        <v>0.163550356778797</v>
      </c>
      <c r="BU157" s="1" t="n">
        <f aca="false">BU$5/(1-$E157)+$D$157-BU$5</f>
        <v>0.16451875637105</v>
      </c>
      <c r="BV157" s="1" t="n">
        <f aca="false">BV$5/(1-$E157)+$D$157-BV$5</f>
        <v>0.165487155963302</v>
      </c>
      <c r="BW157" s="1" t="n">
        <f aca="false">BW$5/(1-$E157)+$D$157-BW$5</f>
        <v>0.166455555555555</v>
      </c>
      <c r="BX157" s="1" t="n">
        <f aca="false">BX$5/(1-$E157)+$D$157-BX$5</f>
        <v>0.167423955147808</v>
      </c>
      <c r="BY157" s="1" t="n">
        <f aca="false">BY$5/(1-$E157)+$D$157-BY$5</f>
        <v>0.168392354740061</v>
      </c>
      <c r="BZ157" s="1" t="n">
        <f aca="false">BZ$5/(1-$E157)+$D$157-BZ$5</f>
        <v>0.169360754332314</v>
      </c>
      <c r="CA157" s="1" t="n">
        <f aca="false">CA$5/(1-$E157)+$D$157-CA$5</f>
        <v>0.170329153924567</v>
      </c>
      <c r="CB157" s="1" t="n">
        <f aca="false">CB$5/(1-$E157)+$D$157-CB$5</f>
        <v>0.17129755351682</v>
      </c>
      <c r="CC157" s="1" t="n">
        <f aca="false">CC$5/(1-$E157)+$D$157-CC$5</f>
        <v>0.172265953109072</v>
      </c>
      <c r="CD157" s="1" t="n">
        <f aca="false">CD$5/(1-$E157)+$D$157-CD$5</f>
        <v>0.173234352701325</v>
      </c>
      <c r="CE157" s="1" t="n">
        <f aca="false">CE$5/(1-$E157)+$D$157-CE$5</f>
        <v>0.174202752293578</v>
      </c>
      <c r="CF157" s="1" t="n">
        <f aca="false">CF$5/(1-$E157)+$D$157-CF$5</f>
        <v>0.175171151885831</v>
      </c>
      <c r="CG157" s="1" t="n">
        <f aca="false">CG$5/(1-$E157)+$D$157-CG$5</f>
        <v>0.176139551478084</v>
      </c>
      <c r="CH157" s="1" t="n">
        <f aca="false">CH$5/(1-$E157)+$D$157-CH$5</f>
        <v>0.177107951070337</v>
      </c>
      <c r="CI157" s="1" t="n">
        <f aca="false">CI$5/(1-$E157)+$D$157-CI$5</f>
        <v>0.17807635066259</v>
      </c>
      <c r="CJ157" s="1" t="n">
        <f aca="false">CJ$5/(1-$E157)+$D$157-CJ$5</f>
        <v>0.179044750254842</v>
      </c>
      <c r="CK157" s="1" t="n">
        <f aca="false">CK$5/(1-$E157)+$D$157-CK$5</f>
        <v>0.180013149847095</v>
      </c>
      <c r="CL157" s="1" t="n">
        <f aca="false">CL$5/(1-$E157)+$D$157-CL$5</f>
        <v>0.180981549439347</v>
      </c>
      <c r="CM157" s="1" t="n">
        <f aca="false">CM$5/(1-$E157)+$D$157-CM$5</f>
        <v>0.1819499490316</v>
      </c>
      <c r="CN157" s="1" t="n">
        <f aca="false">CN$5/(1-$E157)+$D$157-CN$5</f>
        <v>0.182918348623853</v>
      </c>
      <c r="CO157" s="1" t="n">
        <f aca="false">CO$5/(1-$E157)+$D$157-CO$5</f>
        <v>0.183886748216106</v>
      </c>
      <c r="CP157" s="1" t="n">
        <f aca="false">CP$5/(1-$E157)+$D$157-CP$5</f>
        <v>0.184855147808359</v>
      </c>
      <c r="CQ157" s="1" t="n">
        <f aca="false">CQ$5/(1-$E157)+$D$157-CQ$5</f>
        <v>0.185823547400612</v>
      </c>
      <c r="CR157" s="1" t="n">
        <f aca="false">CR$5/(1-$E157)+$D$157-CR$5</f>
        <v>0.186791946992864</v>
      </c>
      <c r="CS157" s="1" t="n">
        <f aca="false">CS$5/(1-$E157)+$D$157-CS$5</f>
        <v>0.187760346585117</v>
      </c>
      <c r="CT157" s="1" t="n">
        <f aca="false">CT$5/(1-$E157)+$D$157-CT$5</f>
        <v>0.18872874617737</v>
      </c>
      <c r="CU157" s="1" t="n">
        <f aca="false">CU$5/(1-$E157)+$D$157-CU$5</f>
        <v>0.189697145769623</v>
      </c>
      <c r="CV157" s="1" t="n">
        <f aca="false">CV$5/(1-$E157)+$D$157-CV$5</f>
        <v>0.190665545361876</v>
      </c>
      <c r="CW157" s="1" t="n">
        <f aca="false">CW$5/(1-$E157)+$D$157-CW$5</f>
        <v>0.191633944954129</v>
      </c>
      <c r="CX157" s="1" t="n">
        <f aca="false">CX$5/(1-$E157)+$D$157-CX$5</f>
        <v>0.192602344546382</v>
      </c>
      <c r="CY157" s="1" t="n">
        <f aca="false">CY$5/(1-$E157)+$D$157-CY$5</f>
        <v>0.193570744138634</v>
      </c>
      <c r="CZ157" s="1" t="n">
        <f aca="false">CZ$5/(1-$E157)+$D$157-CZ$5</f>
        <v>0.194539143730887</v>
      </c>
      <c r="DA157" s="1" t="n">
        <f aca="false">DA$5/(1-$E157)+$D$157-DA$5</f>
        <v>0.195507543323139</v>
      </c>
      <c r="DB157" s="1" t="n">
        <f aca="false">DB$5/(1-$E157)+$D$157-DB$5</f>
        <v>0.196475942915392</v>
      </c>
      <c r="DC157" s="1" t="n">
        <f aca="false">DC$5/(1-$E157)+$D$157-DC$5</f>
        <v>0.197444342507645</v>
      </c>
      <c r="DD157" s="1" t="n">
        <f aca="false">DD$5/(1-$E157)+$D$157-DD$5</f>
        <v>0.198412742099898</v>
      </c>
      <c r="DE157" s="1" t="n">
        <f aca="false">DE$5/(1-$E157)+$D$157-DE$5</f>
        <v>0.199381141692151</v>
      </c>
      <c r="DF157" s="1" t="n">
        <f aca="false">DF$5/(1-$E157)+$D$157-DF$5</f>
        <v>0.200349541284404</v>
      </c>
      <c r="DG157" s="1" t="n">
        <f aca="false">DG$5/(1-$E157)+$D$157-DG$5</f>
        <v>0.201317940876656</v>
      </c>
      <c r="DH157" s="1" t="n">
        <f aca="false">DH$5/(1-$E157)+$D$157-DH$5</f>
        <v>0.202286340468909</v>
      </c>
      <c r="DI157" s="1" t="n">
        <f aca="false">DI$5/(1-$E157)+$D$157-DI$5</f>
        <v>0.203254740061162</v>
      </c>
      <c r="DJ157" s="1" t="n">
        <f aca="false">DJ$5/(1-$E157)+$D$157-DJ$5</f>
        <v>0.204223139653415</v>
      </c>
      <c r="DK157" s="1" t="n">
        <f aca="false">DK$5/(1-$E157)+$D$157-DK$5</f>
        <v>0.205191539245668</v>
      </c>
      <c r="DL157" s="1" t="n">
        <f aca="false">DL$5/(1-$E157)+$D$157-DL$5</f>
        <v>0.206159938837921</v>
      </c>
      <c r="DM157" s="1" t="n">
        <f aca="false">DM$5/(1-$E157)+$D$157-DM$5</f>
        <v>0.207128338430174</v>
      </c>
      <c r="DN157" s="1" t="n">
        <f aca="false">DN$5/(1-$E157)+$D$157-DN$5</f>
        <v>0.208096738022426</v>
      </c>
      <c r="DO157" s="1" t="n">
        <f aca="false">DO$5/(1-$E157)+$D$157-DO$5</f>
        <v>0.209065137614679</v>
      </c>
      <c r="DP157" s="1" t="n">
        <f aca="false">DP$5/(1-$E157)+$D$157-DP$5</f>
        <v>0.210033537206932</v>
      </c>
      <c r="DQ157" s="1" t="n">
        <f aca="false">DQ$5/(1-$E157)+$D$157-DQ$5</f>
        <v>0.211001936799184</v>
      </c>
      <c r="DR157" s="1" t="n">
        <f aca="false">DR$5/(1-$E157)+$D$157-DR$5</f>
        <v>0.211970336391436</v>
      </c>
      <c r="DS157" s="1" t="n">
        <f aca="false">DS$5/(1-$E157)+$D$157-DS$5</f>
        <v>0.21293873598369</v>
      </c>
      <c r="DT157" s="1" t="n">
        <f aca="false">DT$5/(1-$E157)+$D$157-DT$5</f>
        <v>0.213907135575942</v>
      </c>
      <c r="DU157" s="1" t="n">
        <f aca="false">DU$5/(1-$E157)+$D$157-DU$5</f>
        <v>0.214875535168196</v>
      </c>
      <c r="DV157" s="1" t="n">
        <f aca="false">DV$5/(1-$E157)+$D$157-DV$5</f>
        <v>0.215843934760448</v>
      </c>
      <c r="DW157" s="1" t="n">
        <f aca="false">DW$5/(1-$E157)+$D$157-DW$5</f>
        <v>0.216812334352701</v>
      </c>
      <c r="DX157" s="1" t="n">
        <f aca="false">DX$5/(1-$E157)+$D$157-DX$5</f>
        <v>0.217780733944954</v>
      </c>
      <c r="DY157" s="1" t="n">
        <f aca="false">DY$5/(1-$E157)+$D$157-DY$5</f>
        <v>0.218749133537207</v>
      </c>
      <c r="DZ157" s="1" t="n">
        <f aca="false">DZ$5/(1-$E157)+$D$157-DZ$5</f>
        <v>0.21971753312946</v>
      </c>
      <c r="EA157" s="1" t="n">
        <f aca="false">EA$5/(1-$E157)+$D$157-EA$5</f>
        <v>0.220685932721713</v>
      </c>
      <c r="EB157" s="1" t="n">
        <f aca="false">EB$5/(1-$E157)+$D$157-EB$5</f>
        <v>0.221654332313966</v>
      </c>
      <c r="EC157" s="1" t="n">
        <f aca="false">EC$5/(1-$E157)+$D$157-EC$5</f>
        <v>0.222622731906219</v>
      </c>
      <c r="ED157" s="1" t="n">
        <f aca="false">ED$5/(1-$E157)+$D$157-ED$5</f>
        <v>0.223591131498472</v>
      </c>
      <c r="EE157" s="1" t="n">
        <f aca="false">EE$5/(1-$E157)+$D$157-EE$5</f>
        <v>0.224559531090724</v>
      </c>
      <c r="EF157" s="1" t="n">
        <f aca="false">EF$5/(1-$E157)+$D$157-EF$5</f>
        <v>0.225527930682977</v>
      </c>
      <c r="EG157" s="1" t="n">
        <f aca="false">EG$5/(1-$E157)+$D$157-EG$5</f>
        <v>0.22649633027523</v>
      </c>
      <c r="EH157" s="1" t="n">
        <f aca="false">EH$5/(1-$E157)+$D$157-EH$5</f>
        <v>0.227464729867481</v>
      </c>
      <c r="EI157" s="1" t="n">
        <f aca="false">EI$5/(1-$E157)+$D$157-EI$5</f>
        <v>0.228433129459734</v>
      </c>
      <c r="EJ157" s="1" t="n">
        <f aca="false">EJ$5/(1-$E157)+$D$157-EJ$5</f>
        <v>0.229401529051987</v>
      </c>
      <c r="EK157" s="1" t="n">
        <f aca="false">EK$5/(1-$E157)+$D$157-EK$5</f>
        <v>0.23036992864424</v>
      </c>
      <c r="EL157" s="1" t="n">
        <f aca="false">EL$5/(1-$E157)+$D$157-EL$5</f>
        <v>0.231338328236493</v>
      </c>
      <c r="EM157" s="1" t="n">
        <f aca="false">EM$5/(1-$E157)+$D$157-EM$5</f>
        <v>0.232306727828746</v>
      </c>
      <c r="EN157" s="1" t="n">
        <f aca="false">EN$5/(1-$E157)+$D$157-EN$5</f>
        <v>0.233275127420999</v>
      </c>
      <c r="EO157" s="1" t="n">
        <f aca="false">EO$5/(1-$E157)+$D$157-EO$5</f>
        <v>0.234243527013252</v>
      </c>
      <c r="EP157" s="1" t="n">
        <f aca="false">EP$5/(1-$E157)+$D$157-EP$5</f>
        <v>0.235211926605505</v>
      </c>
      <c r="EQ157" s="1" t="n">
        <f aca="false">EQ$5/(1-$E157)+$D$157-EQ$5</f>
        <v>0.236180326197758</v>
      </c>
      <c r="ER157" s="1" t="n">
        <f aca="false">ER$5/(1-$E157)+$D$157-ER$5</f>
        <v>0.237148725790011</v>
      </c>
      <c r="ES157" s="1" t="n">
        <f aca="false">ES$5/(1-$E157)+$D$157-ES$5</f>
        <v>0.238117125382264</v>
      </c>
      <c r="ET157" s="1" t="n">
        <f aca="false">ET$5/(1-$E157)+$D$157-ET$5</f>
        <v>0.239085524974517</v>
      </c>
      <c r="EU157" s="1"/>
      <c r="EV157" s="1"/>
      <c r="EW157" s="1"/>
      <c r="EX157" s="1"/>
      <c r="EY157" s="1"/>
      <c r="EZ157" s="1"/>
      <c r="FA157" s="1"/>
      <c r="FB157" s="1"/>
    </row>
    <row r="158" customFormat="false" ht="12.75" hidden="false" customHeight="false" outlineLevel="0" collapsed="false">
      <c r="A158" s="18" t="s">
        <v>129</v>
      </c>
      <c r="B158" s="12" t="n">
        <f aca="false">+B157+1</f>
        <v>107</v>
      </c>
      <c r="C158" s="1" t="n">
        <v>19.493</v>
      </c>
      <c r="D158" s="1" t="n">
        <f aca="false">0.1541</f>
        <v>0.1541</v>
      </c>
      <c r="E158" s="2" t="n">
        <f aca="false">0.0671</f>
        <v>0.0671</v>
      </c>
      <c r="F158" s="1" t="n">
        <f aca="false">F$5/(1-$E158)+$D$158-F$5</f>
        <v>0.261989377210848</v>
      </c>
      <c r="G158" s="1" t="n">
        <f aca="false">G$5/(1-$E158)+$D$158-G$5</f>
        <v>0.265585689784543</v>
      </c>
      <c r="H158" s="1" t="n">
        <f aca="false">H$5/(1-$E158)+$D$158-H$5</f>
        <v>0.269182002358238</v>
      </c>
      <c r="I158" s="1" t="n">
        <f aca="false">I$5/(1-$E158)+$D$158-I$5</f>
        <v>0.272778314931933</v>
      </c>
      <c r="J158" s="1" t="n">
        <f aca="false">J$5/(1-$E158)+$D$158-J$5</f>
        <v>0.276374627505628</v>
      </c>
      <c r="K158" s="1" t="n">
        <f aca="false">K$5/(1-$E158)+$D$158-K$5</f>
        <v>0.279970940079323</v>
      </c>
      <c r="L158" s="1" t="n">
        <f aca="false">L$5/(1-$E158)+$D$158-L$5</f>
        <v>0.283567252653018</v>
      </c>
      <c r="M158" s="1" t="n">
        <f aca="false">M$5/(1-$E158)+$D$158-M$5</f>
        <v>0.287163565226712</v>
      </c>
      <c r="N158" s="1" t="n">
        <f aca="false">N$5/(1-$E158)+$D$158-N$5</f>
        <v>0.290759877800407</v>
      </c>
      <c r="O158" s="1" t="n">
        <f aca="false">O$5/(1-$E158)+$D$158-O$5</f>
        <v>0.294356190374103</v>
      </c>
      <c r="P158" s="1" t="n">
        <f aca="false">P$5/(1-$E158)+$D$158-P$5</f>
        <v>0.333915628684747</v>
      </c>
      <c r="Q158" s="1" t="n">
        <f aca="false">Q$5/(1-$E158)+$D$158-Q$5</f>
        <v>0.337511941258442</v>
      </c>
      <c r="R158" s="1" t="n">
        <f aca="false">R$5/(1-$E158)+$D$158-R$5</f>
        <v>0.341108253832136</v>
      </c>
      <c r="S158" s="1" t="n">
        <f aca="false">S$5/(1-$E158)+$D$158-S$5</f>
        <v>0.344704566405832</v>
      </c>
      <c r="T158" s="1" t="n">
        <f aca="false">T$5/(1-$E158)+$D$158-T$5</f>
        <v>0.348300878979527</v>
      </c>
      <c r="U158" s="1" t="n">
        <f aca="false">U$5/(1-$E158)+$D$158-U$5</f>
        <v>0.351897191553221</v>
      </c>
      <c r="V158" s="1" t="n">
        <f aca="false">V$5/(1-$E158)+$D$158-V$5</f>
        <v>0.355493504126916</v>
      </c>
      <c r="W158" s="1" t="n">
        <f aca="false">W$5/(1-$E158)+$D$158-W$5</f>
        <v>0.359089816700611</v>
      </c>
      <c r="X158" s="1" t="n">
        <f aca="false">X$5/(1-$E158)+$D$158-X$5</f>
        <v>0.362686129274306</v>
      </c>
      <c r="Y158" s="1" t="n">
        <f aca="false">Y$5/(1-$E158)+$D$158-Y$5</f>
        <v>0.366282441848001</v>
      </c>
      <c r="Z158" s="1" t="n">
        <f aca="false">Z$5/(1-$E158)+$D$158-Z$5</f>
        <v>0.369878754421696</v>
      </c>
      <c r="AA158" s="1" t="n">
        <f aca="false">AA$5/(1-$E158)+$D$158-AA$5</f>
        <v>0.373475066995391</v>
      </c>
      <c r="AB158" s="1" t="n">
        <f aca="false">AB$5/(1-$E158)+$D$158-AB$5</f>
        <v>0.377071379569086</v>
      </c>
      <c r="AC158" s="1" t="n">
        <f aca="false">AC$5/(1-$E158)+$D$158-AC$5</f>
        <v>0.380667692142781</v>
      </c>
      <c r="AD158" s="1" t="n">
        <f aca="false">AD$5/(1-$E158)+$D$158-AD$5</f>
        <v>0.384264004716476</v>
      </c>
      <c r="AE158" s="1" t="n">
        <f aca="false">AE$5/(1-$E158)+$D$158-AE$5</f>
        <v>0.38786031729017</v>
      </c>
      <c r="AF158" s="1" t="n">
        <f aca="false">AF$5/(1-$E158)+$D$158-AF$5</f>
        <v>0.391456629863865</v>
      </c>
      <c r="AG158" s="1" t="n">
        <f aca="false">AG$5/(1-$E158)+$D$158-AG$5</f>
        <v>0.39505294243756</v>
      </c>
      <c r="AH158" s="1" t="n">
        <f aca="false">AH$5/(1-$E158)+$D$158-AH$5</f>
        <v>0.398649255011256</v>
      </c>
      <c r="AI158" s="1" t="n">
        <f aca="false">AI$5/(1-$E158)+$D$158-AI$5</f>
        <v>0.40224556758495</v>
      </c>
      <c r="AJ158" s="1" t="n">
        <f aca="false">AJ$5/(1-$E158)+$D$158-AJ$5</f>
        <v>0.405841880158645</v>
      </c>
      <c r="AK158" s="1" t="n">
        <f aca="false">AK$5/(1-$E158)+$D$158-AK$5</f>
        <v>0.40943819273234</v>
      </c>
      <c r="AL158" s="1" t="n">
        <f aca="false">AL$5/(1-$E158)+$D$158-AL$5</f>
        <v>0.413034505306035</v>
      </c>
      <c r="AM158" s="1" t="n">
        <f aca="false">AM$5/(1-$E158)+$D$158-AM$5</f>
        <v>0.41663081787973</v>
      </c>
      <c r="AN158" s="1" t="n">
        <f aca="false">AN$5/(1-$E158)+$D$158-AN$5</f>
        <v>0.420227130453425</v>
      </c>
      <c r="AO158" s="1" t="n">
        <f aca="false">AO$5/(1-$E158)+$D$158-AO$5</f>
        <v>0.42382344302712</v>
      </c>
      <c r="AP158" s="1" t="n">
        <f aca="false">AP$5/(1-$E158)+$D$158-AP$5</f>
        <v>0.427419755600814</v>
      </c>
      <c r="AQ158" s="1" t="n">
        <f aca="false">AQ$5/(1-$E158)+$D$158-AQ$5</f>
        <v>0.431016068174509</v>
      </c>
      <c r="AR158" s="1" t="n">
        <f aca="false">AR$5/(1-$E158)+$D$158-AR$5</f>
        <v>0.434612380748204</v>
      </c>
      <c r="AS158" s="1" t="n">
        <f aca="false">AS$5/(1-$E158)+$D$158-AS$5</f>
        <v>0.438208693321899</v>
      </c>
      <c r="AT158" s="1" t="n">
        <f aca="false">AT$5/(1-$E158)+$D$158-AT$5</f>
        <v>0.441805005895594</v>
      </c>
      <c r="AU158" s="1" t="n">
        <f aca="false">AU$5/(1-$E158)+$D$158-AU$5</f>
        <v>0.445401318469289</v>
      </c>
      <c r="AV158" s="1" t="n">
        <f aca="false">AV$5/(1-$E158)+$D$158-AV$5</f>
        <v>0.448997631042984</v>
      </c>
      <c r="AW158" s="1" t="n">
        <f aca="false">AW$5/(1-$E158)+$D$158-AW$5</f>
        <v>0.452593943616678</v>
      </c>
      <c r="AX158" s="1" t="n">
        <f aca="false">AX$5/(1-$E158)+$D$158-AX$5</f>
        <v>0.456190256190373</v>
      </c>
      <c r="AY158" s="1" t="n">
        <f aca="false">AY$5/(1-$E158)+$D$158-AY$5</f>
        <v>0.459786568764068</v>
      </c>
      <c r="AZ158" s="1" t="n">
        <f aca="false">AZ$5/(1-$E158)+$D$158-AZ$5</f>
        <v>0.463382881337764</v>
      </c>
      <c r="BA158" s="1" t="n">
        <f aca="false">BA$5/(1-$E158)+$D$158-BA$5</f>
        <v>0.466979193911459</v>
      </c>
      <c r="BB158" s="1" t="n">
        <f aca="false">BB$5/(1-$E158)+$D$158-BB$5</f>
        <v>0.470575506485154</v>
      </c>
      <c r="BC158" s="1" t="n">
        <f aca="false">BC$5/(1-$E158)+$D$158-BC$5</f>
        <v>0.474171819058848</v>
      </c>
      <c r="BD158" s="1" t="n">
        <f aca="false">BD$5/(1-$E158)+$D$158-BD$5</f>
        <v>0.477768131632543</v>
      </c>
      <c r="BE158" s="1" t="n">
        <f aca="false">BE$5/(1-$E158)+$D$158-BE$5</f>
        <v>0.481364444206238</v>
      </c>
      <c r="BF158" s="1" t="n">
        <f aca="false">BF$5/(1-$E158)+$D$158-BF$5</f>
        <v>0.484960756779933</v>
      </c>
      <c r="BG158" s="1" t="n">
        <f aca="false">BG$5/(1-$E158)+$D$158-BG$5</f>
        <v>0.488557069353628</v>
      </c>
      <c r="BH158" s="1" t="n">
        <f aca="false">BH$5/(1-$E158)+$D$158-BH$5</f>
        <v>0.492153381927323</v>
      </c>
      <c r="BI158" s="1" t="n">
        <f aca="false">BI$5/(1-$E158)+$D$158-BI$5</f>
        <v>0.495749694501018</v>
      </c>
      <c r="BJ158" s="1" t="n">
        <f aca="false">BJ$5/(1-$E158)+$D$158-BJ$5</f>
        <v>0.499346007074712</v>
      </c>
      <c r="BK158" s="1" t="n">
        <f aca="false">BK$5/(1-$E158)+$D$158-BK$5</f>
        <v>0.502942319648407</v>
      </c>
      <c r="BL158" s="1" t="n">
        <f aca="false">BL$5/(1-$E158)+$D$158-BL$5</f>
        <v>0.506538632222102</v>
      </c>
      <c r="BM158" s="1" t="n">
        <f aca="false">BM$5/(1-$E158)+$D$158-BM$5</f>
        <v>0.510134944795797</v>
      </c>
      <c r="BN158" s="1" t="n">
        <f aca="false">BN$5/(1-$E158)+$D$158-BN$5</f>
        <v>0.513731257369492</v>
      </c>
      <c r="BO158" s="1" t="n">
        <f aca="false">BO$5/(1-$E158)+$D$158-BO$5</f>
        <v>0.517327569943188</v>
      </c>
      <c r="BP158" s="1" t="n">
        <f aca="false">BP$5/(1-$E158)+$D$158-BP$5</f>
        <v>0.520923882516883</v>
      </c>
      <c r="BQ158" s="1" t="n">
        <f aca="false">BQ$5/(1-$E158)+$D$158-BQ$5</f>
        <v>0.524520195090577</v>
      </c>
      <c r="BR158" s="1" t="n">
        <f aca="false">BR$5/(1-$E158)+$D$158-BR$5</f>
        <v>0.528116507664272</v>
      </c>
      <c r="BS158" s="1" t="n">
        <f aca="false">BS$5/(1-$E158)+$D$158-BS$5</f>
        <v>0.531712820237967</v>
      </c>
      <c r="BT158" s="1" t="n">
        <f aca="false">BT$5/(1-$E158)+$D$158-BT$5</f>
        <v>0.535309132811662</v>
      </c>
      <c r="BU158" s="1" t="n">
        <f aca="false">BU$5/(1-$E158)+$D$158-BU$5</f>
        <v>0.538905445385357</v>
      </c>
      <c r="BV158" s="1" t="n">
        <f aca="false">BV$5/(1-$E158)+$D$158-BV$5</f>
        <v>0.542501757959052</v>
      </c>
      <c r="BW158" s="1" t="n">
        <f aca="false">BW$5/(1-$E158)+$D$158-BW$5</f>
        <v>0.546098070532747</v>
      </c>
      <c r="BX158" s="1" t="n">
        <f aca="false">BX$5/(1-$E158)+$D$158-BX$5</f>
        <v>0.549694383106441</v>
      </c>
      <c r="BY158" s="1" t="n">
        <f aca="false">BY$5/(1-$E158)+$D$158-BY$5</f>
        <v>0.553290695680136</v>
      </c>
      <c r="BZ158" s="1" t="n">
        <f aca="false">BZ$5/(1-$E158)+$D$158-BZ$5</f>
        <v>0.556887008253831</v>
      </c>
      <c r="CA158" s="1" t="n">
        <f aca="false">CA$5/(1-$E158)+$D$158-CA$5</f>
        <v>0.560483320827526</v>
      </c>
      <c r="CB158" s="1" t="n">
        <f aca="false">CB$5/(1-$E158)+$D$158-CB$5</f>
        <v>0.564079633401221</v>
      </c>
      <c r="CC158" s="1" t="n">
        <f aca="false">CC$5/(1-$E158)+$D$158-CC$5</f>
        <v>0.567675945974916</v>
      </c>
      <c r="CD158" s="1" t="n">
        <f aca="false">CD$5/(1-$E158)+$D$158-CD$5</f>
        <v>0.571272258548611</v>
      </c>
      <c r="CE158" s="1" t="n">
        <f aca="false">CE$5/(1-$E158)+$D$158-CE$5</f>
        <v>0.574868571122306</v>
      </c>
      <c r="CF158" s="1" t="n">
        <f aca="false">CF$5/(1-$E158)+$D$158-CF$5</f>
        <v>0.578464883696001</v>
      </c>
      <c r="CG158" s="1" t="n">
        <f aca="false">CG$5/(1-$E158)+$D$158-CG$5</f>
        <v>0.582061196269696</v>
      </c>
      <c r="CH158" s="1" t="n">
        <f aca="false">CH$5/(1-$E158)+$D$158-CH$5</f>
        <v>0.585657508843391</v>
      </c>
      <c r="CI158" s="1" t="n">
        <f aca="false">CI$5/(1-$E158)+$D$158-CI$5</f>
        <v>0.589253821417086</v>
      </c>
      <c r="CJ158" s="1" t="n">
        <f aca="false">CJ$5/(1-$E158)+$D$158-CJ$5</f>
        <v>0.592850133990781</v>
      </c>
      <c r="CK158" s="1" t="n">
        <f aca="false">CK$5/(1-$E158)+$D$158-CK$5</f>
        <v>0.596446446564475</v>
      </c>
      <c r="CL158" s="1" t="n">
        <f aca="false">CL$5/(1-$E158)+$D$158-CL$5</f>
        <v>0.60004275913817</v>
      </c>
      <c r="CM158" s="1" t="n">
        <f aca="false">CM$5/(1-$E158)+$D$158-CM$5</f>
        <v>0.603639071711865</v>
      </c>
      <c r="CN158" s="1" t="n">
        <f aca="false">CN$5/(1-$E158)+$D$158-CN$5</f>
        <v>0.60723538428556</v>
      </c>
      <c r="CO158" s="1" t="n">
        <f aca="false">CO$5/(1-$E158)+$D$158-CO$5</f>
        <v>0.610831696859255</v>
      </c>
      <c r="CP158" s="1" t="n">
        <f aca="false">CP$5/(1-$E158)+$D$158-CP$5</f>
        <v>0.61442800943295</v>
      </c>
      <c r="CQ158" s="1" t="n">
        <f aca="false">CQ$5/(1-$E158)+$D$158-CQ$5</f>
        <v>0.618024322006645</v>
      </c>
      <c r="CR158" s="1" t="n">
        <f aca="false">CR$5/(1-$E158)+$D$158-CR$5</f>
        <v>0.62162063458034</v>
      </c>
      <c r="CS158" s="1" t="n">
        <f aca="false">CS$5/(1-$E158)+$D$158-CS$5</f>
        <v>0.625216947154035</v>
      </c>
      <c r="CT158" s="1" t="n">
        <f aca="false">CT$5/(1-$E158)+$D$158-CT$5</f>
        <v>0.62881325972773</v>
      </c>
      <c r="CU158" s="1" t="n">
        <f aca="false">CU$5/(1-$E158)+$D$158-CU$5</f>
        <v>0.632409572301425</v>
      </c>
      <c r="CV158" s="1" t="n">
        <f aca="false">CV$5/(1-$E158)+$D$158-CV$5</f>
        <v>0.63600588487512</v>
      </c>
      <c r="CW158" s="1" t="n">
        <f aca="false">CW$5/(1-$E158)+$D$158-CW$5</f>
        <v>0.639602197448815</v>
      </c>
      <c r="CX158" s="1" t="n">
        <f aca="false">CX$5/(1-$E158)+$D$158-CX$5</f>
        <v>0.64319851002251</v>
      </c>
      <c r="CY158" s="1" t="n">
        <f aca="false">CY$5/(1-$E158)+$D$158-CY$5</f>
        <v>0.646794822596204</v>
      </c>
      <c r="CZ158" s="1" t="n">
        <f aca="false">CZ$5/(1-$E158)+$D$158-CZ$5</f>
        <v>0.650391135169899</v>
      </c>
      <c r="DA158" s="1" t="n">
        <f aca="false">DA$5/(1-$E158)+$D$158-DA$5</f>
        <v>0.653987447743594</v>
      </c>
      <c r="DB158" s="1" t="n">
        <f aca="false">DB$5/(1-$E158)+$D$158-DB$5</f>
        <v>0.657583760317289</v>
      </c>
      <c r="DC158" s="1" t="n">
        <f aca="false">DC$5/(1-$E158)+$D$158-DC$5</f>
        <v>0.661180072890984</v>
      </c>
      <c r="DD158" s="1" t="n">
        <f aca="false">DD$5/(1-$E158)+$D$158-DD$5</f>
        <v>0.664776385464679</v>
      </c>
      <c r="DE158" s="1" t="n">
        <f aca="false">DE$5/(1-$E158)+$D$158-DE$5</f>
        <v>0.668372698038374</v>
      </c>
      <c r="DF158" s="1" t="n">
        <f aca="false">DF$5/(1-$E158)+$D$158-DF$5</f>
        <v>0.671969010612068</v>
      </c>
      <c r="DG158" s="1" t="n">
        <f aca="false">DG$5/(1-$E158)+$D$158-DG$5</f>
        <v>0.675565323185764</v>
      </c>
      <c r="DH158" s="1" t="n">
        <f aca="false">DH$5/(1-$E158)+$D$158-DH$5</f>
        <v>0.679161635759459</v>
      </c>
      <c r="DI158" s="1" t="n">
        <f aca="false">DI$5/(1-$E158)+$D$158-DI$5</f>
        <v>0.682757948333154</v>
      </c>
      <c r="DJ158" s="1" t="n">
        <f aca="false">DJ$5/(1-$E158)+$D$158-DJ$5</f>
        <v>0.68635426090685</v>
      </c>
      <c r="DK158" s="1" t="n">
        <f aca="false">DK$5/(1-$E158)+$D$158-DK$5</f>
        <v>0.689950573480544</v>
      </c>
      <c r="DL158" s="1" t="n">
        <f aca="false">DL$5/(1-$E158)+$D$158-DL$5</f>
        <v>0.693546886054238</v>
      </c>
      <c r="DM158" s="1" t="n">
        <f aca="false">DM$5/(1-$E158)+$D$158-DM$5</f>
        <v>0.697143198627933</v>
      </c>
      <c r="DN158" s="1" t="n">
        <f aca="false">DN$5/(1-$E158)+$D$158-DN$5</f>
        <v>0.700739511201627</v>
      </c>
      <c r="DO158" s="1" t="n">
        <f aca="false">DO$5/(1-$E158)+$D$158-DO$5</f>
        <v>0.704335823775323</v>
      </c>
      <c r="DP158" s="1" t="n">
        <f aca="false">DP$5/(1-$E158)+$D$158-DP$5</f>
        <v>0.707932136349019</v>
      </c>
      <c r="DQ158" s="1" t="n">
        <f aca="false">DQ$5/(1-$E158)+$D$158-DQ$5</f>
        <v>0.711528448922713</v>
      </c>
      <c r="DR158" s="1" t="n">
        <f aca="false">DR$5/(1-$E158)+$D$158-DR$5</f>
        <v>0.715124761496409</v>
      </c>
      <c r="DS158" s="1" t="n">
        <f aca="false">DS$5/(1-$E158)+$D$158-DS$5</f>
        <v>0.718721074070102</v>
      </c>
      <c r="DT158" s="1" t="n">
        <f aca="false">DT$5/(1-$E158)+$D$158-DT$5</f>
        <v>0.722317386643798</v>
      </c>
      <c r="DU158" s="1" t="n">
        <f aca="false">DU$5/(1-$E158)+$D$158-DU$5</f>
        <v>0.725913699217492</v>
      </c>
      <c r="DV158" s="1" t="n">
        <f aca="false">DV$5/(1-$E158)+$D$158-DV$5</f>
        <v>0.729510011791188</v>
      </c>
      <c r="DW158" s="1" t="n">
        <f aca="false">DW$5/(1-$E158)+$D$158-DW$5</f>
        <v>0.733106324364883</v>
      </c>
      <c r="DX158" s="1" t="n">
        <f aca="false">DX$5/(1-$E158)+$D$158-DX$5</f>
        <v>0.736702636938578</v>
      </c>
      <c r="DY158" s="1" t="n">
        <f aca="false">DY$5/(1-$E158)+$D$158-DY$5</f>
        <v>0.740298949512273</v>
      </c>
      <c r="DZ158" s="1" t="n">
        <f aca="false">DZ$5/(1-$E158)+$D$158-DZ$5</f>
        <v>0.743895262085967</v>
      </c>
      <c r="EA158" s="1" t="n">
        <f aca="false">EA$5/(1-$E158)+$D$158-EA$5</f>
        <v>0.747491574659662</v>
      </c>
      <c r="EB158" s="1" t="n">
        <f aca="false">EB$5/(1-$E158)+$D$158-EB$5</f>
        <v>0.751087887233357</v>
      </c>
      <c r="EC158" s="1" t="n">
        <f aca="false">EC$5/(1-$E158)+$D$158-EC$5</f>
        <v>0.754684199807052</v>
      </c>
      <c r="ED158" s="1" t="n">
        <f aca="false">ED$5/(1-$E158)+$D$158-ED$5</f>
        <v>0.758280512380747</v>
      </c>
      <c r="EE158" s="1" t="n">
        <f aca="false">EE$5/(1-$E158)+$D$158-EE$5</f>
        <v>0.761876824954442</v>
      </c>
      <c r="EF158" s="1" t="n">
        <f aca="false">EF$5/(1-$E158)+$D$158-EF$5</f>
        <v>0.765473137528137</v>
      </c>
      <c r="EG158" s="1" t="n">
        <f aca="false">EG$5/(1-$E158)+$D$158-EG$5</f>
        <v>0.769069450101833</v>
      </c>
      <c r="EH158" s="1" t="n">
        <f aca="false">EH$5/(1-$E158)+$D$158-EH$5</f>
        <v>0.772665762675528</v>
      </c>
      <c r="EI158" s="1" t="n">
        <f aca="false">EI$5/(1-$E158)+$D$158-EI$5</f>
        <v>0.776262075249223</v>
      </c>
      <c r="EJ158" s="1" t="n">
        <f aca="false">EJ$5/(1-$E158)+$D$158-EJ$5</f>
        <v>0.779858387822918</v>
      </c>
      <c r="EK158" s="1" t="n">
        <f aca="false">EK$5/(1-$E158)+$D$158-EK$5</f>
        <v>0.783454700396613</v>
      </c>
      <c r="EL158" s="1" t="n">
        <f aca="false">EL$5/(1-$E158)+$D$158-EL$5</f>
        <v>0.787051012970307</v>
      </c>
      <c r="EM158" s="1" t="n">
        <f aca="false">EM$5/(1-$E158)+$D$158-EM$5</f>
        <v>0.790647325544002</v>
      </c>
      <c r="EN158" s="1" t="n">
        <f aca="false">EN$5/(1-$E158)+$D$158-EN$5</f>
        <v>0.794243638117697</v>
      </c>
      <c r="EO158" s="1" t="n">
        <f aca="false">EO$5/(1-$E158)+$D$158-EO$5</f>
        <v>0.797839950691392</v>
      </c>
      <c r="EP158" s="1" t="n">
        <f aca="false">EP$5/(1-$E158)+$D$158-EP$5</f>
        <v>0.801436263265087</v>
      </c>
      <c r="EQ158" s="1" t="n">
        <f aca="false">EQ$5/(1-$E158)+$D$158-EQ$5</f>
        <v>0.805032575838782</v>
      </c>
      <c r="ER158" s="1" t="n">
        <f aca="false">ER$5/(1-$E158)+$D$158-ER$5</f>
        <v>0.808628888412477</v>
      </c>
      <c r="ES158" s="1" t="n">
        <f aca="false">ES$5/(1-$E158)+$D$158-ES$5</f>
        <v>0.812225200986172</v>
      </c>
      <c r="ET158" s="1" t="n">
        <f aca="false">ET$5/(1-$E158)+$D$158-ET$5</f>
        <v>0.815821513559866</v>
      </c>
      <c r="EU158" s="1"/>
      <c r="EV158" s="1"/>
      <c r="EW158" s="1"/>
      <c r="EX158" s="1"/>
      <c r="EY158" s="1"/>
      <c r="EZ158" s="1"/>
      <c r="FA158" s="1"/>
      <c r="FB158" s="1"/>
    </row>
    <row r="159" customFormat="false" ht="12.75" hidden="false" customHeight="false" outlineLevel="0" collapsed="false">
      <c r="A159" s="18" t="s">
        <v>130</v>
      </c>
      <c r="B159" s="12" t="n">
        <f aca="false">+B158+1</f>
        <v>108</v>
      </c>
      <c r="C159" s="1" t="n">
        <v>15.226</v>
      </c>
      <c r="D159" s="1" t="n">
        <f aca="false">0.1434</f>
        <v>0.1434</v>
      </c>
      <c r="E159" s="2" t="n">
        <f aca="false">0.0603</f>
        <v>0.0603</v>
      </c>
      <c r="F159" s="1" t="n">
        <f aca="false">F$5/(1-$E159)+$D$159-F$5</f>
        <v>0.239654123656486</v>
      </c>
      <c r="G159" s="1" t="n">
        <f aca="false">G$5/(1-$E159)+$D$159-G$5</f>
        <v>0.242862594445036</v>
      </c>
      <c r="H159" s="1" t="n">
        <f aca="false">H$5/(1-$E159)+$D$159-H$5</f>
        <v>0.246071065233585</v>
      </c>
      <c r="I159" s="1" t="n">
        <f aca="false">I$5/(1-$E159)+$D$159-I$5</f>
        <v>0.249279536022135</v>
      </c>
      <c r="J159" s="1" t="n">
        <f aca="false">J$5/(1-$E159)+$D$159-J$5</f>
        <v>0.252488006810684</v>
      </c>
      <c r="K159" s="1" t="n">
        <f aca="false">K$5/(1-$E159)+$D$159-K$5</f>
        <v>0.255696477599234</v>
      </c>
      <c r="L159" s="1" t="n">
        <f aca="false">L$5/(1-$E159)+$D$159-L$5</f>
        <v>0.258904948387784</v>
      </c>
      <c r="M159" s="1" t="n">
        <f aca="false">M$5/(1-$E159)+$D$159-M$5</f>
        <v>0.262113419176333</v>
      </c>
      <c r="N159" s="1" t="n">
        <f aca="false">N$5/(1-$E159)+$D$159-N$5</f>
        <v>0.265321889964883</v>
      </c>
      <c r="O159" s="1" t="n">
        <f aca="false">O$5/(1-$E159)+$D$159-O$5</f>
        <v>0.268530360753432</v>
      </c>
      <c r="P159" s="1" t="n">
        <f aca="false">P$5/(1-$E159)+$D$159-P$5</f>
        <v>0.303823539427477</v>
      </c>
      <c r="Q159" s="1" t="n">
        <f aca="false">Q$5/(1-$E159)+$D$159-Q$5</f>
        <v>0.307032010216027</v>
      </c>
      <c r="R159" s="1" t="n">
        <f aca="false">R$5/(1-$E159)+$D$159-R$5</f>
        <v>0.310240481004576</v>
      </c>
      <c r="S159" s="1" t="n">
        <f aca="false">S$5/(1-$E159)+$D$159-S$5</f>
        <v>0.313448951793126</v>
      </c>
      <c r="T159" s="1" t="n">
        <f aca="false">T$5/(1-$E159)+$D$159-T$5</f>
        <v>0.316657422581675</v>
      </c>
      <c r="U159" s="1" t="n">
        <f aca="false">U$5/(1-$E159)+$D$159-U$5</f>
        <v>0.319865893370225</v>
      </c>
      <c r="V159" s="1" t="n">
        <f aca="false">V$5/(1-$E159)+$D$159-V$5</f>
        <v>0.323074364158774</v>
      </c>
      <c r="W159" s="1" t="n">
        <f aca="false">W$5/(1-$E159)+$D$159-W$5</f>
        <v>0.326282834947324</v>
      </c>
      <c r="X159" s="1" t="n">
        <f aca="false">X$5/(1-$E159)+$D$159-X$5</f>
        <v>0.329491305735874</v>
      </c>
      <c r="Y159" s="1" t="n">
        <f aca="false">Y$5/(1-$E159)+$D$159-Y$5</f>
        <v>0.332699776524423</v>
      </c>
      <c r="Z159" s="1" t="n">
        <f aca="false">Z$5/(1-$E159)+$D$159-Z$5</f>
        <v>0.335908247312972</v>
      </c>
      <c r="AA159" s="1" t="n">
        <f aca="false">AA$5/(1-$E159)+$D$159-AA$5</f>
        <v>0.339116718101522</v>
      </c>
      <c r="AB159" s="1" t="n">
        <f aca="false">AB$5/(1-$E159)+$D$159-AB$5</f>
        <v>0.342325188890071</v>
      </c>
      <c r="AC159" s="1" t="n">
        <f aca="false">AC$5/(1-$E159)+$D$159-AC$5</f>
        <v>0.345533659678621</v>
      </c>
      <c r="AD159" s="1" t="n">
        <f aca="false">AD$5/(1-$E159)+$D$159-AD$5</f>
        <v>0.348742130467171</v>
      </c>
      <c r="AE159" s="1" t="n">
        <f aca="false">AE$5/(1-$E159)+$D$159-AE$5</f>
        <v>0.35195060125572</v>
      </c>
      <c r="AF159" s="1" t="n">
        <f aca="false">AF$5/(1-$E159)+$D$159-AF$5</f>
        <v>0.35515907204427</v>
      </c>
      <c r="AG159" s="1" t="n">
        <f aca="false">AG$5/(1-$E159)+$D$159-AG$5</f>
        <v>0.358367542832819</v>
      </c>
      <c r="AH159" s="1" t="n">
        <f aca="false">AH$5/(1-$E159)+$D$159-AH$5</f>
        <v>0.361576013621368</v>
      </c>
      <c r="AI159" s="1" t="n">
        <f aca="false">AI$5/(1-$E159)+$D$159-AI$5</f>
        <v>0.364784484409918</v>
      </c>
      <c r="AJ159" s="1" t="n">
        <f aca="false">AJ$5/(1-$E159)+$D$159-AJ$5</f>
        <v>0.367992955198468</v>
      </c>
      <c r="AK159" s="1" t="n">
        <f aca="false">AK$5/(1-$E159)+$D$159-AK$5</f>
        <v>0.371201425987017</v>
      </c>
      <c r="AL159" s="1" t="n">
        <f aca="false">AL$5/(1-$E159)+$D$159-AL$5</f>
        <v>0.374409896775567</v>
      </c>
      <c r="AM159" s="1" t="n">
        <f aca="false">AM$5/(1-$E159)+$D$159-AM$5</f>
        <v>0.377618367564116</v>
      </c>
      <c r="AN159" s="1" t="n">
        <f aca="false">AN$5/(1-$E159)+$D$159-AN$5</f>
        <v>0.380826838352665</v>
      </c>
      <c r="AO159" s="1" t="n">
        <f aca="false">AO$5/(1-$E159)+$D$159-AO$5</f>
        <v>0.384035309141215</v>
      </c>
      <c r="AP159" s="1" t="n">
        <f aca="false">AP$5/(1-$E159)+$D$159-AP$5</f>
        <v>0.387243779929764</v>
      </c>
      <c r="AQ159" s="1" t="n">
        <f aca="false">AQ$5/(1-$E159)+$D$159-AQ$5</f>
        <v>0.390452250718313</v>
      </c>
      <c r="AR159" s="1" t="n">
        <f aca="false">AR$5/(1-$E159)+$D$159-AR$5</f>
        <v>0.393660721506864</v>
      </c>
      <c r="AS159" s="1" t="n">
        <f aca="false">AS$5/(1-$E159)+$D$159-AS$5</f>
        <v>0.396869192295413</v>
      </c>
      <c r="AT159" s="1" t="n">
        <f aca="false">AT$5/(1-$E159)+$D$159-AT$5</f>
        <v>0.400077663083962</v>
      </c>
      <c r="AU159" s="1" t="n">
        <f aca="false">AU$5/(1-$E159)+$D$159-AU$5</f>
        <v>0.403286133872512</v>
      </c>
      <c r="AV159" s="1" t="n">
        <f aca="false">AV$5/(1-$E159)+$D$159-AV$5</f>
        <v>0.406494604661061</v>
      </c>
      <c r="AW159" s="1" t="n">
        <f aca="false">AW$5/(1-$E159)+$D$159-AW$5</f>
        <v>0.409703075449611</v>
      </c>
      <c r="AX159" s="1" t="n">
        <f aca="false">AX$5/(1-$E159)+$D$159-AX$5</f>
        <v>0.412911546238161</v>
      </c>
      <c r="AY159" s="1" t="n">
        <f aca="false">AY$5/(1-$E159)+$D$159-AY$5</f>
        <v>0.41612001702671</v>
      </c>
      <c r="AZ159" s="1" t="n">
        <f aca="false">AZ$5/(1-$E159)+$D$159-AZ$5</f>
        <v>0.419328487815259</v>
      </c>
      <c r="BA159" s="1" t="n">
        <f aca="false">BA$5/(1-$E159)+$D$159-BA$5</f>
        <v>0.422536958603809</v>
      </c>
      <c r="BB159" s="1" t="n">
        <f aca="false">BB$5/(1-$E159)+$D$159-BB$5</f>
        <v>0.425745429392359</v>
      </c>
      <c r="BC159" s="1" t="n">
        <f aca="false">BC$5/(1-$E159)+$D$159-BC$5</f>
        <v>0.428953900180908</v>
      </c>
      <c r="BD159" s="1" t="n">
        <f aca="false">BD$5/(1-$E159)+$D$159-BD$5</f>
        <v>0.432162370969458</v>
      </c>
      <c r="BE159" s="1" t="n">
        <f aca="false">BE$5/(1-$E159)+$D$159-BE$5</f>
        <v>0.435370841758007</v>
      </c>
      <c r="BF159" s="1" t="n">
        <f aca="false">BF$5/(1-$E159)+$D$159-BF$5</f>
        <v>0.438579312546556</v>
      </c>
      <c r="BG159" s="1" t="n">
        <f aca="false">BG$5/(1-$E159)+$D$159-BG$5</f>
        <v>0.441787783335107</v>
      </c>
      <c r="BH159" s="1" t="n">
        <f aca="false">BH$5/(1-$E159)+$D$159-BH$5</f>
        <v>0.444996254123656</v>
      </c>
      <c r="BI159" s="1" t="n">
        <f aca="false">BI$5/(1-$E159)+$D$159-BI$5</f>
        <v>0.448204724912205</v>
      </c>
      <c r="BJ159" s="1" t="n">
        <f aca="false">BJ$5/(1-$E159)+$D$159-BJ$5</f>
        <v>0.451413195700755</v>
      </c>
      <c r="BK159" s="1" t="n">
        <f aca="false">BK$5/(1-$E159)+$D$159-BK$5</f>
        <v>0.454621666489304</v>
      </c>
      <c r="BL159" s="1" t="n">
        <f aca="false">BL$5/(1-$E159)+$D$159-BL$5</f>
        <v>0.457830137277854</v>
      </c>
      <c r="BM159" s="1" t="n">
        <f aca="false">BM$5/(1-$E159)+$D$159-BM$5</f>
        <v>0.461038608066404</v>
      </c>
      <c r="BN159" s="1" t="n">
        <f aca="false">BN$5/(1-$E159)+$D$159-BN$5</f>
        <v>0.464247078854953</v>
      </c>
      <c r="BO159" s="1" t="n">
        <f aca="false">BO$5/(1-$E159)+$D$159-BO$5</f>
        <v>0.467455549643502</v>
      </c>
      <c r="BP159" s="1" t="n">
        <f aca="false">BP$5/(1-$E159)+$D$159-BP$5</f>
        <v>0.470664020432052</v>
      </c>
      <c r="BQ159" s="1" t="n">
        <f aca="false">BQ$5/(1-$E159)+$D$159-BQ$5</f>
        <v>0.473872491220601</v>
      </c>
      <c r="BR159" s="1" t="n">
        <f aca="false">BR$5/(1-$E159)+$D$159-BR$5</f>
        <v>0.477080962009151</v>
      </c>
      <c r="BS159" s="1" t="n">
        <f aca="false">BS$5/(1-$E159)+$D$159-BS$5</f>
        <v>0.480289432797701</v>
      </c>
      <c r="BT159" s="1" t="n">
        <f aca="false">BT$5/(1-$E159)+$D$159-BT$5</f>
        <v>0.48349790358625</v>
      </c>
      <c r="BU159" s="1" t="n">
        <f aca="false">BU$5/(1-$E159)+$D$159-BU$5</f>
        <v>0.486706374374799</v>
      </c>
      <c r="BV159" s="1" t="n">
        <f aca="false">BV$5/(1-$E159)+$D$159-BV$5</f>
        <v>0.489914845163349</v>
      </c>
      <c r="BW159" s="1" t="n">
        <f aca="false">BW$5/(1-$E159)+$D$159-BW$5</f>
        <v>0.493123315951899</v>
      </c>
      <c r="BX159" s="1" t="n">
        <f aca="false">BX$5/(1-$E159)+$D$159-BX$5</f>
        <v>0.496331786740448</v>
      </c>
      <c r="BY159" s="1" t="n">
        <f aca="false">BY$5/(1-$E159)+$D$159-BY$5</f>
        <v>0.499540257528998</v>
      </c>
      <c r="BZ159" s="1" t="n">
        <f aca="false">BZ$5/(1-$E159)+$D$159-BZ$5</f>
        <v>0.502748728317547</v>
      </c>
      <c r="CA159" s="1" t="n">
        <f aca="false">CA$5/(1-$E159)+$D$159-CA$5</f>
        <v>0.505957199106097</v>
      </c>
      <c r="CB159" s="1" t="n">
        <f aca="false">CB$5/(1-$E159)+$D$159-CB$5</f>
        <v>0.509165669894647</v>
      </c>
      <c r="CC159" s="1" t="n">
        <f aca="false">CC$5/(1-$E159)+$D$159-CC$5</f>
        <v>0.512374140683196</v>
      </c>
      <c r="CD159" s="1" t="n">
        <f aca="false">CD$5/(1-$E159)+$D$159-CD$5</f>
        <v>0.515582611471745</v>
      </c>
      <c r="CE159" s="1" t="n">
        <f aca="false">CE$5/(1-$E159)+$D$159-CE$5</f>
        <v>0.518791082260295</v>
      </c>
      <c r="CF159" s="1" t="n">
        <f aca="false">CF$5/(1-$E159)+$D$159-CF$5</f>
        <v>0.521999553048844</v>
      </c>
      <c r="CG159" s="1" t="n">
        <f aca="false">CG$5/(1-$E159)+$D$159-CG$5</f>
        <v>0.525208023837394</v>
      </c>
      <c r="CH159" s="1" t="n">
        <f aca="false">CH$5/(1-$E159)+$D$159-CH$5</f>
        <v>0.528416494625944</v>
      </c>
      <c r="CI159" s="1" t="n">
        <f aca="false">CI$5/(1-$E159)+$D$159-CI$5</f>
        <v>0.531624965414493</v>
      </c>
      <c r="CJ159" s="1" t="n">
        <f aca="false">CJ$5/(1-$E159)+$D$159-CJ$5</f>
        <v>0.534833436203043</v>
      </c>
      <c r="CK159" s="1" t="n">
        <f aca="false">CK$5/(1-$E159)+$D$159-CK$5</f>
        <v>0.538041906991592</v>
      </c>
      <c r="CL159" s="1" t="n">
        <f aca="false">CL$5/(1-$E159)+$D$159-CL$5</f>
        <v>0.541250377780142</v>
      </c>
      <c r="CM159" s="1" t="n">
        <f aca="false">CM$5/(1-$E159)+$D$159-CM$5</f>
        <v>0.544458848568691</v>
      </c>
      <c r="CN159" s="1" t="n">
        <f aca="false">CN$5/(1-$E159)+$D$159-CN$5</f>
        <v>0.547667319357241</v>
      </c>
      <c r="CO159" s="1" t="n">
        <f aca="false">CO$5/(1-$E159)+$D$159-CO$5</f>
        <v>0.55087579014579</v>
      </c>
      <c r="CP159" s="1" t="n">
        <f aca="false">CP$5/(1-$E159)+$D$159-CP$5</f>
        <v>0.55408426093434</v>
      </c>
      <c r="CQ159" s="1" t="n">
        <f aca="false">CQ$5/(1-$E159)+$D$159-CQ$5</f>
        <v>0.557292731722889</v>
      </c>
      <c r="CR159" s="1" t="n">
        <f aca="false">CR$5/(1-$E159)+$D$159-CR$5</f>
        <v>0.560501202511439</v>
      </c>
      <c r="CS159" s="1" t="n">
        <f aca="false">CS$5/(1-$E159)+$D$159-CS$5</f>
        <v>0.563709673299988</v>
      </c>
      <c r="CT159" s="1" t="n">
        <f aca="false">CT$5/(1-$E159)+$D$159-CT$5</f>
        <v>0.566918144088538</v>
      </c>
      <c r="CU159" s="1" t="n">
        <f aca="false">CU$5/(1-$E159)+$D$159-CU$5</f>
        <v>0.570126614877087</v>
      </c>
      <c r="CV159" s="1" t="n">
        <f aca="false">CV$5/(1-$E159)+$D$159-CV$5</f>
        <v>0.573335085665637</v>
      </c>
      <c r="CW159" s="1" t="n">
        <f aca="false">CW$5/(1-$E159)+$D$159-CW$5</f>
        <v>0.576543556454187</v>
      </c>
      <c r="CX159" s="1" t="n">
        <f aca="false">CX$5/(1-$E159)+$D$159-CX$5</f>
        <v>0.579752027242736</v>
      </c>
      <c r="CY159" s="1" t="n">
        <f aca="false">CY$5/(1-$E159)+$D$159-CY$5</f>
        <v>0.582960498031286</v>
      </c>
      <c r="CZ159" s="1" t="n">
        <f aca="false">CZ$5/(1-$E159)+$D$159-CZ$5</f>
        <v>0.586168968819835</v>
      </c>
      <c r="DA159" s="1" t="n">
        <f aca="false">DA$5/(1-$E159)+$D$159-DA$5</f>
        <v>0.589377439608384</v>
      </c>
      <c r="DB159" s="1" t="n">
        <f aca="false">DB$5/(1-$E159)+$D$159-DB$5</f>
        <v>0.592585910396934</v>
      </c>
      <c r="DC159" s="1" t="n">
        <f aca="false">DC$5/(1-$E159)+$D$159-DC$5</f>
        <v>0.595794381185484</v>
      </c>
      <c r="DD159" s="1" t="n">
        <f aca="false">DD$5/(1-$E159)+$D$159-DD$5</f>
        <v>0.599002851974033</v>
      </c>
      <c r="DE159" s="1" t="n">
        <f aca="false">DE$5/(1-$E159)+$D$159-DE$5</f>
        <v>0.602211322762583</v>
      </c>
      <c r="DF159" s="1" t="n">
        <f aca="false">DF$5/(1-$E159)+$D$159-DF$5</f>
        <v>0.605419793551132</v>
      </c>
      <c r="DG159" s="1" t="n">
        <f aca="false">DG$5/(1-$E159)+$D$159-DG$5</f>
        <v>0.608628264339682</v>
      </c>
      <c r="DH159" s="1" t="n">
        <f aca="false">DH$5/(1-$E159)+$D$159-DH$5</f>
        <v>0.611836735128231</v>
      </c>
      <c r="DI159" s="1" t="n">
        <f aca="false">DI$5/(1-$E159)+$D$159-DI$5</f>
        <v>0.615045205916781</v>
      </c>
      <c r="DJ159" s="1" t="n">
        <f aca="false">DJ$5/(1-$E159)+$D$159-DJ$5</f>
        <v>0.618253676705331</v>
      </c>
      <c r="DK159" s="1" t="n">
        <f aca="false">DK$5/(1-$E159)+$D$159-DK$5</f>
        <v>0.62146214749388</v>
      </c>
      <c r="DL159" s="1" t="n">
        <f aca="false">DL$5/(1-$E159)+$D$159-DL$5</f>
        <v>0.62467061828243</v>
      </c>
      <c r="DM159" s="1" t="n">
        <f aca="false">DM$5/(1-$E159)+$D$159-DM$5</f>
        <v>0.627879089070979</v>
      </c>
      <c r="DN159" s="1" t="n">
        <f aca="false">DN$5/(1-$E159)+$D$159-DN$5</f>
        <v>0.631087559859529</v>
      </c>
      <c r="DO159" s="1" t="n">
        <f aca="false">DO$5/(1-$E159)+$D$159-DO$5</f>
        <v>0.634296030648078</v>
      </c>
      <c r="DP159" s="1" t="n">
        <f aca="false">DP$5/(1-$E159)+$D$159-DP$5</f>
        <v>0.637504501436627</v>
      </c>
      <c r="DQ159" s="1" t="n">
        <f aca="false">DQ$5/(1-$E159)+$D$159-DQ$5</f>
        <v>0.640712972225177</v>
      </c>
      <c r="DR159" s="1" t="n">
        <f aca="false">DR$5/(1-$E159)+$D$159-DR$5</f>
        <v>0.643921443013726</v>
      </c>
      <c r="DS159" s="1" t="n">
        <f aca="false">DS$5/(1-$E159)+$D$159-DS$5</f>
        <v>0.647129913802275</v>
      </c>
      <c r="DT159" s="1" t="n">
        <f aca="false">DT$5/(1-$E159)+$D$159-DT$5</f>
        <v>0.650338384590826</v>
      </c>
      <c r="DU159" s="1" t="n">
        <f aca="false">DU$5/(1-$E159)+$D$159-DU$5</f>
        <v>0.653546855379376</v>
      </c>
      <c r="DV159" s="1" t="n">
        <f aca="false">DV$5/(1-$E159)+$D$159-DV$5</f>
        <v>0.656755326167925</v>
      </c>
      <c r="DW159" s="1" t="n">
        <f aca="false">DW$5/(1-$E159)+$D$159-DW$5</f>
        <v>0.659963796956474</v>
      </c>
      <c r="DX159" s="1" t="n">
        <f aca="false">DX$5/(1-$E159)+$D$159-DX$5</f>
        <v>0.663172267745024</v>
      </c>
      <c r="DY159" s="1" t="n">
        <f aca="false">DY$5/(1-$E159)+$D$159-DY$5</f>
        <v>0.666380738533574</v>
      </c>
      <c r="DZ159" s="1" t="n">
        <f aca="false">DZ$5/(1-$E159)+$D$159-DZ$5</f>
        <v>0.669589209322123</v>
      </c>
      <c r="EA159" s="1" t="n">
        <f aca="false">EA$5/(1-$E159)+$D$159-EA$5</f>
        <v>0.672797680110673</v>
      </c>
      <c r="EB159" s="1" t="n">
        <f aca="false">EB$5/(1-$E159)+$D$159-EB$5</f>
        <v>0.676006150899223</v>
      </c>
      <c r="EC159" s="1" t="n">
        <f aca="false">EC$5/(1-$E159)+$D$159-EC$5</f>
        <v>0.679214621687772</v>
      </c>
      <c r="ED159" s="1" t="n">
        <f aca="false">ED$5/(1-$E159)+$D$159-ED$5</f>
        <v>0.682423092476322</v>
      </c>
      <c r="EE159" s="1" t="n">
        <f aca="false">EE$5/(1-$E159)+$D$159-EE$5</f>
        <v>0.68563156326487</v>
      </c>
      <c r="EF159" s="1" t="n">
        <f aca="false">EF$5/(1-$E159)+$D$159-EF$5</f>
        <v>0.68884003405342</v>
      </c>
      <c r="EG159" s="1" t="n">
        <f aca="false">EG$5/(1-$E159)+$D$159-EG$5</f>
        <v>0.692048504841971</v>
      </c>
      <c r="EH159" s="1" t="n">
        <f aca="false">EH$5/(1-$E159)+$D$159-EH$5</f>
        <v>0.695256975630519</v>
      </c>
      <c r="EI159" s="1" t="n">
        <f aca="false">EI$5/(1-$E159)+$D$159-EI$5</f>
        <v>0.698465446419069</v>
      </c>
      <c r="EJ159" s="1" t="n">
        <f aca="false">EJ$5/(1-$E159)+$D$159-EJ$5</f>
        <v>0.70167391720762</v>
      </c>
      <c r="EK159" s="1" t="n">
        <f aca="false">EK$5/(1-$E159)+$D$159-EK$5</f>
        <v>0.704882387996168</v>
      </c>
      <c r="EL159" s="1" t="n">
        <f aca="false">EL$5/(1-$E159)+$D$159-EL$5</f>
        <v>0.708090858784718</v>
      </c>
      <c r="EM159" s="1" t="n">
        <f aca="false">EM$5/(1-$E159)+$D$159-EM$5</f>
        <v>0.711299329573267</v>
      </c>
      <c r="EN159" s="1" t="n">
        <f aca="false">EN$5/(1-$E159)+$D$159-EN$5</f>
        <v>0.714507800361817</v>
      </c>
      <c r="EO159" s="1" t="n">
        <f aca="false">EO$5/(1-$E159)+$D$159-EO$5</f>
        <v>0.717716271150367</v>
      </c>
      <c r="EP159" s="1" t="n">
        <f aca="false">EP$5/(1-$E159)+$D$159-EP$5</f>
        <v>0.720924741938916</v>
      </c>
      <c r="EQ159" s="1" t="n">
        <f aca="false">EQ$5/(1-$E159)+$D$159-EQ$5</f>
        <v>0.724133212727466</v>
      </c>
      <c r="ER159" s="1" t="n">
        <f aca="false">ER$5/(1-$E159)+$D$159-ER$5</f>
        <v>0.727341683516016</v>
      </c>
      <c r="ES159" s="1" t="n">
        <f aca="false">ES$5/(1-$E159)+$D$159-ES$5</f>
        <v>0.730550154304565</v>
      </c>
      <c r="ET159" s="1" t="n">
        <f aca="false">ET$5/(1-$E159)+$D$159-ET$5</f>
        <v>0.733758625093115</v>
      </c>
      <c r="EU159" s="1"/>
      <c r="EV159" s="1"/>
      <c r="EW159" s="1"/>
      <c r="EX159" s="1"/>
      <c r="EY159" s="1"/>
      <c r="EZ159" s="1"/>
      <c r="FA159" s="1"/>
      <c r="FB159" s="1"/>
    </row>
    <row r="160" customFormat="false" ht="12.75" hidden="false" customHeight="false" outlineLevel="0" collapsed="false">
      <c r="A160" s="18"/>
      <c r="B160" s="12" t="n">
        <f aca="false">+B159+1</f>
        <v>109</v>
      </c>
    </row>
    <row r="161" customFormat="false" ht="12.75" hidden="false" customHeight="false" outlineLevel="0" collapsed="false">
      <c r="A161" s="5" t="s">
        <v>131</v>
      </c>
      <c r="B161" s="12" t="n">
        <f aca="false">+B160+1</f>
        <v>110</v>
      </c>
    </row>
    <row r="162" customFormat="false" ht="12.75" hidden="false" customHeight="false" outlineLevel="0" collapsed="false">
      <c r="A162" s="18" t="s">
        <v>132</v>
      </c>
      <c r="B162" s="12" t="n">
        <f aca="false">+B161+1</f>
        <v>111</v>
      </c>
      <c r="C162" s="1" t="n">
        <f aca="false">0.1926-0.0085</f>
        <v>0.1841</v>
      </c>
      <c r="D162" s="1" t="n">
        <f aca="false">0.017-0.0088</f>
        <v>0.0082</v>
      </c>
      <c r="E162" s="2" t="n">
        <f aca="false">0.0037</f>
        <v>0.0037</v>
      </c>
      <c r="F162" s="1" t="n">
        <f aca="false">F$5/(1-$E162)+$D$162-F$5</f>
        <v>0.0137706112616682</v>
      </c>
      <c r="G162" s="1" t="n">
        <f aca="false">G$5/(1-$E162)+$D$162-G$5</f>
        <v>0.0139562983037238</v>
      </c>
      <c r="H162" s="1" t="n">
        <f aca="false">H$5/(1-$E162)+$D$162-H$5</f>
        <v>0.0141419853457794</v>
      </c>
      <c r="I162" s="1" t="n">
        <f aca="false">I$5/(1-$E162)+$D$162-I$5</f>
        <v>0.0143276723878349</v>
      </c>
      <c r="J162" s="1" t="n">
        <f aca="false">J$5/(1-$E162)+$D$162-J$5</f>
        <v>0.0145133594298907</v>
      </c>
      <c r="K162" s="1" t="n">
        <f aca="false">K$5/(1-$E162)+$D$162-K$5</f>
        <v>0.0146990464719463</v>
      </c>
      <c r="L162" s="1" t="n">
        <f aca="false">L$5/(1-$E162)+$D$162-L$5</f>
        <v>0.0148847335140019</v>
      </c>
      <c r="M162" s="1" t="n">
        <f aca="false">M$5/(1-$E162)+$D$162-M$5</f>
        <v>0.0150704205560575</v>
      </c>
      <c r="N162" s="1" t="n">
        <f aca="false">N$5/(1-$E162)+$D$162-N$5</f>
        <v>0.015256107598113</v>
      </c>
      <c r="O162" s="1" t="n">
        <f aca="false">O$5/(1-$E162)+$D$162-O$5</f>
        <v>0.0154417946401686</v>
      </c>
      <c r="P162" s="1" t="n">
        <f aca="false">P$5/(1-$E162)+$D$162-P$5</f>
        <v>0.0174843521027803</v>
      </c>
      <c r="Q162" s="1" t="n">
        <f aca="false">Q$5/(1-$E162)+$D$162-Q$5</f>
        <v>0.0176700391448361</v>
      </c>
      <c r="R162" s="1" t="n">
        <f aca="false">R$5/(1-$E162)+$D$162-R$5</f>
        <v>0.0178557261868915</v>
      </c>
      <c r="S162" s="1" t="n">
        <f aca="false">S$5/(1-$E162)+$D$162-S$5</f>
        <v>0.0180414132289473</v>
      </c>
      <c r="T162" s="1" t="n">
        <f aca="false">T$5/(1-$E162)+$D$162-T$5</f>
        <v>0.0182271002710026</v>
      </c>
      <c r="U162" s="1" t="n">
        <f aca="false">U$5/(1-$E162)+$D$162-U$5</f>
        <v>0.0184127873130584</v>
      </c>
      <c r="V162" s="1" t="n">
        <f aca="false">V$5/(1-$E162)+$D$162-V$5</f>
        <v>0.0185984743551142</v>
      </c>
      <c r="W162" s="1" t="n">
        <f aca="false">W$5/(1-$E162)+$D$162-W$5</f>
        <v>0.0187841613971695</v>
      </c>
      <c r="X162" s="1" t="n">
        <f aca="false">X$5/(1-$E162)+$D$162-X$5</f>
        <v>0.0189698484392253</v>
      </c>
      <c r="Y162" s="1" t="n">
        <f aca="false">Y$5/(1-$E162)+$D$162-Y$5</f>
        <v>0.0191555354812807</v>
      </c>
      <c r="Z162" s="1" t="n">
        <f aca="false">Z$5/(1-$E162)+$D$162-Z$5</f>
        <v>0.0193412225233365</v>
      </c>
      <c r="AA162" s="1" t="n">
        <f aca="false">AA$5/(1-$E162)+$D$162-AA$5</f>
        <v>0.0195269095653918</v>
      </c>
      <c r="AB162" s="1" t="n">
        <f aca="false">AB$5/(1-$E162)+$D$162-AB$5</f>
        <v>0.0197125966074476</v>
      </c>
      <c r="AC162" s="1" t="n">
        <f aca="false">AC$5/(1-$E162)+$D$162-AC$5</f>
        <v>0.0198982836495034</v>
      </c>
      <c r="AD162" s="1" t="n">
        <f aca="false">AD$5/(1-$E162)+$D$162-AD$5</f>
        <v>0.0200839706915588</v>
      </c>
      <c r="AE162" s="1" t="n">
        <f aca="false">AE$5/(1-$E162)+$D$162-AE$5</f>
        <v>0.0202696577336146</v>
      </c>
      <c r="AF162" s="1" t="n">
        <f aca="false">AF$5/(1-$E162)+$D$162-AF$5</f>
        <v>0.0204553447756699</v>
      </c>
      <c r="AG162" s="1" t="n">
        <f aca="false">AG$5/(1-$E162)+$D$162-AG$5</f>
        <v>0.0206410318177257</v>
      </c>
      <c r="AH162" s="1" t="n">
        <f aca="false">AH$5/(1-$E162)+$D$162-AH$5</f>
        <v>0.0208267188597815</v>
      </c>
      <c r="AI162" s="1" t="n">
        <f aca="false">AI$5/(1-$E162)+$D$162-AI$5</f>
        <v>0.0210124059018368</v>
      </c>
      <c r="AJ162" s="1" t="n">
        <f aca="false">AJ$5/(1-$E162)+$D$162-AJ$5</f>
        <v>0.0211980929438926</v>
      </c>
      <c r="AK162" s="1" t="n">
        <f aca="false">AK$5/(1-$E162)+$D$162-AK$5</f>
        <v>0.021383779985948</v>
      </c>
      <c r="AL162" s="1" t="n">
        <f aca="false">AL$5/(1-$E162)+$D$162-AL$5</f>
        <v>0.0215694670280038</v>
      </c>
      <c r="AM162" s="1" t="n">
        <f aca="false">AM$5/(1-$E162)+$D$162-AM$5</f>
        <v>0.0217551540700591</v>
      </c>
      <c r="AN162" s="1" t="n">
        <f aca="false">AN$5/(1-$E162)+$D$162-AN$5</f>
        <v>0.0219408411121149</v>
      </c>
      <c r="AO162" s="1" t="n">
        <f aca="false">AO$5/(1-$E162)+$D$162-AO$5</f>
        <v>0.0221265281541707</v>
      </c>
      <c r="AP162" s="1" t="n">
        <f aca="false">AP$5/(1-$E162)+$D$162-AP$5</f>
        <v>0.0223122151962261</v>
      </c>
      <c r="AQ162" s="1" t="n">
        <f aca="false">AQ$5/(1-$E162)+$D$162-AQ$5</f>
        <v>0.0224979022382819</v>
      </c>
      <c r="AR162" s="1" t="n">
        <f aca="false">AR$5/(1-$E162)+$D$162-AR$5</f>
        <v>0.0226835892803372</v>
      </c>
      <c r="AS162" s="1" t="n">
        <f aca="false">AS$5/(1-$E162)+$D$162-AS$5</f>
        <v>0.022869276322393</v>
      </c>
      <c r="AT162" s="1" t="n">
        <f aca="false">AT$5/(1-$E162)+$D$162-AT$5</f>
        <v>0.0230549633644488</v>
      </c>
      <c r="AU162" s="1" t="n">
        <f aca="false">AU$5/(1-$E162)+$D$162-AU$5</f>
        <v>0.023240650406505</v>
      </c>
      <c r="AV162" s="1" t="n">
        <f aca="false">AV$5/(1-$E162)+$D$162-AV$5</f>
        <v>0.0234263374485604</v>
      </c>
      <c r="AW162" s="1" t="n">
        <f aca="false">AW$5/(1-$E162)+$D$162-AW$5</f>
        <v>0.0236120244906157</v>
      </c>
      <c r="AX162" s="1" t="n">
        <f aca="false">AX$5/(1-$E162)+$D$162-AX$5</f>
        <v>0.0237977115326711</v>
      </c>
      <c r="AY162" s="1" t="n">
        <f aca="false">AY$5/(1-$E162)+$D$162-AY$5</f>
        <v>0.0239833985747273</v>
      </c>
      <c r="AZ162" s="1" t="n">
        <f aca="false">AZ$5/(1-$E162)+$D$162-AZ$5</f>
        <v>0.0241690856167827</v>
      </c>
      <c r="BA162" s="1" t="n">
        <f aca="false">BA$5/(1-$E162)+$D$162-BA$5</f>
        <v>0.024354772658838</v>
      </c>
      <c r="BB162" s="1" t="n">
        <f aca="false">BB$5/(1-$E162)+$D$162-BB$5</f>
        <v>0.0245404597008942</v>
      </c>
      <c r="BC162" s="1" t="n">
        <f aca="false">BC$5/(1-$E162)+$D$162-BC$5</f>
        <v>0.0247261467429496</v>
      </c>
      <c r="BD162" s="1" t="n">
        <f aca="false">BD$5/(1-$E162)+$D$162-BD$5</f>
        <v>0.0249118337850049</v>
      </c>
      <c r="BE162" s="1" t="n">
        <f aca="false">BE$5/(1-$E162)+$D$162-BE$5</f>
        <v>0.0250975208270603</v>
      </c>
      <c r="BF162" s="1" t="n">
        <f aca="false">BF$5/(1-$E162)+$D$162-BF$5</f>
        <v>0.0252832078691165</v>
      </c>
      <c r="BG162" s="1" t="n">
        <f aca="false">BG$5/(1-$E162)+$D$162-BG$5</f>
        <v>0.0254688949111719</v>
      </c>
      <c r="BH162" s="1" t="n">
        <f aca="false">BH$5/(1-$E162)+$D$162-BH$5</f>
        <v>0.0256545819532272</v>
      </c>
      <c r="BI162" s="1" t="n">
        <f aca="false">BI$5/(1-$E162)+$D$162-BI$5</f>
        <v>0.0258402689952835</v>
      </c>
      <c r="BJ162" s="1" t="n">
        <f aca="false">BJ$5/(1-$E162)+$D$162-BJ$5</f>
        <v>0.0260259560373388</v>
      </c>
      <c r="BK162" s="1" t="n">
        <f aca="false">BK$5/(1-$E162)+$D$162-BK$5</f>
        <v>0.0262116430793942</v>
      </c>
      <c r="BL162" s="1" t="n">
        <f aca="false">BL$5/(1-$E162)+$D$162-BL$5</f>
        <v>0.0263973301214495</v>
      </c>
      <c r="BM162" s="1" t="n">
        <f aca="false">BM$5/(1-$E162)+$D$162-BM$5</f>
        <v>0.0265830171635058</v>
      </c>
      <c r="BN162" s="1" t="n">
        <f aca="false">BN$5/(1-$E162)+$D$162-BN$5</f>
        <v>0.0267687042055611</v>
      </c>
      <c r="BO162" s="1" t="n">
        <f aca="false">BO$5/(1-$E162)+$D$162-BO$5</f>
        <v>0.0269543912476165</v>
      </c>
      <c r="BP162" s="1" t="n">
        <f aca="false">BP$5/(1-$E162)+$D$162-BP$5</f>
        <v>0.0271400782896727</v>
      </c>
      <c r="BQ162" s="1" t="n">
        <f aca="false">BQ$5/(1-$E162)+$D$162-BQ$5</f>
        <v>0.027325765331728</v>
      </c>
      <c r="BR162" s="1" t="n">
        <f aca="false">BR$5/(1-$E162)+$D$162-BR$5</f>
        <v>0.0275114523737834</v>
      </c>
      <c r="BS162" s="1" t="n">
        <f aca="false">BS$5/(1-$E162)+$D$162-BS$5</f>
        <v>0.0276971394158396</v>
      </c>
      <c r="BT162" s="1" t="n">
        <f aca="false">BT$5/(1-$E162)+$D$162-BT$5</f>
        <v>0.027882826457895</v>
      </c>
      <c r="BU162" s="1" t="n">
        <f aca="false">BU$5/(1-$E162)+$D$162-BU$5</f>
        <v>0.0280685134999503</v>
      </c>
      <c r="BV162" s="1" t="n">
        <f aca="false">BV$5/(1-$E162)+$D$162-BV$5</f>
        <v>0.0282542005420057</v>
      </c>
      <c r="BW162" s="1" t="n">
        <f aca="false">BW$5/(1-$E162)+$D$162-BW$5</f>
        <v>0.0284398875840619</v>
      </c>
      <c r="BX162" s="1" t="n">
        <f aca="false">BX$5/(1-$E162)+$D$162-BX$5</f>
        <v>0.0286255746261173</v>
      </c>
      <c r="BY162" s="1" t="n">
        <f aca="false">BY$5/(1-$E162)+$D$162-BY$5</f>
        <v>0.0288112616681726</v>
      </c>
      <c r="BZ162" s="1" t="n">
        <f aca="false">BZ$5/(1-$E162)+$D$162-BZ$5</f>
        <v>0.0289969487102288</v>
      </c>
      <c r="CA162" s="1" t="n">
        <f aca="false">CA$5/(1-$E162)+$D$162-CA$5</f>
        <v>0.0291826357522842</v>
      </c>
      <c r="CB162" s="1" t="n">
        <f aca="false">CB$5/(1-$E162)+$D$162-CB$5</f>
        <v>0.0293683227943395</v>
      </c>
      <c r="CC162" s="1" t="n">
        <f aca="false">CC$5/(1-$E162)+$D$162-CC$5</f>
        <v>0.0295540098363949</v>
      </c>
      <c r="CD162" s="1" t="n">
        <f aca="false">CD$5/(1-$E162)+$D$162-CD$5</f>
        <v>0.0297396968784511</v>
      </c>
      <c r="CE162" s="1" t="n">
        <f aca="false">CE$5/(1-$E162)+$D$162-CE$5</f>
        <v>0.0299253839205065</v>
      </c>
      <c r="CF162" s="1" t="n">
        <f aca="false">CF$5/(1-$E162)+$D$162-CF$5</f>
        <v>0.0301110709625618</v>
      </c>
      <c r="CG162" s="1" t="n">
        <f aca="false">CG$5/(1-$E162)+$D$162-CG$5</f>
        <v>0.0302967580046181</v>
      </c>
      <c r="CH162" s="1" t="n">
        <f aca="false">CH$5/(1-$E162)+$D$162-CH$5</f>
        <v>0.0304824450466734</v>
      </c>
      <c r="CI162" s="1" t="n">
        <f aca="false">CI$5/(1-$E162)+$D$162-CI$5</f>
        <v>0.0306681320887288</v>
      </c>
      <c r="CJ162" s="1" t="n">
        <f aca="false">CJ$5/(1-$E162)+$D$162-CJ$5</f>
        <v>0.0308538191307841</v>
      </c>
      <c r="CK162" s="1" t="n">
        <f aca="false">CK$5/(1-$E162)+$D$162-CK$5</f>
        <v>0.0310395061728403</v>
      </c>
      <c r="CL162" s="1" t="n">
        <f aca="false">CL$5/(1-$E162)+$D$162-CL$5</f>
        <v>0.0312251932148957</v>
      </c>
      <c r="CM162" s="1" t="n">
        <f aca="false">CM$5/(1-$E162)+$D$162-CM$5</f>
        <v>0.031410880256951</v>
      </c>
      <c r="CN162" s="1" t="n">
        <f aca="false">CN$5/(1-$E162)+$D$162-CN$5</f>
        <v>0.0315965672990073</v>
      </c>
      <c r="CO162" s="1" t="n">
        <f aca="false">CO$5/(1-$E162)+$D$162-CO$5</f>
        <v>0.0317822543410626</v>
      </c>
      <c r="CP162" s="1" t="n">
        <f aca="false">CP$5/(1-$E162)+$D$162-CP$5</f>
        <v>0.031967941383118</v>
      </c>
      <c r="CQ162" s="1" t="n">
        <f aca="false">CQ$5/(1-$E162)+$D$162-CQ$5</f>
        <v>0.0321536284251733</v>
      </c>
      <c r="CR162" s="1" t="n">
        <f aca="false">CR$5/(1-$E162)+$D$162-CR$5</f>
        <v>0.0323393154672296</v>
      </c>
      <c r="CS162" s="1" t="n">
        <f aca="false">CS$5/(1-$E162)+$D$162-CS$5</f>
        <v>0.0325250025092849</v>
      </c>
      <c r="CT162" s="1" t="n">
        <f aca="false">CT$5/(1-$E162)+$D$162-CT$5</f>
        <v>0.0327106895513403</v>
      </c>
      <c r="CU162" s="1" t="n">
        <f aca="false">CU$5/(1-$E162)+$D$162-CU$5</f>
        <v>0.0328963765933965</v>
      </c>
      <c r="CV162" s="1" t="n">
        <f aca="false">CV$5/(1-$E162)+$D$162-CV$5</f>
        <v>0.0330820636354519</v>
      </c>
      <c r="CW162" s="1" t="n">
        <f aca="false">CW$5/(1-$E162)+$D$162-CW$5</f>
        <v>0.0332677506775072</v>
      </c>
      <c r="CX162" s="1" t="n">
        <f aca="false">CX$5/(1-$E162)+$D$162-CX$5</f>
        <v>0.0334534377195634</v>
      </c>
      <c r="CY162" s="1" t="n">
        <f aca="false">CY$5/(1-$E162)+$D$162-CY$5</f>
        <v>0.0336391247616188</v>
      </c>
      <c r="CZ162" s="1" t="n">
        <f aca="false">CZ$5/(1-$E162)+$D$162-CZ$5</f>
        <v>0.0338248118036741</v>
      </c>
      <c r="DA162" s="1" t="n">
        <f aca="false">DA$5/(1-$E162)+$D$162-DA$5</f>
        <v>0.0340104988457295</v>
      </c>
      <c r="DB162" s="1" t="n">
        <f aca="false">DB$5/(1-$E162)+$D$162-DB$5</f>
        <v>0.0341961858877857</v>
      </c>
      <c r="DC162" s="1" t="n">
        <f aca="false">DC$5/(1-$E162)+$D$162-DC$5</f>
        <v>0.0343818729298411</v>
      </c>
      <c r="DD162" s="1" t="n">
        <f aca="false">DD$5/(1-$E162)+$D$162-DD$5</f>
        <v>0.0345675599718964</v>
      </c>
      <c r="DE162" s="1" t="n">
        <f aca="false">DE$5/(1-$E162)+$D$162-DE$5</f>
        <v>0.0347532470139527</v>
      </c>
      <c r="DF162" s="1" t="n">
        <f aca="false">DF$5/(1-$E162)+$D$162-DF$5</f>
        <v>0.034938934056008</v>
      </c>
      <c r="DG162" s="1" t="n">
        <f aca="false">DG$5/(1-$E162)+$D$162-DG$5</f>
        <v>0.0351246210980634</v>
      </c>
      <c r="DH162" s="1" t="n">
        <f aca="false">DH$5/(1-$E162)+$D$162-DH$5</f>
        <v>0.0353103081401187</v>
      </c>
      <c r="DI162" s="1" t="n">
        <f aca="false">DI$5/(1-$E162)+$D$162-DI$5</f>
        <v>0.0354959951821749</v>
      </c>
      <c r="DJ162" s="1" t="n">
        <f aca="false">DJ$5/(1-$E162)+$D$162-DJ$5</f>
        <v>0.0356816822242303</v>
      </c>
      <c r="DK162" s="1" t="n">
        <f aca="false">DK$5/(1-$E162)+$D$162-DK$5</f>
        <v>0.0358673692662856</v>
      </c>
      <c r="DL162" s="1" t="n">
        <f aca="false">DL$5/(1-$E162)+$D$162-DL$5</f>
        <v>0.0360530563083419</v>
      </c>
      <c r="DM162" s="1" t="n">
        <f aca="false">DM$5/(1-$E162)+$D$162-DM$5</f>
        <v>0.0362387433503972</v>
      </c>
      <c r="DN162" s="1" t="n">
        <f aca="false">DN$5/(1-$E162)+$D$162-DN$5</f>
        <v>0.0364244303924526</v>
      </c>
      <c r="DO162" s="1" t="n">
        <f aca="false">DO$5/(1-$E162)+$D$162-DO$5</f>
        <v>0.0366101174345079</v>
      </c>
      <c r="DP162" s="1" t="n">
        <f aca="false">DP$5/(1-$E162)+$D$162-DP$5</f>
        <v>0.0367958044765642</v>
      </c>
      <c r="DQ162" s="1" t="n">
        <f aca="false">DQ$5/(1-$E162)+$D$162-DQ$5</f>
        <v>0.0369814915186195</v>
      </c>
      <c r="DR162" s="1" t="n">
        <f aca="false">DR$5/(1-$E162)+$D$162-DR$5</f>
        <v>0.0371671785606749</v>
      </c>
      <c r="DS162" s="1" t="n">
        <f aca="false">DS$5/(1-$E162)+$D$162-DS$5</f>
        <v>0.0373528656027311</v>
      </c>
      <c r="DT162" s="1" t="n">
        <f aca="false">DT$5/(1-$E162)+$D$162-DT$5</f>
        <v>0.0375385526447865</v>
      </c>
      <c r="DU162" s="1" t="n">
        <f aca="false">DU$5/(1-$E162)+$D$162-DU$5</f>
        <v>0.0377242396868418</v>
      </c>
      <c r="DV162" s="1" t="n">
        <f aca="false">DV$5/(1-$E162)+$D$162-DV$5</f>
        <v>0.0379099267288972</v>
      </c>
      <c r="DW162" s="1" t="n">
        <f aca="false">DW$5/(1-$E162)+$D$162-DW$5</f>
        <v>0.0380956137709525</v>
      </c>
      <c r="DX162" s="1" t="n">
        <f aca="false">DX$5/(1-$E162)+$D$162-DX$5</f>
        <v>0.0382813008130096</v>
      </c>
      <c r="DY162" s="1" t="n">
        <f aca="false">DY$5/(1-$E162)+$D$162-DY$5</f>
        <v>0.038466987855065</v>
      </c>
      <c r="DZ162" s="1" t="n">
        <f aca="false">DZ$5/(1-$E162)+$D$162-DZ$5</f>
        <v>0.0386526748971203</v>
      </c>
      <c r="EA162" s="1" t="n">
        <f aca="false">EA$5/(1-$E162)+$D$162-EA$5</f>
        <v>0.0388383619391757</v>
      </c>
      <c r="EB162" s="1" t="n">
        <f aca="false">EB$5/(1-$E162)+$D$162-EB$5</f>
        <v>0.039024048981231</v>
      </c>
      <c r="EC162" s="1" t="n">
        <f aca="false">EC$5/(1-$E162)+$D$162-EC$5</f>
        <v>0.0392097360232864</v>
      </c>
      <c r="ED162" s="1" t="n">
        <f aca="false">ED$5/(1-$E162)+$D$162-ED$5</f>
        <v>0.0393954230653417</v>
      </c>
      <c r="EE162" s="1" t="n">
        <f aca="false">EE$5/(1-$E162)+$D$162-EE$5</f>
        <v>0.0395811101073988</v>
      </c>
      <c r="EF162" s="1" t="n">
        <f aca="false">EF$5/(1-$E162)+$D$162-EF$5</f>
        <v>0.0397667971494542</v>
      </c>
      <c r="EG162" s="1" t="n">
        <f aca="false">EG$5/(1-$E162)+$D$162-EG$5</f>
        <v>0.0399524841915095</v>
      </c>
      <c r="EH162" s="1" t="n">
        <f aca="false">EH$5/(1-$E162)+$D$162-EH$5</f>
        <v>0.0401381712335649</v>
      </c>
      <c r="EI162" s="1" t="n">
        <f aca="false">EI$5/(1-$E162)+$D$162-EI$5</f>
        <v>0.0403238582756202</v>
      </c>
      <c r="EJ162" s="1" t="n">
        <f aca="false">EJ$5/(1-$E162)+$D$162-EJ$5</f>
        <v>0.0405095453176756</v>
      </c>
      <c r="EK162" s="1" t="n">
        <f aca="false">EK$5/(1-$E162)+$D$162-EK$5</f>
        <v>0.0406952323597309</v>
      </c>
      <c r="EL162" s="1" t="n">
        <f aca="false">EL$5/(1-$E162)+$D$162-EL$5</f>
        <v>0.0408809194017881</v>
      </c>
      <c r="EM162" s="1" t="n">
        <f aca="false">EM$5/(1-$E162)+$D$162-EM$5</f>
        <v>0.0410666064438434</v>
      </c>
      <c r="EN162" s="1" t="n">
        <f aca="false">EN$5/(1-$E162)+$D$162-EN$5</f>
        <v>0.0412522934858988</v>
      </c>
      <c r="EO162" s="1" t="n">
        <f aca="false">EO$5/(1-$E162)+$D$162-EO$5</f>
        <v>0.0414379805279541</v>
      </c>
      <c r="EP162" s="1" t="n">
        <f aca="false">EP$5/(1-$E162)+$D$162-EP$5</f>
        <v>0.0416236675700095</v>
      </c>
      <c r="EQ162" s="1" t="n">
        <f aca="false">EQ$5/(1-$E162)+$D$162-EQ$5</f>
        <v>0.0418093546120648</v>
      </c>
      <c r="ER162" s="1" t="n">
        <f aca="false">ER$5/(1-$E162)+$D$162-ER$5</f>
        <v>0.0419950416541202</v>
      </c>
      <c r="ES162" s="1" t="n">
        <f aca="false">ES$5/(1-$E162)+$D$162-ES$5</f>
        <v>0.0421807286961773</v>
      </c>
      <c r="ET162" s="1" t="n">
        <f aca="false">ET$5/(1-$E162)+$D$162-ET$5</f>
        <v>0.0423664157382326</v>
      </c>
      <c r="EU162" s="1"/>
      <c r="EV162" s="1"/>
      <c r="EW162" s="1"/>
      <c r="EX162" s="1"/>
      <c r="EY162" s="1"/>
      <c r="EZ162" s="1"/>
      <c r="FA162" s="1"/>
      <c r="FB162" s="1"/>
    </row>
    <row r="163" customFormat="false" ht="12.75" hidden="false" customHeight="false" outlineLevel="0" collapsed="false">
      <c r="A163" s="18" t="s">
        <v>133</v>
      </c>
      <c r="B163" s="12" t="n">
        <f aca="false">+B162+1</f>
        <v>112</v>
      </c>
      <c r="C163" s="1" t="n">
        <f aca="false">0.2212-0.0085</f>
        <v>0.2127</v>
      </c>
      <c r="D163" s="1" t="n">
        <f aca="false">0.0256-0.0088</f>
        <v>0.0168</v>
      </c>
      <c r="E163" s="2" t="n">
        <f aca="false">0.0222</f>
        <v>0.0222</v>
      </c>
      <c r="F163" s="1" t="n">
        <f aca="false">F$5/(1-$E163)+$D$163-F$5</f>
        <v>0.0508560441808139</v>
      </c>
      <c r="G163" s="1" t="n">
        <f aca="false">G$5/(1-$E163)+$D$163-G$5</f>
        <v>0.0519912456535079</v>
      </c>
      <c r="H163" s="1" t="n">
        <f aca="false">H$5/(1-$E163)+$D$163-H$5</f>
        <v>0.0531264471262016</v>
      </c>
      <c r="I163" s="1" t="n">
        <f aca="false">I$5/(1-$E163)+$D$163-I$5</f>
        <v>0.0542616485988954</v>
      </c>
      <c r="J163" s="1" t="n">
        <f aca="false">J$5/(1-$E163)+$D$163-J$5</f>
        <v>0.0553968500715891</v>
      </c>
      <c r="K163" s="1" t="n">
        <f aca="false">K$5/(1-$E163)+$D$163-K$5</f>
        <v>0.0565320515442831</v>
      </c>
      <c r="L163" s="1" t="n">
        <f aca="false">L$5/(1-$E163)+$D$163-L$5</f>
        <v>0.0576672530169768</v>
      </c>
      <c r="M163" s="1" t="n">
        <f aca="false">M$5/(1-$E163)+$D$163-M$5</f>
        <v>0.0588024544896706</v>
      </c>
      <c r="N163" s="1" t="n">
        <f aca="false">N$5/(1-$E163)+$D$163-N$5</f>
        <v>0.0599376559623643</v>
      </c>
      <c r="O163" s="1" t="n">
        <f aca="false">O$5/(1-$E163)+$D$163-O$5</f>
        <v>0.0610728574350585</v>
      </c>
      <c r="P163" s="1" t="n">
        <f aca="false">P$5/(1-$E163)+$D$163-P$5</f>
        <v>0.07356007363469</v>
      </c>
      <c r="Q163" s="1" t="n">
        <f aca="false">Q$5/(1-$E163)+$D$163-Q$5</f>
        <v>0.0746952751073837</v>
      </c>
      <c r="R163" s="1" t="n">
        <f aca="false">R$5/(1-$E163)+$D$163-R$5</f>
        <v>0.0758304765800775</v>
      </c>
      <c r="S163" s="1" t="n">
        <f aca="false">S$5/(1-$E163)+$D$163-S$5</f>
        <v>0.0769656780527712</v>
      </c>
      <c r="T163" s="1" t="n">
        <f aca="false">T$5/(1-$E163)+$D$163-T$5</f>
        <v>0.0781008795254654</v>
      </c>
      <c r="U163" s="1" t="n">
        <f aca="false">U$5/(1-$E163)+$D$163-U$5</f>
        <v>0.0792360809981592</v>
      </c>
      <c r="V163" s="1" t="n">
        <f aca="false">V$5/(1-$E163)+$D$163-V$5</f>
        <v>0.0803712824708529</v>
      </c>
      <c r="W163" s="1" t="n">
        <f aca="false">W$5/(1-$E163)+$D$163-W$5</f>
        <v>0.0815064839435467</v>
      </c>
      <c r="X163" s="1" t="n">
        <f aca="false">X$5/(1-$E163)+$D$163-X$5</f>
        <v>0.0826416854162404</v>
      </c>
      <c r="Y163" s="1" t="n">
        <f aca="false">Y$5/(1-$E163)+$D$163-Y$5</f>
        <v>0.0837768868889341</v>
      </c>
      <c r="Z163" s="1" t="n">
        <f aca="false">Z$5/(1-$E163)+$D$163-Z$5</f>
        <v>0.0849120883616279</v>
      </c>
      <c r="AA163" s="1" t="n">
        <f aca="false">AA$5/(1-$E163)+$D$163-AA$5</f>
        <v>0.0860472898343216</v>
      </c>
      <c r="AB163" s="1" t="n">
        <f aca="false">AB$5/(1-$E163)+$D$163-AB$5</f>
        <v>0.0871824913070158</v>
      </c>
      <c r="AC163" s="1" t="n">
        <f aca="false">AC$5/(1-$E163)+$D$163-AC$5</f>
        <v>0.0883176927797096</v>
      </c>
      <c r="AD163" s="1" t="n">
        <f aca="false">AD$5/(1-$E163)+$D$163-AD$5</f>
        <v>0.0894528942524033</v>
      </c>
      <c r="AE163" s="1" t="n">
        <f aca="false">AE$5/(1-$E163)+$D$163-AE$5</f>
        <v>0.0905880957250971</v>
      </c>
      <c r="AF163" s="1" t="n">
        <f aca="false">AF$5/(1-$E163)+$D$163-AF$5</f>
        <v>0.0917232971977908</v>
      </c>
      <c r="AG163" s="1" t="n">
        <f aca="false">AG$5/(1-$E163)+$D$163-AG$5</f>
        <v>0.0928584986704846</v>
      </c>
      <c r="AH163" s="1" t="n">
        <f aca="false">AH$5/(1-$E163)+$D$163-AH$5</f>
        <v>0.0939937001431783</v>
      </c>
      <c r="AI163" s="1" t="n">
        <f aca="false">AI$5/(1-$E163)+$D$163-AI$5</f>
        <v>0.0951289016158721</v>
      </c>
      <c r="AJ163" s="1" t="n">
        <f aca="false">AJ$5/(1-$E163)+$D$163-AJ$5</f>
        <v>0.0962641030885658</v>
      </c>
      <c r="AK163" s="1" t="n">
        <f aca="false">AK$5/(1-$E163)+$D$163-AK$5</f>
        <v>0.09739930456126</v>
      </c>
      <c r="AL163" s="1" t="n">
        <f aca="false">AL$5/(1-$E163)+$D$163-AL$5</f>
        <v>0.0985345060339538</v>
      </c>
      <c r="AM163" s="1" t="n">
        <f aca="false">AM$5/(1-$E163)+$D$163-AM$5</f>
        <v>0.0996697075066475</v>
      </c>
      <c r="AN163" s="1" t="n">
        <f aca="false">AN$5/(1-$E163)+$D$163-AN$5</f>
        <v>0.100804908979341</v>
      </c>
      <c r="AO163" s="1" t="n">
        <f aca="false">AO$5/(1-$E163)+$D$163-AO$5</f>
        <v>0.101940110452035</v>
      </c>
      <c r="AP163" s="1" t="n">
        <f aca="false">AP$5/(1-$E163)+$D$163-AP$5</f>
        <v>0.103075311924729</v>
      </c>
      <c r="AQ163" s="1" t="n">
        <f aca="false">AQ$5/(1-$E163)+$D$163-AQ$5</f>
        <v>0.104210513397422</v>
      </c>
      <c r="AR163" s="1" t="n">
        <f aca="false">AR$5/(1-$E163)+$D$163-AR$5</f>
        <v>0.105345714870117</v>
      </c>
      <c r="AS163" s="1" t="n">
        <f aca="false">AS$5/(1-$E163)+$D$163-AS$5</f>
        <v>0.10648091634281</v>
      </c>
      <c r="AT163" s="1" t="n">
        <f aca="false">AT$5/(1-$E163)+$D$163-AT$5</f>
        <v>0.107616117815504</v>
      </c>
      <c r="AU163" s="1" t="n">
        <f aca="false">AU$5/(1-$E163)+$D$163-AU$5</f>
        <v>0.108751319288197</v>
      </c>
      <c r="AV163" s="1" t="n">
        <f aca="false">AV$5/(1-$E163)+$D$163-AV$5</f>
        <v>0.109886520760892</v>
      </c>
      <c r="AW163" s="1" t="n">
        <f aca="false">AW$5/(1-$E163)+$D$163-AW$5</f>
        <v>0.111021722233585</v>
      </c>
      <c r="AX163" s="1" t="n">
        <f aca="false">AX$5/(1-$E163)+$D$163-AX$5</f>
        <v>0.112156923706279</v>
      </c>
      <c r="AY163" s="1" t="n">
        <f aca="false">AY$5/(1-$E163)+$D$163-AY$5</f>
        <v>0.113292125178973</v>
      </c>
      <c r="AZ163" s="1" t="n">
        <f aca="false">AZ$5/(1-$E163)+$D$163-AZ$5</f>
        <v>0.114427326651667</v>
      </c>
      <c r="BA163" s="1" t="n">
        <f aca="false">BA$5/(1-$E163)+$D$163-BA$5</f>
        <v>0.115562528124361</v>
      </c>
      <c r="BB163" s="1" t="n">
        <f aca="false">BB$5/(1-$E163)+$D$163-BB$5</f>
        <v>0.116697729597054</v>
      </c>
      <c r="BC163" s="1" t="n">
        <f aca="false">BC$5/(1-$E163)+$D$163-BC$5</f>
        <v>0.117832931069748</v>
      </c>
      <c r="BD163" s="1" t="n">
        <f aca="false">BD$5/(1-$E163)+$D$163-BD$5</f>
        <v>0.118968132542442</v>
      </c>
      <c r="BE163" s="1" t="n">
        <f aca="false">BE$5/(1-$E163)+$D$163-BE$5</f>
        <v>0.120103334015136</v>
      </c>
      <c r="BF163" s="1" t="n">
        <f aca="false">BF$5/(1-$E163)+$D$163-BF$5</f>
        <v>0.121238535487829</v>
      </c>
      <c r="BG163" s="1" t="n">
        <f aca="false">BG$5/(1-$E163)+$D$163-BG$5</f>
        <v>0.122373736960523</v>
      </c>
      <c r="BH163" s="1" t="n">
        <f aca="false">BH$5/(1-$E163)+$D$163-BH$5</f>
        <v>0.123508938433218</v>
      </c>
      <c r="BI163" s="1" t="n">
        <f aca="false">BI$5/(1-$E163)+$D$163-BI$5</f>
        <v>0.124644139905911</v>
      </c>
      <c r="BJ163" s="1" t="n">
        <f aca="false">BJ$5/(1-$E163)+$D$163-BJ$5</f>
        <v>0.125779341378605</v>
      </c>
      <c r="BK163" s="1" t="n">
        <f aca="false">BK$5/(1-$E163)+$D$163-BK$5</f>
        <v>0.126914542851298</v>
      </c>
      <c r="BL163" s="1" t="n">
        <f aca="false">BL$5/(1-$E163)+$D$163-BL$5</f>
        <v>0.128049744323993</v>
      </c>
      <c r="BM163" s="1" t="n">
        <f aca="false">BM$5/(1-$E163)+$D$163-BM$5</f>
        <v>0.129184945796686</v>
      </c>
      <c r="BN163" s="1" t="n">
        <f aca="false">BN$5/(1-$E163)+$D$163-BN$5</f>
        <v>0.13032014726938</v>
      </c>
      <c r="BO163" s="1" t="n">
        <f aca="false">BO$5/(1-$E163)+$D$163-BO$5</f>
        <v>0.131455348742073</v>
      </c>
      <c r="BP163" s="1" t="n">
        <f aca="false">BP$5/(1-$E163)+$D$163-BP$5</f>
        <v>0.132590550214768</v>
      </c>
      <c r="BQ163" s="1" t="n">
        <f aca="false">BQ$5/(1-$E163)+$D$163-BQ$5</f>
        <v>0.133725751687462</v>
      </c>
      <c r="BR163" s="1" t="n">
        <f aca="false">BR$5/(1-$E163)+$D$163-BR$5</f>
        <v>0.134860953160155</v>
      </c>
      <c r="BS163" s="1" t="n">
        <f aca="false">BS$5/(1-$E163)+$D$163-BS$5</f>
        <v>0.135996154632849</v>
      </c>
      <c r="BT163" s="1" t="n">
        <f aca="false">BT$5/(1-$E163)+$D$163-BT$5</f>
        <v>0.137131356105543</v>
      </c>
      <c r="BU163" s="1" t="n">
        <f aca="false">BU$5/(1-$E163)+$D$163-BU$5</f>
        <v>0.138266557578237</v>
      </c>
      <c r="BV163" s="1" t="n">
        <f aca="false">BV$5/(1-$E163)+$D$163-BV$5</f>
        <v>0.13940175905093</v>
      </c>
      <c r="BW163" s="1" t="n">
        <f aca="false">BW$5/(1-$E163)+$D$163-BW$5</f>
        <v>0.140536960523624</v>
      </c>
      <c r="BX163" s="1" t="n">
        <f aca="false">BX$5/(1-$E163)+$D$163-BX$5</f>
        <v>0.141672161996318</v>
      </c>
      <c r="BY163" s="1" t="n">
        <f aca="false">BY$5/(1-$E163)+$D$163-BY$5</f>
        <v>0.142807363469012</v>
      </c>
      <c r="BZ163" s="1" t="n">
        <f aca="false">BZ$5/(1-$E163)+$D$163-BZ$5</f>
        <v>0.143942564941706</v>
      </c>
      <c r="CA163" s="1" t="n">
        <f aca="false">CA$5/(1-$E163)+$D$163-CA$5</f>
        <v>0.145077766414399</v>
      </c>
      <c r="CB163" s="1" t="n">
        <f aca="false">CB$5/(1-$E163)+$D$163-CB$5</f>
        <v>0.146212967887093</v>
      </c>
      <c r="CC163" s="1" t="n">
        <f aca="false">CC$5/(1-$E163)+$D$163-CC$5</f>
        <v>0.147348169359787</v>
      </c>
      <c r="CD163" s="1" t="n">
        <f aca="false">CD$5/(1-$E163)+$D$163-CD$5</f>
        <v>0.148483370832481</v>
      </c>
      <c r="CE163" s="1" t="n">
        <f aca="false">CE$5/(1-$E163)+$D$163-CE$5</f>
        <v>0.149618572305174</v>
      </c>
      <c r="CF163" s="1" t="n">
        <f aca="false">CF$5/(1-$E163)+$D$163-CF$5</f>
        <v>0.150753773777868</v>
      </c>
      <c r="CG163" s="1" t="n">
        <f aca="false">CG$5/(1-$E163)+$D$163-CG$5</f>
        <v>0.151888975250563</v>
      </c>
      <c r="CH163" s="1" t="n">
        <f aca="false">CH$5/(1-$E163)+$D$163-CH$5</f>
        <v>0.153024176723256</v>
      </c>
      <c r="CI163" s="1" t="n">
        <f aca="false">CI$5/(1-$E163)+$D$163-CI$5</f>
        <v>0.15415937819595</v>
      </c>
      <c r="CJ163" s="1" t="n">
        <f aca="false">CJ$5/(1-$E163)+$D$163-CJ$5</f>
        <v>0.155294579668643</v>
      </c>
      <c r="CK163" s="1" t="n">
        <f aca="false">CK$5/(1-$E163)+$D$163-CK$5</f>
        <v>0.156429781141338</v>
      </c>
      <c r="CL163" s="1" t="n">
        <f aca="false">CL$5/(1-$E163)+$D$163-CL$5</f>
        <v>0.157564982614031</v>
      </c>
      <c r="CM163" s="1" t="n">
        <f aca="false">CM$5/(1-$E163)+$D$163-CM$5</f>
        <v>0.158700184086725</v>
      </c>
      <c r="CN163" s="1" t="n">
        <f aca="false">CN$5/(1-$E163)+$D$163-CN$5</f>
        <v>0.159835385559418</v>
      </c>
      <c r="CO163" s="1" t="n">
        <f aca="false">CO$5/(1-$E163)+$D$163-CO$5</f>
        <v>0.160970587032113</v>
      </c>
      <c r="CP163" s="1" t="n">
        <f aca="false">CP$5/(1-$E163)+$D$163-CP$5</f>
        <v>0.162105788504807</v>
      </c>
      <c r="CQ163" s="1" t="n">
        <f aca="false">CQ$5/(1-$E163)+$D$163-CQ$5</f>
        <v>0.1632409899775</v>
      </c>
      <c r="CR163" s="1" t="n">
        <f aca="false">CR$5/(1-$E163)+$D$163-CR$5</f>
        <v>0.164376191450194</v>
      </c>
      <c r="CS163" s="1" t="n">
        <f aca="false">CS$5/(1-$E163)+$D$163-CS$5</f>
        <v>0.165511392922888</v>
      </c>
      <c r="CT163" s="1" t="n">
        <f aca="false">CT$5/(1-$E163)+$D$163-CT$5</f>
        <v>0.166646594395582</v>
      </c>
      <c r="CU163" s="1" t="n">
        <f aca="false">CU$5/(1-$E163)+$D$163-CU$5</f>
        <v>0.167781795868275</v>
      </c>
      <c r="CV163" s="1" t="n">
        <f aca="false">CV$5/(1-$E163)+$D$163-CV$5</f>
        <v>0.168916997340969</v>
      </c>
      <c r="CW163" s="1" t="n">
        <f aca="false">CW$5/(1-$E163)+$D$163-CW$5</f>
        <v>0.170052198813663</v>
      </c>
      <c r="CX163" s="1" t="n">
        <f aca="false">CX$5/(1-$E163)+$D$163-CX$5</f>
        <v>0.171187400286357</v>
      </c>
      <c r="CY163" s="1" t="n">
        <f aca="false">CY$5/(1-$E163)+$D$163-CY$5</f>
        <v>0.172322601759051</v>
      </c>
      <c r="CZ163" s="1" t="n">
        <f aca="false">CZ$5/(1-$E163)+$D$163-CZ$5</f>
        <v>0.173457803231744</v>
      </c>
      <c r="DA163" s="1" t="n">
        <f aca="false">DA$5/(1-$E163)+$D$163-DA$5</f>
        <v>0.174593004704438</v>
      </c>
      <c r="DB163" s="1" t="n">
        <f aca="false">DB$5/(1-$E163)+$D$163-DB$5</f>
        <v>0.175728206177132</v>
      </c>
      <c r="DC163" s="1" t="n">
        <f aca="false">DC$5/(1-$E163)+$D$163-DC$5</f>
        <v>0.176863407649826</v>
      </c>
      <c r="DD163" s="1" t="n">
        <f aca="false">DD$5/(1-$E163)+$D$163-DD$5</f>
        <v>0.177998609122519</v>
      </c>
      <c r="DE163" s="1" t="n">
        <f aca="false">DE$5/(1-$E163)+$D$163-DE$5</f>
        <v>0.179133810595213</v>
      </c>
      <c r="DF163" s="1" t="n">
        <f aca="false">DF$5/(1-$E163)+$D$163-DF$5</f>
        <v>0.180269012067907</v>
      </c>
      <c r="DG163" s="1" t="n">
        <f aca="false">DG$5/(1-$E163)+$D$163-DG$5</f>
        <v>0.181404213540601</v>
      </c>
      <c r="DH163" s="1" t="n">
        <f aca="false">DH$5/(1-$E163)+$D$163-DH$5</f>
        <v>0.182539415013295</v>
      </c>
      <c r="DI163" s="1" t="n">
        <f aca="false">DI$5/(1-$E163)+$D$163-DI$5</f>
        <v>0.183674616485988</v>
      </c>
      <c r="DJ163" s="1" t="n">
        <f aca="false">DJ$5/(1-$E163)+$D$163-DJ$5</f>
        <v>0.184809817958683</v>
      </c>
      <c r="DK163" s="1" t="n">
        <f aca="false">DK$5/(1-$E163)+$D$163-DK$5</f>
        <v>0.185945019431376</v>
      </c>
      <c r="DL163" s="1" t="n">
        <f aca="false">DL$5/(1-$E163)+$D$163-DL$5</f>
        <v>0.18708022090407</v>
      </c>
      <c r="DM163" s="1" t="n">
        <f aca="false">DM$5/(1-$E163)+$D$163-DM$5</f>
        <v>0.188215422376763</v>
      </c>
      <c r="DN163" s="1" t="n">
        <f aca="false">DN$5/(1-$E163)+$D$163-DN$5</f>
        <v>0.189350623849458</v>
      </c>
      <c r="DO163" s="1" t="n">
        <f aca="false">DO$5/(1-$E163)+$D$163-DO$5</f>
        <v>0.190485825322151</v>
      </c>
      <c r="DP163" s="1" t="n">
        <f aca="false">DP$5/(1-$E163)+$D$163-DP$5</f>
        <v>0.191621026794845</v>
      </c>
      <c r="DQ163" s="1" t="n">
        <f aca="false">DQ$5/(1-$E163)+$D$163-DQ$5</f>
        <v>0.192756228267539</v>
      </c>
      <c r="DR163" s="1" t="n">
        <f aca="false">DR$5/(1-$E163)+$D$163-DR$5</f>
        <v>0.193891429740233</v>
      </c>
      <c r="DS163" s="1" t="n">
        <f aca="false">DS$5/(1-$E163)+$D$163-DS$5</f>
        <v>0.195026631212927</v>
      </c>
      <c r="DT163" s="1" t="n">
        <f aca="false">DT$5/(1-$E163)+$D$163-DT$5</f>
        <v>0.19616183268562</v>
      </c>
      <c r="DU163" s="1" t="n">
        <f aca="false">DU$5/(1-$E163)+$D$163-DU$5</f>
        <v>0.197297034158313</v>
      </c>
      <c r="DV163" s="1" t="n">
        <f aca="false">DV$5/(1-$E163)+$D$163-DV$5</f>
        <v>0.198432235631008</v>
      </c>
      <c r="DW163" s="1" t="n">
        <f aca="false">DW$5/(1-$E163)+$D$163-DW$5</f>
        <v>0.199567437103701</v>
      </c>
      <c r="DX163" s="1" t="n">
        <f aca="false">DX$5/(1-$E163)+$D$163-DX$5</f>
        <v>0.200702638576395</v>
      </c>
      <c r="DY163" s="1" t="n">
        <f aca="false">DY$5/(1-$E163)+$D$163-DY$5</f>
        <v>0.201837840049089</v>
      </c>
      <c r="DZ163" s="1" t="n">
        <f aca="false">DZ$5/(1-$E163)+$D$163-DZ$5</f>
        <v>0.202973041521783</v>
      </c>
      <c r="EA163" s="1" t="n">
        <f aca="false">EA$5/(1-$E163)+$D$163-EA$5</f>
        <v>0.204108242994478</v>
      </c>
      <c r="EB163" s="1" t="n">
        <f aca="false">EB$5/(1-$E163)+$D$163-EB$5</f>
        <v>0.20524344446717</v>
      </c>
      <c r="EC163" s="1" t="n">
        <f aca="false">EC$5/(1-$E163)+$D$163-EC$5</f>
        <v>0.206378645939864</v>
      </c>
      <c r="ED163" s="1" t="n">
        <f aca="false">ED$5/(1-$E163)+$D$163-ED$5</f>
        <v>0.207513847412558</v>
      </c>
      <c r="EE163" s="1" t="n">
        <f aca="false">EE$5/(1-$E163)+$D$163-EE$5</f>
        <v>0.208649048885253</v>
      </c>
      <c r="EF163" s="1" t="n">
        <f aca="false">EF$5/(1-$E163)+$D$163-EF$5</f>
        <v>0.209784250357947</v>
      </c>
      <c r="EG163" s="1" t="n">
        <f aca="false">EG$5/(1-$E163)+$D$163-EG$5</f>
        <v>0.210919451830639</v>
      </c>
      <c r="EH163" s="1" t="n">
        <f aca="false">EH$5/(1-$E163)+$D$163-EH$5</f>
        <v>0.212054653303333</v>
      </c>
      <c r="EI163" s="1" t="n">
        <f aca="false">EI$5/(1-$E163)+$D$163-EI$5</f>
        <v>0.213189854776028</v>
      </c>
      <c r="EJ163" s="1" t="n">
        <f aca="false">EJ$5/(1-$E163)+$D$163-EJ$5</f>
        <v>0.214325056248722</v>
      </c>
      <c r="EK163" s="1" t="n">
        <f aca="false">EK$5/(1-$E163)+$D$163-EK$5</f>
        <v>0.215460257721416</v>
      </c>
      <c r="EL163" s="1" t="n">
        <f aca="false">EL$5/(1-$E163)+$D$163-EL$5</f>
        <v>0.216595459194108</v>
      </c>
      <c r="EM163" s="1" t="n">
        <f aca="false">EM$5/(1-$E163)+$D$163-EM$5</f>
        <v>0.217730660666803</v>
      </c>
      <c r="EN163" s="1" t="n">
        <f aca="false">EN$5/(1-$E163)+$D$163-EN$5</f>
        <v>0.218865862139497</v>
      </c>
      <c r="EO163" s="1" t="n">
        <f aca="false">EO$5/(1-$E163)+$D$163-EO$5</f>
        <v>0.220001063612191</v>
      </c>
      <c r="EP163" s="1" t="n">
        <f aca="false">EP$5/(1-$E163)+$D$163-EP$5</f>
        <v>0.221136265084883</v>
      </c>
      <c r="EQ163" s="1" t="n">
        <f aca="false">EQ$5/(1-$E163)+$D$163-EQ$5</f>
        <v>0.222271466557578</v>
      </c>
      <c r="ER163" s="1" t="n">
        <f aca="false">ER$5/(1-$E163)+$D$163-ER$5</f>
        <v>0.223406668030272</v>
      </c>
      <c r="ES163" s="1" t="n">
        <f aca="false">ES$5/(1-$E163)+$D$163-ES$5</f>
        <v>0.224541869502966</v>
      </c>
      <c r="ET163" s="1" t="n">
        <f aca="false">ET$5/(1-$E163)+$D$163-ET$5</f>
        <v>0.22567707097566</v>
      </c>
      <c r="EU163" s="1"/>
      <c r="EV163" s="1"/>
      <c r="EW163" s="1"/>
      <c r="EX163" s="1"/>
      <c r="EY163" s="1"/>
      <c r="EZ163" s="1"/>
      <c r="FA163" s="1"/>
      <c r="FB163" s="1"/>
    </row>
    <row r="164" customFormat="false" ht="12.75" hidden="false" customHeight="false" outlineLevel="0" collapsed="false">
      <c r="A164" s="18" t="s">
        <v>134</v>
      </c>
      <c r="B164" s="12" t="n">
        <f aca="false">+B163+1</f>
        <v>113</v>
      </c>
      <c r="C164" s="1" t="n">
        <f aca="false">0.3054-0.0085</f>
        <v>0.2969</v>
      </c>
      <c r="D164" s="1" t="n">
        <f aca="false">0.0345-0.0088</f>
        <v>0.0257</v>
      </c>
      <c r="E164" s="2" t="n">
        <f aca="false">0.0332</f>
        <v>0.0332</v>
      </c>
      <c r="F164" s="1" t="n">
        <f aca="false">F$5/(1-$E164)+$D$164-F$5</f>
        <v>0.0772101365328921</v>
      </c>
      <c r="G164" s="1" t="n">
        <f aca="false">G$5/(1-$E164)+$D$164-G$5</f>
        <v>0.0789271410839885</v>
      </c>
      <c r="H164" s="1" t="n">
        <f aca="false">H$5/(1-$E164)+$D$164-H$5</f>
        <v>0.0806441456350848</v>
      </c>
      <c r="I164" s="1" t="n">
        <f aca="false">I$5/(1-$E164)+$D$164-I$5</f>
        <v>0.0823611501861814</v>
      </c>
      <c r="J164" s="1" t="n">
        <f aca="false">J$5/(1-$E164)+$D$164-J$5</f>
        <v>0.0840781547372778</v>
      </c>
      <c r="K164" s="1" t="n">
        <f aca="false">K$5/(1-$E164)+$D$164-K$5</f>
        <v>0.0857951592883741</v>
      </c>
      <c r="L164" s="1" t="n">
        <f aca="false">L$5/(1-$E164)+$D$164-L$5</f>
        <v>0.0875121638394705</v>
      </c>
      <c r="M164" s="1" t="n">
        <f aca="false">M$5/(1-$E164)+$D$164-M$5</f>
        <v>0.0892291683905668</v>
      </c>
      <c r="N164" s="1" t="n">
        <f aca="false">N$5/(1-$E164)+$D$164-N$5</f>
        <v>0.0909461729416634</v>
      </c>
      <c r="O164" s="1" t="n">
        <f aca="false">O$5/(1-$E164)+$D$164-O$5</f>
        <v>0.0926631774927598</v>
      </c>
      <c r="P164" s="1" t="n">
        <f aca="false">P$5/(1-$E164)+$D$164-P$5</f>
        <v>0.11155022755482</v>
      </c>
      <c r="Q164" s="1" t="n">
        <f aca="false">Q$5/(1-$E164)+$D$164-Q$5</f>
        <v>0.113267232105917</v>
      </c>
      <c r="R164" s="1" t="n">
        <f aca="false">R$5/(1-$E164)+$D$164-R$5</f>
        <v>0.114984236657013</v>
      </c>
      <c r="S164" s="1" t="n">
        <f aca="false">S$5/(1-$E164)+$D$164-S$5</f>
        <v>0.116701241208109</v>
      </c>
      <c r="T164" s="1" t="n">
        <f aca="false">T$5/(1-$E164)+$D$164-T$5</f>
        <v>0.118418245759206</v>
      </c>
      <c r="U164" s="1" t="n">
        <f aca="false">U$5/(1-$E164)+$D$164-U$5</f>
        <v>0.120135250310302</v>
      </c>
      <c r="V164" s="1" t="n">
        <f aca="false">V$5/(1-$E164)+$D$164-V$5</f>
        <v>0.121852254861398</v>
      </c>
      <c r="W164" s="1" t="n">
        <f aca="false">W$5/(1-$E164)+$D$164-W$5</f>
        <v>0.123569259412495</v>
      </c>
      <c r="X164" s="1" t="n">
        <f aca="false">X$5/(1-$E164)+$D$164-X$5</f>
        <v>0.125286263963591</v>
      </c>
      <c r="Y164" s="1" t="n">
        <f aca="false">Y$5/(1-$E164)+$D$164-Y$5</f>
        <v>0.127003268514688</v>
      </c>
      <c r="Z164" s="1" t="n">
        <f aca="false">Z$5/(1-$E164)+$D$164-Z$5</f>
        <v>0.128720273065784</v>
      </c>
      <c r="AA164" s="1" t="n">
        <f aca="false">AA$5/(1-$E164)+$D$164-AA$5</f>
        <v>0.13043727761688</v>
      </c>
      <c r="AB164" s="1" t="n">
        <f aca="false">AB$5/(1-$E164)+$D$164-AB$5</f>
        <v>0.132154282167977</v>
      </c>
      <c r="AC164" s="1" t="n">
        <f aca="false">AC$5/(1-$E164)+$D$164-AC$5</f>
        <v>0.133871286719073</v>
      </c>
      <c r="AD164" s="1" t="n">
        <f aca="false">AD$5/(1-$E164)+$D$164-AD$5</f>
        <v>0.13558829127017</v>
      </c>
      <c r="AE164" s="1" t="n">
        <f aca="false">AE$5/(1-$E164)+$D$164-AE$5</f>
        <v>0.137305295821266</v>
      </c>
      <c r="AF164" s="1" t="n">
        <f aca="false">AF$5/(1-$E164)+$D$164-AF$5</f>
        <v>0.139022300372362</v>
      </c>
      <c r="AG164" s="1" t="n">
        <f aca="false">AG$5/(1-$E164)+$D$164-AG$5</f>
        <v>0.140739304923459</v>
      </c>
      <c r="AH164" s="1" t="n">
        <f aca="false">AH$5/(1-$E164)+$D$164-AH$5</f>
        <v>0.142456309474555</v>
      </c>
      <c r="AI164" s="1" t="n">
        <f aca="false">AI$5/(1-$E164)+$D$164-AI$5</f>
        <v>0.144173314025652</v>
      </c>
      <c r="AJ164" s="1" t="n">
        <f aca="false">AJ$5/(1-$E164)+$D$164-AJ$5</f>
        <v>0.145890318576748</v>
      </c>
      <c r="AK164" s="1" t="n">
        <f aca="false">AK$5/(1-$E164)+$D$164-AK$5</f>
        <v>0.147607323127844</v>
      </c>
      <c r="AL164" s="1" t="n">
        <f aca="false">AL$5/(1-$E164)+$D$164-AL$5</f>
        <v>0.149324327678941</v>
      </c>
      <c r="AM164" s="1" t="n">
        <f aca="false">AM$5/(1-$E164)+$D$164-AM$5</f>
        <v>0.151041332230037</v>
      </c>
      <c r="AN164" s="1" t="n">
        <f aca="false">AN$5/(1-$E164)+$D$164-AN$5</f>
        <v>0.152758336781134</v>
      </c>
      <c r="AO164" s="1" t="n">
        <f aca="false">AO$5/(1-$E164)+$D$164-AO$5</f>
        <v>0.15447534133223</v>
      </c>
      <c r="AP164" s="1" t="n">
        <f aca="false">AP$5/(1-$E164)+$D$164-AP$5</f>
        <v>0.156192345883326</v>
      </c>
      <c r="AQ164" s="1" t="n">
        <f aca="false">AQ$5/(1-$E164)+$D$164-AQ$5</f>
        <v>0.157909350434423</v>
      </c>
      <c r="AR164" s="1" t="n">
        <f aca="false">AR$5/(1-$E164)+$D$164-AR$5</f>
        <v>0.159626354985519</v>
      </c>
      <c r="AS164" s="1" t="n">
        <f aca="false">AS$5/(1-$E164)+$D$164-AS$5</f>
        <v>0.161343359536615</v>
      </c>
      <c r="AT164" s="1" t="n">
        <f aca="false">AT$5/(1-$E164)+$D$164-AT$5</f>
        <v>0.163060364087712</v>
      </c>
      <c r="AU164" s="1" t="n">
        <f aca="false">AU$5/(1-$E164)+$D$164-AU$5</f>
        <v>0.164777368638808</v>
      </c>
      <c r="AV164" s="1" t="n">
        <f aca="false">AV$5/(1-$E164)+$D$164-AV$5</f>
        <v>0.166494373189904</v>
      </c>
      <c r="AW164" s="1" t="n">
        <f aca="false">AW$5/(1-$E164)+$D$164-AW$5</f>
        <v>0.168211377741001</v>
      </c>
      <c r="AX164" s="1" t="n">
        <f aca="false">AX$5/(1-$E164)+$D$164-AX$5</f>
        <v>0.169928382292097</v>
      </c>
      <c r="AY164" s="1" t="n">
        <f aca="false">AY$5/(1-$E164)+$D$164-AY$5</f>
        <v>0.171645386843194</v>
      </c>
      <c r="AZ164" s="1" t="n">
        <f aca="false">AZ$5/(1-$E164)+$D$164-AZ$5</f>
        <v>0.173362391394289</v>
      </c>
      <c r="BA164" s="1" t="n">
        <f aca="false">BA$5/(1-$E164)+$D$164-BA$5</f>
        <v>0.175079395945386</v>
      </c>
      <c r="BB164" s="1" t="n">
        <f aca="false">BB$5/(1-$E164)+$D$164-BB$5</f>
        <v>0.176796400496483</v>
      </c>
      <c r="BC164" s="1" t="n">
        <f aca="false">BC$5/(1-$E164)+$D$164-BC$5</f>
        <v>0.178513405047579</v>
      </c>
      <c r="BD164" s="1" t="n">
        <f aca="false">BD$5/(1-$E164)+$D$164-BD$5</f>
        <v>0.180230409598676</v>
      </c>
      <c r="BE164" s="1" t="n">
        <f aca="false">BE$5/(1-$E164)+$D$164-BE$5</f>
        <v>0.181947414149771</v>
      </c>
      <c r="BF164" s="1" t="n">
        <f aca="false">BF$5/(1-$E164)+$D$164-BF$5</f>
        <v>0.183664418700868</v>
      </c>
      <c r="BG164" s="1" t="n">
        <f aca="false">BG$5/(1-$E164)+$D$164-BG$5</f>
        <v>0.185381423251965</v>
      </c>
      <c r="BH164" s="1" t="n">
        <f aca="false">BH$5/(1-$E164)+$D$164-BH$5</f>
        <v>0.187098427803061</v>
      </c>
      <c r="BI164" s="1" t="n">
        <f aca="false">BI$5/(1-$E164)+$D$164-BI$5</f>
        <v>0.188815432354158</v>
      </c>
      <c r="BJ164" s="1" t="n">
        <f aca="false">BJ$5/(1-$E164)+$D$164-BJ$5</f>
        <v>0.190532436905253</v>
      </c>
      <c r="BK164" s="1" t="n">
        <f aca="false">BK$5/(1-$E164)+$D$164-BK$5</f>
        <v>0.19224944145635</v>
      </c>
      <c r="BL164" s="1" t="n">
        <f aca="false">BL$5/(1-$E164)+$D$164-BL$5</f>
        <v>0.193966446007447</v>
      </c>
      <c r="BM164" s="1" t="n">
        <f aca="false">BM$5/(1-$E164)+$D$164-BM$5</f>
        <v>0.195683450558543</v>
      </c>
      <c r="BN164" s="1" t="n">
        <f aca="false">BN$5/(1-$E164)+$D$164-BN$5</f>
        <v>0.19740045510964</v>
      </c>
      <c r="BO164" s="1" t="n">
        <f aca="false">BO$5/(1-$E164)+$D$164-BO$5</f>
        <v>0.199117459660735</v>
      </c>
      <c r="BP164" s="1" t="n">
        <f aca="false">BP$5/(1-$E164)+$D$164-BP$5</f>
        <v>0.200834464211832</v>
      </c>
      <c r="BQ164" s="1" t="n">
        <f aca="false">BQ$5/(1-$E164)+$D$164-BQ$5</f>
        <v>0.202551468762929</v>
      </c>
      <c r="BR164" s="1" t="n">
        <f aca="false">BR$5/(1-$E164)+$D$164-BR$5</f>
        <v>0.204268473314025</v>
      </c>
      <c r="BS164" s="1" t="n">
        <f aca="false">BS$5/(1-$E164)+$D$164-BS$5</f>
        <v>0.205985477865122</v>
      </c>
      <c r="BT164" s="1" t="n">
        <f aca="false">BT$5/(1-$E164)+$D$164-BT$5</f>
        <v>0.207702482416217</v>
      </c>
      <c r="BU164" s="1" t="n">
        <f aca="false">BU$5/(1-$E164)+$D$164-BU$5</f>
        <v>0.209419486967314</v>
      </c>
      <c r="BV164" s="1" t="n">
        <f aca="false">BV$5/(1-$E164)+$D$164-BV$5</f>
        <v>0.211136491518411</v>
      </c>
      <c r="BW164" s="1" t="n">
        <f aca="false">BW$5/(1-$E164)+$D$164-BW$5</f>
        <v>0.212853496069507</v>
      </c>
      <c r="BX164" s="1" t="n">
        <f aca="false">BX$5/(1-$E164)+$D$164-BX$5</f>
        <v>0.214570500620603</v>
      </c>
      <c r="BY164" s="1" t="n">
        <f aca="false">BY$5/(1-$E164)+$D$164-BY$5</f>
        <v>0.216287505171699</v>
      </c>
      <c r="BZ164" s="1" t="n">
        <f aca="false">BZ$5/(1-$E164)+$D$164-BZ$5</f>
        <v>0.218004509722796</v>
      </c>
      <c r="CA164" s="1" t="n">
        <f aca="false">CA$5/(1-$E164)+$D$164-CA$5</f>
        <v>0.219721514273893</v>
      </c>
      <c r="CB164" s="1" t="n">
        <f aca="false">CB$5/(1-$E164)+$D$164-CB$5</f>
        <v>0.221438518824989</v>
      </c>
      <c r="CC164" s="1" t="n">
        <f aca="false">CC$5/(1-$E164)+$D$164-CC$5</f>
        <v>0.223155523376085</v>
      </c>
      <c r="CD164" s="1" t="n">
        <f aca="false">CD$5/(1-$E164)+$D$164-CD$5</f>
        <v>0.224872527927182</v>
      </c>
      <c r="CE164" s="1" t="n">
        <f aca="false">CE$5/(1-$E164)+$D$164-CE$5</f>
        <v>0.226589532478278</v>
      </c>
      <c r="CF164" s="1" t="n">
        <f aca="false">CF$5/(1-$E164)+$D$164-CF$5</f>
        <v>0.228306537029375</v>
      </c>
      <c r="CG164" s="1" t="n">
        <f aca="false">CG$5/(1-$E164)+$D$164-CG$5</f>
        <v>0.230023541580471</v>
      </c>
      <c r="CH164" s="1" t="n">
        <f aca="false">CH$5/(1-$E164)+$D$164-CH$5</f>
        <v>0.231740546131567</v>
      </c>
      <c r="CI164" s="1" t="n">
        <f aca="false">CI$5/(1-$E164)+$D$164-CI$5</f>
        <v>0.233457550682664</v>
      </c>
      <c r="CJ164" s="1" t="n">
        <f aca="false">CJ$5/(1-$E164)+$D$164-CJ$5</f>
        <v>0.23517455523376</v>
      </c>
      <c r="CK164" s="1" t="n">
        <f aca="false">CK$5/(1-$E164)+$D$164-CK$5</f>
        <v>0.236891559784857</v>
      </c>
      <c r="CL164" s="1" t="n">
        <f aca="false">CL$5/(1-$E164)+$D$164-CL$5</f>
        <v>0.238608564335953</v>
      </c>
      <c r="CM164" s="1" t="n">
        <f aca="false">CM$5/(1-$E164)+$D$164-CM$5</f>
        <v>0.240325568887049</v>
      </c>
      <c r="CN164" s="1" t="n">
        <f aca="false">CN$5/(1-$E164)+$D$164-CN$5</f>
        <v>0.242042573438146</v>
      </c>
      <c r="CO164" s="1" t="n">
        <f aca="false">CO$5/(1-$E164)+$D$164-CO$5</f>
        <v>0.243759577989242</v>
      </c>
      <c r="CP164" s="1" t="n">
        <f aca="false">CP$5/(1-$E164)+$D$164-CP$5</f>
        <v>0.245476582540339</v>
      </c>
      <c r="CQ164" s="1" t="n">
        <f aca="false">CQ$5/(1-$E164)+$D$164-CQ$5</f>
        <v>0.247193587091435</v>
      </c>
      <c r="CR164" s="1" t="n">
        <f aca="false">CR$5/(1-$E164)+$D$164-CR$5</f>
        <v>0.248910591642531</v>
      </c>
      <c r="CS164" s="1" t="n">
        <f aca="false">CS$5/(1-$E164)+$D$164-CS$5</f>
        <v>0.250627596193628</v>
      </c>
      <c r="CT164" s="1" t="n">
        <f aca="false">CT$5/(1-$E164)+$D$164-CT$5</f>
        <v>0.252344600744724</v>
      </c>
      <c r="CU164" s="1" t="n">
        <f aca="false">CU$5/(1-$E164)+$D$164-CU$5</f>
        <v>0.254061605295821</v>
      </c>
      <c r="CV164" s="1" t="n">
        <f aca="false">CV$5/(1-$E164)+$D$164-CV$5</f>
        <v>0.255778609846917</v>
      </c>
      <c r="CW164" s="1" t="n">
        <f aca="false">CW$5/(1-$E164)+$D$164-CW$5</f>
        <v>0.257495614398013</v>
      </c>
      <c r="CX164" s="1" t="n">
        <f aca="false">CX$5/(1-$E164)+$D$164-CX$5</f>
        <v>0.25921261894911</v>
      </c>
      <c r="CY164" s="1" t="n">
        <f aca="false">CY$5/(1-$E164)+$D$164-CY$5</f>
        <v>0.260929623500206</v>
      </c>
      <c r="CZ164" s="1" t="n">
        <f aca="false">CZ$5/(1-$E164)+$D$164-CZ$5</f>
        <v>0.262646628051303</v>
      </c>
      <c r="DA164" s="1" t="n">
        <f aca="false">DA$5/(1-$E164)+$D$164-DA$5</f>
        <v>0.264363632602398</v>
      </c>
      <c r="DB164" s="1" t="n">
        <f aca="false">DB$5/(1-$E164)+$D$164-DB$5</f>
        <v>0.266080637153495</v>
      </c>
      <c r="DC164" s="1" t="n">
        <f aca="false">DC$5/(1-$E164)+$D$164-DC$5</f>
        <v>0.267797641704592</v>
      </c>
      <c r="DD164" s="1" t="n">
        <f aca="false">DD$5/(1-$E164)+$D$164-DD$5</f>
        <v>0.269514646255688</v>
      </c>
      <c r="DE164" s="1" t="n">
        <f aca="false">DE$5/(1-$E164)+$D$164-DE$5</f>
        <v>0.271231650806785</v>
      </c>
      <c r="DF164" s="1" t="n">
        <f aca="false">DF$5/(1-$E164)+$D$164-DF$5</f>
        <v>0.27294865535788</v>
      </c>
      <c r="DG164" s="1" t="n">
        <f aca="false">DG$5/(1-$E164)+$D$164-DG$5</f>
        <v>0.274665659908977</v>
      </c>
      <c r="DH164" s="1" t="n">
        <f aca="false">DH$5/(1-$E164)+$D$164-DH$5</f>
        <v>0.276382664460074</v>
      </c>
      <c r="DI164" s="1" t="n">
        <f aca="false">DI$5/(1-$E164)+$D$164-DI$5</f>
        <v>0.27809966901117</v>
      </c>
      <c r="DJ164" s="1" t="n">
        <f aca="false">DJ$5/(1-$E164)+$D$164-DJ$5</f>
        <v>0.279816673562267</v>
      </c>
      <c r="DK164" s="1" t="n">
        <f aca="false">DK$5/(1-$E164)+$D$164-DK$5</f>
        <v>0.281533678113362</v>
      </c>
      <c r="DL164" s="1" t="n">
        <f aca="false">DL$5/(1-$E164)+$D$164-DL$5</f>
        <v>0.283250682664459</v>
      </c>
      <c r="DM164" s="1" t="n">
        <f aca="false">DM$5/(1-$E164)+$D$164-DM$5</f>
        <v>0.284967687215556</v>
      </c>
      <c r="DN164" s="1" t="n">
        <f aca="false">DN$5/(1-$E164)+$D$164-DN$5</f>
        <v>0.286684691766652</v>
      </c>
      <c r="DO164" s="1" t="n">
        <f aca="false">DO$5/(1-$E164)+$D$164-DO$5</f>
        <v>0.288401696317749</v>
      </c>
      <c r="DP164" s="1" t="n">
        <f aca="false">DP$5/(1-$E164)+$D$164-DP$5</f>
        <v>0.290118700868844</v>
      </c>
      <c r="DQ164" s="1" t="n">
        <f aca="false">DQ$5/(1-$E164)+$D$164-DQ$5</f>
        <v>0.291835705419943</v>
      </c>
      <c r="DR164" s="1" t="n">
        <f aca="false">DR$5/(1-$E164)+$D$164-DR$5</f>
        <v>0.293552709971038</v>
      </c>
      <c r="DS164" s="1" t="n">
        <f aca="false">DS$5/(1-$E164)+$D$164-DS$5</f>
        <v>0.295269714522134</v>
      </c>
      <c r="DT164" s="1" t="n">
        <f aca="false">DT$5/(1-$E164)+$D$164-DT$5</f>
        <v>0.296986719073232</v>
      </c>
      <c r="DU164" s="1" t="n">
        <f aca="false">DU$5/(1-$E164)+$D$164-DU$5</f>
        <v>0.298703723624327</v>
      </c>
      <c r="DV164" s="1" t="n">
        <f aca="false">DV$5/(1-$E164)+$D$164-DV$5</f>
        <v>0.300420728175425</v>
      </c>
      <c r="DW164" s="1" t="n">
        <f aca="false">DW$5/(1-$E164)+$D$164-DW$5</f>
        <v>0.30213773272652</v>
      </c>
      <c r="DX164" s="1" t="n">
        <f aca="false">DX$5/(1-$E164)+$D$164-DX$5</f>
        <v>0.303854737277616</v>
      </c>
      <c r="DY164" s="1" t="n">
        <f aca="false">DY$5/(1-$E164)+$D$164-DY$5</f>
        <v>0.305571741828713</v>
      </c>
      <c r="DZ164" s="1" t="n">
        <f aca="false">DZ$5/(1-$E164)+$D$164-DZ$5</f>
        <v>0.307288746379809</v>
      </c>
      <c r="EA164" s="1" t="n">
        <f aca="false">EA$5/(1-$E164)+$D$164-EA$5</f>
        <v>0.309005750930906</v>
      </c>
      <c r="EB164" s="1" t="n">
        <f aca="false">EB$5/(1-$E164)+$D$164-EB$5</f>
        <v>0.310722755482002</v>
      </c>
      <c r="EC164" s="1" t="n">
        <f aca="false">EC$5/(1-$E164)+$D$164-EC$5</f>
        <v>0.312439760033099</v>
      </c>
      <c r="ED164" s="1" t="n">
        <f aca="false">ED$5/(1-$E164)+$D$164-ED$5</f>
        <v>0.314156764584196</v>
      </c>
      <c r="EE164" s="1" t="n">
        <f aca="false">EE$5/(1-$E164)+$D$164-EE$5</f>
        <v>0.315873769135292</v>
      </c>
      <c r="EF164" s="1" t="n">
        <f aca="false">EF$5/(1-$E164)+$D$164-EF$5</f>
        <v>0.317590773686389</v>
      </c>
      <c r="EG164" s="1" t="n">
        <f aca="false">EG$5/(1-$E164)+$D$164-EG$5</f>
        <v>0.319307778237485</v>
      </c>
      <c r="EH164" s="1" t="n">
        <f aca="false">EH$5/(1-$E164)+$D$164-EH$5</f>
        <v>0.321024782788582</v>
      </c>
      <c r="EI164" s="1" t="n">
        <f aca="false">EI$5/(1-$E164)+$D$164-EI$5</f>
        <v>0.322741787339677</v>
      </c>
      <c r="EJ164" s="1" t="n">
        <f aca="false">EJ$5/(1-$E164)+$D$164-EJ$5</f>
        <v>0.324458791890773</v>
      </c>
      <c r="EK164" s="1" t="n">
        <f aca="false">EK$5/(1-$E164)+$D$164-EK$5</f>
        <v>0.32617579644187</v>
      </c>
      <c r="EL164" s="1" t="n">
        <f aca="false">EL$5/(1-$E164)+$D$164-EL$5</f>
        <v>0.327892800992966</v>
      </c>
      <c r="EM164" s="1" t="n">
        <f aca="false">EM$5/(1-$E164)+$D$164-EM$5</f>
        <v>0.329609805544063</v>
      </c>
      <c r="EN164" s="1" t="n">
        <f aca="false">EN$5/(1-$E164)+$D$164-EN$5</f>
        <v>0.33132681009516</v>
      </c>
      <c r="EO164" s="1" t="n">
        <f aca="false">EO$5/(1-$E164)+$D$164-EO$5</f>
        <v>0.333043814646256</v>
      </c>
      <c r="EP164" s="1" t="n">
        <f aca="false">EP$5/(1-$E164)+$D$164-EP$5</f>
        <v>0.334760819197353</v>
      </c>
      <c r="EQ164" s="1" t="n">
        <f aca="false">EQ$5/(1-$E164)+$D$164-EQ$5</f>
        <v>0.336477823748449</v>
      </c>
      <c r="ER164" s="1" t="n">
        <f aca="false">ER$5/(1-$E164)+$D$164-ER$5</f>
        <v>0.338194828299546</v>
      </c>
      <c r="ES164" s="1" t="n">
        <f aca="false">ES$5/(1-$E164)+$D$164-ES$5</f>
        <v>0.339911832850643</v>
      </c>
      <c r="ET164" s="1" t="n">
        <f aca="false">ET$5/(1-$E164)+$D$164-ET$5</f>
        <v>0.341628837401737</v>
      </c>
      <c r="EU164" s="1"/>
      <c r="EV164" s="1"/>
      <c r="EW164" s="1"/>
      <c r="EX164" s="1"/>
      <c r="EY164" s="1"/>
      <c r="EZ164" s="1"/>
      <c r="FA164" s="1"/>
      <c r="FB164" s="1"/>
    </row>
    <row r="165" customFormat="false" ht="12.75" hidden="false" customHeight="false" outlineLevel="0" collapsed="false">
      <c r="A165" s="18" t="s">
        <v>135</v>
      </c>
      <c r="B165" s="12" t="n">
        <f aca="false">+B164+1</f>
        <v>114</v>
      </c>
      <c r="C165" s="1" t="n">
        <f aca="false">0.3054</f>
        <v>0.3054</v>
      </c>
      <c r="D165" s="1" t="n">
        <f aca="false">0.0345</f>
        <v>0.0345</v>
      </c>
      <c r="E165" s="2" t="n">
        <f aca="false">0.0332</f>
        <v>0.0332</v>
      </c>
      <c r="F165" s="1" t="n">
        <f aca="false">F$5/(1-$E165)+$D$165-F$5</f>
        <v>0.086010136532892</v>
      </c>
      <c r="G165" s="1" t="n">
        <f aca="false">G$5/(1-$E165)+$D$165-G$5</f>
        <v>0.0877271410839884</v>
      </c>
      <c r="H165" s="1" t="n">
        <f aca="false">H$5/(1-$E165)+$D$165-H$5</f>
        <v>0.0894441456350847</v>
      </c>
      <c r="I165" s="1" t="n">
        <f aca="false">I$5/(1-$E165)+$D$165-I$5</f>
        <v>0.0911611501861813</v>
      </c>
      <c r="J165" s="1" t="n">
        <f aca="false">J$5/(1-$E165)+$D$165-J$5</f>
        <v>0.0928781547372777</v>
      </c>
      <c r="K165" s="1" t="n">
        <f aca="false">K$5/(1-$E165)+$D$165-K$5</f>
        <v>0.094595159288374</v>
      </c>
      <c r="L165" s="1" t="n">
        <f aca="false">L$5/(1-$E165)+$D$165-L$5</f>
        <v>0.0963121638394704</v>
      </c>
      <c r="M165" s="1" t="n">
        <f aca="false">M$5/(1-$E165)+$D$165-M$5</f>
        <v>0.0980291683905668</v>
      </c>
      <c r="N165" s="1" t="n">
        <f aca="false">N$5/(1-$E165)+$D$165-N$5</f>
        <v>0.0997461729416633</v>
      </c>
      <c r="O165" s="1" t="n">
        <f aca="false">O$5/(1-$E165)+$D$165-O$5</f>
        <v>0.10146317749276</v>
      </c>
      <c r="P165" s="1" t="n">
        <f aca="false">P$5/(1-$E165)+$D$165-P$5</f>
        <v>0.12035022755482</v>
      </c>
      <c r="Q165" s="1" t="n">
        <f aca="false">Q$5/(1-$E165)+$D$165-Q$5</f>
        <v>0.122067232105917</v>
      </c>
      <c r="R165" s="1" t="n">
        <f aca="false">R$5/(1-$E165)+$D$165-R$5</f>
        <v>0.123784236657013</v>
      </c>
      <c r="S165" s="1" t="n">
        <f aca="false">S$5/(1-$E165)+$D$165-S$5</f>
        <v>0.125501241208109</v>
      </c>
      <c r="T165" s="1" t="n">
        <f aca="false">T$5/(1-$E165)+$D$165-T$5</f>
        <v>0.127218245759205</v>
      </c>
      <c r="U165" s="1" t="n">
        <f aca="false">U$5/(1-$E165)+$D$165-U$5</f>
        <v>0.128935250310302</v>
      </c>
      <c r="V165" s="1" t="n">
        <f aca="false">V$5/(1-$E165)+$D$165-V$5</f>
        <v>0.130652254861398</v>
      </c>
      <c r="W165" s="1" t="n">
        <f aca="false">W$5/(1-$E165)+$D$165-W$5</f>
        <v>0.132369259412495</v>
      </c>
      <c r="X165" s="1" t="n">
        <f aca="false">X$5/(1-$E165)+$D$165-X$5</f>
        <v>0.134086263963591</v>
      </c>
      <c r="Y165" s="1" t="n">
        <f aca="false">Y$5/(1-$E165)+$D$165-Y$5</f>
        <v>0.135803268514688</v>
      </c>
      <c r="Z165" s="1" t="n">
        <f aca="false">Z$5/(1-$E165)+$D$165-Z$5</f>
        <v>0.137520273065784</v>
      </c>
      <c r="AA165" s="1" t="n">
        <f aca="false">AA$5/(1-$E165)+$D$165-AA$5</f>
        <v>0.13923727761688</v>
      </c>
      <c r="AB165" s="1" t="n">
        <f aca="false">AB$5/(1-$E165)+$D$165-AB$5</f>
        <v>0.140954282167977</v>
      </c>
      <c r="AC165" s="1" t="n">
        <f aca="false">AC$5/(1-$E165)+$D$165-AC$5</f>
        <v>0.142671286719073</v>
      </c>
      <c r="AD165" s="1" t="n">
        <f aca="false">AD$5/(1-$E165)+$D$165-AD$5</f>
        <v>0.14438829127017</v>
      </c>
      <c r="AE165" s="1" t="n">
        <f aca="false">AE$5/(1-$E165)+$D$165-AE$5</f>
        <v>0.146105295821266</v>
      </c>
      <c r="AF165" s="1" t="n">
        <f aca="false">AF$5/(1-$E165)+$D$165-AF$5</f>
        <v>0.147822300372362</v>
      </c>
      <c r="AG165" s="1" t="n">
        <f aca="false">AG$5/(1-$E165)+$D$165-AG$5</f>
        <v>0.149539304923459</v>
      </c>
      <c r="AH165" s="1" t="n">
        <f aca="false">AH$5/(1-$E165)+$D$165-AH$5</f>
        <v>0.151256309474555</v>
      </c>
      <c r="AI165" s="1" t="n">
        <f aca="false">AI$5/(1-$E165)+$D$165-AI$5</f>
        <v>0.152973314025652</v>
      </c>
      <c r="AJ165" s="1" t="n">
        <f aca="false">AJ$5/(1-$E165)+$D$165-AJ$5</f>
        <v>0.154690318576748</v>
      </c>
      <c r="AK165" s="1" t="n">
        <f aca="false">AK$5/(1-$E165)+$D$165-AK$5</f>
        <v>0.156407323127844</v>
      </c>
      <c r="AL165" s="1" t="n">
        <f aca="false">AL$5/(1-$E165)+$D$165-AL$5</f>
        <v>0.158124327678941</v>
      </c>
      <c r="AM165" s="1" t="n">
        <f aca="false">AM$5/(1-$E165)+$D$165-AM$5</f>
        <v>0.159841332230037</v>
      </c>
      <c r="AN165" s="1" t="n">
        <f aca="false">AN$5/(1-$E165)+$D$165-AN$5</f>
        <v>0.161558336781134</v>
      </c>
      <c r="AO165" s="1" t="n">
        <f aca="false">AO$5/(1-$E165)+$D$165-AO$5</f>
        <v>0.16327534133223</v>
      </c>
      <c r="AP165" s="1" t="n">
        <f aca="false">AP$5/(1-$E165)+$D$165-AP$5</f>
        <v>0.164992345883326</v>
      </c>
      <c r="AQ165" s="1" t="n">
        <f aca="false">AQ$5/(1-$E165)+$D$165-AQ$5</f>
        <v>0.166709350434423</v>
      </c>
      <c r="AR165" s="1" t="n">
        <f aca="false">AR$5/(1-$E165)+$D$165-AR$5</f>
        <v>0.168426354985519</v>
      </c>
      <c r="AS165" s="1" t="n">
        <f aca="false">AS$5/(1-$E165)+$D$165-AS$5</f>
        <v>0.170143359536616</v>
      </c>
      <c r="AT165" s="1" t="n">
        <f aca="false">AT$5/(1-$E165)+$D$165-AT$5</f>
        <v>0.171860364087713</v>
      </c>
      <c r="AU165" s="1" t="n">
        <f aca="false">AU$5/(1-$E165)+$D$165-AU$5</f>
        <v>0.173577368638809</v>
      </c>
      <c r="AV165" s="1" t="n">
        <f aca="false">AV$5/(1-$E165)+$D$165-AV$5</f>
        <v>0.175294373189905</v>
      </c>
      <c r="AW165" s="1" t="n">
        <f aca="false">AW$5/(1-$E165)+$D$165-AW$5</f>
        <v>0.177011377741001</v>
      </c>
      <c r="AX165" s="1" t="n">
        <f aca="false">AX$5/(1-$E165)+$D$165-AX$5</f>
        <v>0.178728382292098</v>
      </c>
      <c r="AY165" s="1" t="n">
        <f aca="false">AY$5/(1-$E165)+$D$165-AY$5</f>
        <v>0.180445386843195</v>
      </c>
      <c r="AZ165" s="1" t="n">
        <f aca="false">AZ$5/(1-$E165)+$D$165-AZ$5</f>
        <v>0.18216239139429</v>
      </c>
      <c r="BA165" s="1" t="n">
        <f aca="false">BA$5/(1-$E165)+$D$165-BA$5</f>
        <v>0.183879395945387</v>
      </c>
      <c r="BB165" s="1" t="n">
        <f aca="false">BB$5/(1-$E165)+$D$165-BB$5</f>
        <v>0.185596400496483</v>
      </c>
      <c r="BC165" s="1" t="n">
        <f aca="false">BC$5/(1-$E165)+$D$165-BC$5</f>
        <v>0.18731340504758</v>
      </c>
      <c r="BD165" s="1" t="n">
        <f aca="false">BD$5/(1-$E165)+$D$165-BD$5</f>
        <v>0.189030409598677</v>
      </c>
      <c r="BE165" s="1" t="n">
        <f aca="false">BE$5/(1-$E165)+$D$165-BE$5</f>
        <v>0.190747414149772</v>
      </c>
      <c r="BF165" s="1" t="n">
        <f aca="false">BF$5/(1-$E165)+$D$165-BF$5</f>
        <v>0.192464418700869</v>
      </c>
      <c r="BG165" s="1" t="n">
        <f aca="false">BG$5/(1-$E165)+$D$165-BG$5</f>
        <v>0.194181423251965</v>
      </c>
      <c r="BH165" s="1" t="n">
        <f aca="false">BH$5/(1-$E165)+$D$165-BH$5</f>
        <v>0.195898427803062</v>
      </c>
      <c r="BI165" s="1" t="n">
        <f aca="false">BI$5/(1-$E165)+$D$165-BI$5</f>
        <v>0.197615432354159</v>
      </c>
      <c r="BJ165" s="1" t="n">
        <f aca="false">BJ$5/(1-$E165)+$D$165-BJ$5</f>
        <v>0.199332436905254</v>
      </c>
      <c r="BK165" s="1" t="n">
        <f aca="false">BK$5/(1-$E165)+$D$165-BK$5</f>
        <v>0.201049441456351</v>
      </c>
      <c r="BL165" s="1" t="n">
        <f aca="false">BL$5/(1-$E165)+$D$165-BL$5</f>
        <v>0.202766446007447</v>
      </c>
      <c r="BM165" s="1" t="n">
        <f aca="false">BM$5/(1-$E165)+$D$165-BM$5</f>
        <v>0.204483450558544</v>
      </c>
      <c r="BN165" s="1" t="n">
        <f aca="false">BN$5/(1-$E165)+$D$165-BN$5</f>
        <v>0.206200455109641</v>
      </c>
      <c r="BO165" s="1" t="n">
        <f aca="false">BO$5/(1-$E165)+$D$165-BO$5</f>
        <v>0.207917459660736</v>
      </c>
      <c r="BP165" s="1" t="n">
        <f aca="false">BP$5/(1-$E165)+$D$165-BP$5</f>
        <v>0.209634464211833</v>
      </c>
      <c r="BQ165" s="1" t="n">
        <f aca="false">BQ$5/(1-$E165)+$D$165-BQ$5</f>
        <v>0.211351468762929</v>
      </c>
      <c r="BR165" s="1" t="n">
        <f aca="false">BR$5/(1-$E165)+$D$165-BR$5</f>
        <v>0.213068473314026</v>
      </c>
      <c r="BS165" s="1" t="n">
        <f aca="false">BS$5/(1-$E165)+$D$165-BS$5</f>
        <v>0.214785477865123</v>
      </c>
      <c r="BT165" s="1" t="n">
        <f aca="false">BT$5/(1-$E165)+$D$165-BT$5</f>
        <v>0.216502482416218</v>
      </c>
      <c r="BU165" s="1" t="n">
        <f aca="false">BU$5/(1-$E165)+$D$165-BU$5</f>
        <v>0.218219486967315</v>
      </c>
      <c r="BV165" s="1" t="n">
        <f aca="false">BV$5/(1-$E165)+$D$165-BV$5</f>
        <v>0.219936491518411</v>
      </c>
      <c r="BW165" s="1" t="n">
        <f aca="false">BW$5/(1-$E165)+$D$165-BW$5</f>
        <v>0.221653496069508</v>
      </c>
      <c r="BX165" s="1" t="n">
        <f aca="false">BX$5/(1-$E165)+$D$165-BX$5</f>
        <v>0.223370500620604</v>
      </c>
      <c r="BY165" s="1" t="n">
        <f aca="false">BY$5/(1-$E165)+$D$165-BY$5</f>
        <v>0.2250875051717</v>
      </c>
      <c r="BZ165" s="1" t="n">
        <f aca="false">BZ$5/(1-$E165)+$D$165-BZ$5</f>
        <v>0.226804509722797</v>
      </c>
      <c r="CA165" s="1" t="n">
        <f aca="false">CA$5/(1-$E165)+$D$165-CA$5</f>
        <v>0.228521514273893</v>
      </c>
      <c r="CB165" s="1" t="n">
        <f aca="false">CB$5/(1-$E165)+$D$165-CB$5</f>
        <v>0.23023851882499</v>
      </c>
      <c r="CC165" s="1" t="n">
        <f aca="false">CC$5/(1-$E165)+$D$165-CC$5</f>
        <v>0.231955523376086</v>
      </c>
      <c r="CD165" s="1" t="n">
        <f aca="false">CD$5/(1-$E165)+$D$165-CD$5</f>
        <v>0.233672527927182</v>
      </c>
      <c r="CE165" s="1" t="n">
        <f aca="false">CE$5/(1-$E165)+$D$165-CE$5</f>
        <v>0.235389532478279</v>
      </c>
      <c r="CF165" s="1" t="n">
        <f aca="false">CF$5/(1-$E165)+$D$165-CF$5</f>
        <v>0.237106537029375</v>
      </c>
      <c r="CG165" s="1" t="n">
        <f aca="false">CG$5/(1-$E165)+$D$165-CG$5</f>
        <v>0.238823541580472</v>
      </c>
      <c r="CH165" s="1" t="n">
        <f aca="false">CH$5/(1-$E165)+$D$165-CH$5</f>
        <v>0.240540546131568</v>
      </c>
      <c r="CI165" s="1" t="n">
        <f aca="false">CI$5/(1-$E165)+$D$165-CI$5</f>
        <v>0.242257550682664</v>
      </c>
      <c r="CJ165" s="1" t="n">
        <f aca="false">CJ$5/(1-$E165)+$D$165-CJ$5</f>
        <v>0.243974555233761</v>
      </c>
      <c r="CK165" s="1" t="n">
        <f aca="false">CK$5/(1-$E165)+$D$165-CK$5</f>
        <v>0.245691559784857</v>
      </c>
      <c r="CL165" s="1" t="n">
        <f aca="false">CL$5/(1-$E165)+$D$165-CL$5</f>
        <v>0.247408564335954</v>
      </c>
      <c r="CM165" s="1" t="n">
        <f aca="false">CM$5/(1-$E165)+$D$165-CM$5</f>
        <v>0.24912556888705</v>
      </c>
      <c r="CN165" s="1" t="n">
        <f aca="false">CN$5/(1-$E165)+$D$165-CN$5</f>
        <v>0.250842573438146</v>
      </c>
      <c r="CO165" s="1" t="n">
        <f aca="false">CO$5/(1-$E165)+$D$165-CO$5</f>
        <v>0.252559577989243</v>
      </c>
      <c r="CP165" s="1" t="n">
        <f aca="false">CP$5/(1-$E165)+$D$165-CP$5</f>
        <v>0.254276582540339</v>
      </c>
      <c r="CQ165" s="1" t="n">
        <f aca="false">CQ$5/(1-$E165)+$D$165-CQ$5</f>
        <v>0.255993587091436</v>
      </c>
      <c r="CR165" s="1" t="n">
        <f aca="false">CR$5/(1-$E165)+$D$165-CR$5</f>
        <v>0.257710591642532</v>
      </c>
      <c r="CS165" s="1" t="n">
        <f aca="false">CS$5/(1-$E165)+$D$165-CS$5</f>
        <v>0.259427596193628</v>
      </c>
      <c r="CT165" s="1" t="n">
        <f aca="false">CT$5/(1-$E165)+$D$165-CT$5</f>
        <v>0.261144600744725</v>
      </c>
      <c r="CU165" s="1" t="n">
        <f aca="false">CU$5/(1-$E165)+$D$165-CU$5</f>
        <v>0.262861605295822</v>
      </c>
      <c r="CV165" s="1" t="n">
        <f aca="false">CV$5/(1-$E165)+$D$165-CV$5</f>
        <v>0.264578609846918</v>
      </c>
      <c r="CW165" s="1" t="n">
        <f aca="false">CW$5/(1-$E165)+$D$165-CW$5</f>
        <v>0.266295614398014</v>
      </c>
      <c r="CX165" s="1" t="n">
        <f aca="false">CX$5/(1-$E165)+$D$165-CX$5</f>
        <v>0.26801261894911</v>
      </c>
      <c r="CY165" s="1" t="n">
        <f aca="false">CY$5/(1-$E165)+$D$165-CY$5</f>
        <v>0.269729623500207</v>
      </c>
      <c r="CZ165" s="1" t="n">
        <f aca="false">CZ$5/(1-$E165)+$D$165-CZ$5</f>
        <v>0.271446628051304</v>
      </c>
      <c r="DA165" s="1" t="n">
        <f aca="false">DA$5/(1-$E165)+$D$165-DA$5</f>
        <v>0.273163632602399</v>
      </c>
      <c r="DB165" s="1" t="n">
        <f aca="false">DB$5/(1-$E165)+$D$165-DB$5</f>
        <v>0.274880637153496</v>
      </c>
      <c r="DC165" s="1" t="n">
        <f aca="false">DC$5/(1-$E165)+$D$165-DC$5</f>
        <v>0.276597641704592</v>
      </c>
      <c r="DD165" s="1" t="n">
        <f aca="false">DD$5/(1-$E165)+$D$165-DD$5</f>
        <v>0.278314646255689</v>
      </c>
      <c r="DE165" s="1" t="n">
        <f aca="false">DE$5/(1-$E165)+$D$165-DE$5</f>
        <v>0.280031650806786</v>
      </c>
      <c r="DF165" s="1" t="n">
        <f aca="false">DF$5/(1-$E165)+$D$165-DF$5</f>
        <v>0.281748655357881</v>
      </c>
      <c r="DG165" s="1" t="n">
        <f aca="false">DG$5/(1-$E165)+$D$165-DG$5</f>
        <v>0.283465659908978</v>
      </c>
      <c r="DH165" s="1" t="n">
        <f aca="false">DH$5/(1-$E165)+$D$165-DH$5</f>
        <v>0.285182664460074</v>
      </c>
      <c r="DI165" s="1" t="n">
        <f aca="false">DI$5/(1-$E165)+$D$165-DI$5</f>
        <v>0.286899669011171</v>
      </c>
      <c r="DJ165" s="1" t="n">
        <f aca="false">DJ$5/(1-$E165)+$D$165-DJ$5</f>
        <v>0.288616673562268</v>
      </c>
      <c r="DK165" s="1" t="n">
        <f aca="false">DK$5/(1-$E165)+$D$165-DK$5</f>
        <v>0.290333678113363</v>
      </c>
      <c r="DL165" s="1" t="n">
        <f aca="false">DL$5/(1-$E165)+$D$165-DL$5</f>
        <v>0.29205068266446</v>
      </c>
      <c r="DM165" s="1" t="n">
        <f aca="false">DM$5/(1-$E165)+$D$165-DM$5</f>
        <v>0.293767687215556</v>
      </c>
      <c r="DN165" s="1" t="n">
        <f aca="false">DN$5/(1-$E165)+$D$165-DN$5</f>
        <v>0.295484691766653</v>
      </c>
      <c r="DO165" s="1" t="n">
        <f aca="false">DO$5/(1-$E165)+$D$165-DO$5</f>
        <v>0.29720169631775</v>
      </c>
      <c r="DP165" s="1" t="n">
        <f aca="false">DP$5/(1-$E165)+$D$165-DP$5</f>
        <v>0.298918700868845</v>
      </c>
      <c r="DQ165" s="1" t="n">
        <f aca="false">DQ$5/(1-$E165)+$D$165-DQ$5</f>
        <v>0.300635705419942</v>
      </c>
      <c r="DR165" s="1" t="n">
        <f aca="false">DR$5/(1-$E165)+$D$165-DR$5</f>
        <v>0.302352709971037</v>
      </c>
      <c r="DS165" s="1" t="n">
        <f aca="false">DS$5/(1-$E165)+$D$165-DS$5</f>
        <v>0.304069714522133</v>
      </c>
      <c r="DT165" s="1" t="n">
        <f aca="false">DT$5/(1-$E165)+$D$165-DT$5</f>
        <v>0.305786719073231</v>
      </c>
      <c r="DU165" s="1" t="n">
        <f aca="false">DU$5/(1-$E165)+$D$165-DU$5</f>
        <v>0.307503723624326</v>
      </c>
      <c r="DV165" s="1" t="n">
        <f aca="false">DV$5/(1-$E165)+$D$165-DV$5</f>
        <v>0.309220728175424</v>
      </c>
      <c r="DW165" s="1" t="n">
        <f aca="false">DW$5/(1-$E165)+$D$165-DW$5</f>
        <v>0.310937732726519</v>
      </c>
      <c r="DX165" s="1" t="n">
        <f aca="false">DX$5/(1-$E165)+$D$165-DX$5</f>
        <v>0.312654737277615</v>
      </c>
      <c r="DY165" s="1" t="n">
        <f aca="false">DY$5/(1-$E165)+$D$165-DY$5</f>
        <v>0.314371741828712</v>
      </c>
      <c r="DZ165" s="1" t="n">
        <f aca="false">DZ$5/(1-$E165)+$D$165-DZ$5</f>
        <v>0.316088746379808</v>
      </c>
      <c r="EA165" s="1" t="n">
        <f aca="false">EA$5/(1-$E165)+$D$165-EA$5</f>
        <v>0.317805750930905</v>
      </c>
      <c r="EB165" s="1" t="n">
        <f aca="false">EB$5/(1-$E165)+$D$165-EB$5</f>
        <v>0.319522755482002</v>
      </c>
      <c r="EC165" s="1" t="n">
        <f aca="false">EC$5/(1-$E165)+$D$165-EC$5</f>
        <v>0.321239760033098</v>
      </c>
      <c r="ED165" s="1" t="n">
        <f aca="false">ED$5/(1-$E165)+$D$165-ED$5</f>
        <v>0.322956764584195</v>
      </c>
      <c r="EE165" s="1" t="n">
        <f aca="false">EE$5/(1-$E165)+$D$165-EE$5</f>
        <v>0.324673769135291</v>
      </c>
      <c r="EF165" s="1" t="n">
        <f aca="false">EF$5/(1-$E165)+$D$165-EF$5</f>
        <v>0.326390773686388</v>
      </c>
      <c r="EG165" s="1" t="n">
        <f aca="false">EG$5/(1-$E165)+$D$165-EG$5</f>
        <v>0.328107778237484</v>
      </c>
      <c r="EH165" s="1" t="n">
        <f aca="false">EH$5/(1-$E165)+$D$165-EH$5</f>
        <v>0.329824782788581</v>
      </c>
      <c r="EI165" s="1" t="n">
        <f aca="false">EI$5/(1-$E165)+$D$165-EI$5</f>
        <v>0.331541787339676</v>
      </c>
      <c r="EJ165" s="1" t="n">
        <f aca="false">EJ$5/(1-$E165)+$D$165-EJ$5</f>
        <v>0.333258791890772</v>
      </c>
      <c r="EK165" s="1" t="n">
        <f aca="false">EK$5/(1-$E165)+$D$165-EK$5</f>
        <v>0.334975796441869</v>
      </c>
      <c r="EL165" s="1" t="n">
        <f aca="false">EL$5/(1-$E165)+$D$165-EL$5</f>
        <v>0.336692800992966</v>
      </c>
      <c r="EM165" s="1" t="n">
        <f aca="false">EM$5/(1-$E165)+$D$165-EM$5</f>
        <v>0.338409805544062</v>
      </c>
      <c r="EN165" s="1" t="n">
        <f aca="false">EN$5/(1-$E165)+$D$165-EN$5</f>
        <v>0.340126810095159</v>
      </c>
      <c r="EO165" s="1" t="n">
        <f aca="false">EO$5/(1-$E165)+$D$165-EO$5</f>
        <v>0.341843814646255</v>
      </c>
      <c r="EP165" s="1" t="n">
        <f aca="false">EP$5/(1-$E165)+$D$165-EP$5</f>
        <v>0.343560819197352</v>
      </c>
      <c r="EQ165" s="1" t="n">
        <f aca="false">EQ$5/(1-$E165)+$D$165-EQ$5</f>
        <v>0.345277823748448</v>
      </c>
      <c r="ER165" s="1" t="n">
        <f aca="false">ER$5/(1-$E165)+$D$165-ER$5</f>
        <v>0.346994828299545</v>
      </c>
      <c r="ES165" s="1" t="n">
        <f aca="false">ES$5/(1-$E165)+$D$165-ES$5</f>
        <v>0.348711832850642</v>
      </c>
      <c r="ET165" s="1" t="n">
        <f aca="false">ET$5/(1-$E165)+$D$165-ET$5</f>
        <v>0.350428837401736</v>
      </c>
      <c r="EU165" s="1"/>
      <c r="EV165" s="1"/>
      <c r="EW165" s="1"/>
      <c r="EX165" s="1"/>
      <c r="EY165" s="1"/>
      <c r="EZ165" s="1"/>
      <c r="FA165" s="1"/>
      <c r="FB165" s="1"/>
    </row>
    <row r="166" customFormat="false" ht="12.75" hidden="false" customHeight="false" outlineLevel="0" collapsed="false">
      <c r="A166" s="18" t="s">
        <v>136</v>
      </c>
      <c r="B166" s="12" t="n">
        <f aca="false">+B165+1</f>
        <v>115</v>
      </c>
      <c r="C166" s="1" t="n">
        <f aca="false">0.3532-0.0085</f>
        <v>0.3447</v>
      </c>
      <c r="D166" s="1" t="n">
        <f aca="false">0.0373-0.0088</f>
        <v>0.0285</v>
      </c>
      <c r="E166" s="2" t="n">
        <f aca="false">0.0396</f>
        <v>0.0396</v>
      </c>
      <c r="F166" s="1" t="n">
        <f aca="false">F$5/(1-$E166)+$D$166-F$5</f>
        <v>0.0903492294877133</v>
      </c>
      <c r="G166" s="1" t="n">
        <f aca="false">G$5/(1-$E166)+$D$166-G$5</f>
        <v>0.0924108704706372</v>
      </c>
      <c r="H166" s="1" t="n">
        <f aca="false">H$5/(1-$E166)+$D$166-H$5</f>
        <v>0.094472511453561</v>
      </c>
      <c r="I166" s="1" t="n">
        <f aca="false">I$5/(1-$E166)+$D$166-I$5</f>
        <v>0.0965341524364847</v>
      </c>
      <c r="J166" s="1" t="n">
        <f aca="false">J$5/(1-$E166)+$D$166-J$5</f>
        <v>0.0985957934194086</v>
      </c>
      <c r="K166" s="1" t="n">
        <f aca="false">K$5/(1-$E166)+$D$166-K$5</f>
        <v>0.100657434402332</v>
      </c>
      <c r="L166" s="1" t="n">
        <f aca="false">L$5/(1-$E166)+$D$166-L$5</f>
        <v>0.102719075385256</v>
      </c>
      <c r="M166" s="1" t="n">
        <f aca="false">M$5/(1-$E166)+$D$166-M$5</f>
        <v>0.10478071636818</v>
      </c>
      <c r="N166" s="1" t="n">
        <f aca="false">N$5/(1-$E166)+$D$166-N$5</f>
        <v>0.106842357351104</v>
      </c>
      <c r="O166" s="1" t="n">
        <f aca="false">O$5/(1-$E166)+$D$166-O$5</f>
        <v>0.108903998334027</v>
      </c>
      <c r="P166" s="1" t="n">
        <f aca="false">P$5/(1-$E166)+$D$166-P$5</f>
        <v>0.131582049146189</v>
      </c>
      <c r="Q166" s="1" t="n">
        <f aca="false">Q$5/(1-$E166)+$D$166-Q$5</f>
        <v>0.133643690129113</v>
      </c>
      <c r="R166" s="1" t="n">
        <f aca="false">R$5/(1-$E166)+$D$166-R$5</f>
        <v>0.135705331112037</v>
      </c>
      <c r="S166" s="1" t="n">
        <f aca="false">S$5/(1-$E166)+$D$166-S$5</f>
        <v>0.137766972094961</v>
      </c>
      <c r="T166" s="1" t="n">
        <f aca="false">T$5/(1-$E166)+$D$166-T$5</f>
        <v>0.139828613077884</v>
      </c>
      <c r="U166" s="1" t="n">
        <f aca="false">U$5/(1-$E166)+$D$166-U$5</f>
        <v>0.141890254060808</v>
      </c>
      <c r="V166" s="1" t="n">
        <f aca="false">V$5/(1-$E166)+$D$166-V$5</f>
        <v>0.143951895043732</v>
      </c>
      <c r="W166" s="1" t="n">
        <f aca="false">W$5/(1-$E166)+$D$166-W$5</f>
        <v>0.146013536026655</v>
      </c>
      <c r="X166" s="1" t="n">
        <f aca="false">X$5/(1-$E166)+$D$166-X$5</f>
        <v>0.148075177009579</v>
      </c>
      <c r="Y166" s="1" t="n">
        <f aca="false">Y$5/(1-$E166)+$D$166-Y$5</f>
        <v>0.150136817992503</v>
      </c>
      <c r="Z166" s="1" t="n">
        <f aca="false">Z$5/(1-$E166)+$D$166-Z$5</f>
        <v>0.152198458975427</v>
      </c>
      <c r="AA166" s="1" t="n">
        <f aca="false">AA$5/(1-$E166)+$D$166-AA$5</f>
        <v>0.154260099958351</v>
      </c>
      <c r="AB166" s="1" t="n">
        <f aca="false">AB$5/(1-$E166)+$D$166-AB$5</f>
        <v>0.156321740941274</v>
      </c>
      <c r="AC166" s="1" t="n">
        <f aca="false">AC$5/(1-$E166)+$D$166-AC$5</f>
        <v>0.158383381924198</v>
      </c>
      <c r="AD166" s="1" t="n">
        <f aca="false">AD$5/(1-$E166)+$D$166-AD$5</f>
        <v>0.160445022907122</v>
      </c>
      <c r="AE166" s="1" t="n">
        <f aca="false">AE$5/(1-$E166)+$D$166-AE$5</f>
        <v>0.162506663890046</v>
      </c>
      <c r="AF166" s="1" t="n">
        <f aca="false">AF$5/(1-$E166)+$D$166-AF$5</f>
        <v>0.16456830487297</v>
      </c>
      <c r="AG166" s="1" t="n">
        <f aca="false">AG$5/(1-$E166)+$D$166-AG$5</f>
        <v>0.166629945855894</v>
      </c>
      <c r="AH166" s="1" t="n">
        <f aca="false">AH$5/(1-$E166)+$D$166-AH$5</f>
        <v>0.168691586838817</v>
      </c>
      <c r="AI166" s="1" t="n">
        <f aca="false">AI$5/(1-$E166)+$D$166-AI$5</f>
        <v>0.170753227821741</v>
      </c>
      <c r="AJ166" s="1" t="n">
        <f aca="false">AJ$5/(1-$E166)+$D$166-AJ$5</f>
        <v>0.172814868804664</v>
      </c>
      <c r="AK166" s="1" t="n">
        <f aca="false">AK$5/(1-$E166)+$D$166-AK$5</f>
        <v>0.174876509787588</v>
      </c>
      <c r="AL166" s="1" t="n">
        <f aca="false">AL$5/(1-$E166)+$D$166-AL$5</f>
        <v>0.176938150770512</v>
      </c>
      <c r="AM166" s="1" t="n">
        <f aca="false">AM$5/(1-$E166)+$D$166-AM$5</f>
        <v>0.178999791753436</v>
      </c>
      <c r="AN166" s="1" t="n">
        <f aca="false">AN$5/(1-$E166)+$D$166-AN$5</f>
        <v>0.18106143273636</v>
      </c>
      <c r="AO166" s="1" t="n">
        <f aca="false">AO$5/(1-$E166)+$D$166-AO$5</f>
        <v>0.183123073719284</v>
      </c>
      <c r="AP166" s="1" t="n">
        <f aca="false">AP$5/(1-$E166)+$D$166-AP$5</f>
        <v>0.185184714702207</v>
      </c>
      <c r="AQ166" s="1" t="n">
        <f aca="false">AQ$5/(1-$E166)+$D$166-AQ$5</f>
        <v>0.187246355685131</v>
      </c>
      <c r="AR166" s="1" t="n">
        <f aca="false">AR$5/(1-$E166)+$D$166-AR$5</f>
        <v>0.189307996668055</v>
      </c>
      <c r="AS166" s="1" t="n">
        <f aca="false">AS$5/(1-$E166)+$D$166-AS$5</f>
        <v>0.191369637650979</v>
      </c>
      <c r="AT166" s="1" t="n">
        <f aca="false">AT$5/(1-$E166)+$D$166-AT$5</f>
        <v>0.193431278633902</v>
      </c>
      <c r="AU166" s="1" t="n">
        <f aca="false">AU$5/(1-$E166)+$D$166-AU$5</f>
        <v>0.195492919616826</v>
      </c>
      <c r="AV166" s="1" t="n">
        <f aca="false">AV$5/(1-$E166)+$D$166-AV$5</f>
        <v>0.19755456059975</v>
      </c>
      <c r="AW166" s="1" t="n">
        <f aca="false">AW$5/(1-$E166)+$D$166-AW$5</f>
        <v>0.199616201582674</v>
      </c>
      <c r="AX166" s="1" t="n">
        <f aca="false">AX$5/(1-$E166)+$D$166-AX$5</f>
        <v>0.201677842565598</v>
      </c>
      <c r="AY166" s="1" t="n">
        <f aca="false">AY$5/(1-$E166)+$D$166-AY$5</f>
        <v>0.203739483548521</v>
      </c>
      <c r="AZ166" s="1" t="n">
        <f aca="false">AZ$5/(1-$E166)+$D$166-AZ$5</f>
        <v>0.205801124531445</v>
      </c>
      <c r="BA166" s="1" t="n">
        <f aca="false">BA$5/(1-$E166)+$D$166-BA$5</f>
        <v>0.207862765514369</v>
      </c>
      <c r="BB166" s="1" t="n">
        <f aca="false">BB$5/(1-$E166)+$D$166-BB$5</f>
        <v>0.209924406497293</v>
      </c>
      <c r="BC166" s="1" t="n">
        <f aca="false">BC$5/(1-$E166)+$D$166-BC$5</f>
        <v>0.211986047480217</v>
      </c>
      <c r="BD166" s="1" t="n">
        <f aca="false">BD$5/(1-$E166)+$D$166-BD$5</f>
        <v>0.21404768846314</v>
      </c>
      <c r="BE166" s="1" t="n">
        <f aca="false">BE$5/(1-$E166)+$D$166-BE$5</f>
        <v>0.216109329446064</v>
      </c>
      <c r="BF166" s="1" t="n">
        <f aca="false">BF$5/(1-$E166)+$D$166-BF$5</f>
        <v>0.218170970428988</v>
      </c>
      <c r="BG166" s="1" t="n">
        <f aca="false">BG$5/(1-$E166)+$D$166-BG$5</f>
        <v>0.220232611411912</v>
      </c>
      <c r="BH166" s="1" t="n">
        <f aca="false">BH$5/(1-$E166)+$D$166-BH$5</f>
        <v>0.222294252394835</v>
      </c>
      <c r="BI166" s="1" t="n">
        <f aca="false">BI$5/(1-$E166)+$D$166-BI$5</f>
        <v>0.224355893377759</v>
      </c>
      <c r="BJ166" s="1" t="n">
        <f aca="false">BJ$5/(1-$E166)+$D$166-BJ$5</f>
        <v>0.226417534360682</v>
      </c>
      <c r="BK166" s="1" t="n">
        <f aca="false">BK$5/(1-$E166)+$D$166-BK$5</f>
        <v>0.228479175343606</v>
      </c>
      <c r="BL166" s="1" t="n">
        <f aca="false">BL$5/(1-$E166)+$D$166-BL$5</f>
        <v>0.23054081632653</v>
      </c>
      <c r="BM166" s="1" t="n">
        <f aca="false">BM$5/(1-$E166)+$D$166-BM$5</f>
        <v>0.232602457309454</v>
      </c>
      <c r="BN166" s="1" t="n">
        <f aca="false">BN$5/(1-$E166)+$D$166-BN$5</f>
        <v>0.234664098292378</v>
      </c>
      <c r="BO166" s="1" t="n">
        <f aca="false">BO$5/(1-$E166)+$D$166-BO$5</f>
        <v>0.236725739275301</v>
      </c>
      <c r="BP166" s="1" t="n">
        <f aca="false">BP$5/(1-$E166)+$D$166-BP$5</f>
        <v>0.238787380258225</v>
      </c>
      <c r="BQ166" s="1" t="n">
        <f aca="false">BQ$5/(1-$E166)+$D$166-BQ$5</f>
        <v>0.240849021241149</v>
      </c>
      <c r="BR166" s="1" t="n">
        <f aca="false">BR$5/(1-$E166)+$D$166-BR$5</f>
        <v>0.242910662224073</v>
      </c>
      <c r="BS166" s="1" t="n">
        <f aca="false">BS$5/(1-$E166)+$D$166-BS$5</f>
        <v>0.244972303206997</v>
      </c>
      <c r="BT166" s="1" t="n">
        <f aca="false">BT$5/(1-$E166)+$D$166-BT$5</f>
        <v>0.24703394418992</v>
      </c>
      <c r="BU166" s="1" t="n">
        <f aca="false">BU$5/(1-$E166)+$D$166-BU$5</f>
        <v>0.249095585172844</v>
      </c>
      <c r="BV166" s="1" t="n">
        <f aca="false">BV$5/(1-$E166)+$D$166-BV$5</f>
        <v>0.251157226155768</v>
      </c>
      <c r="BW166" s="1" t="n">
        <f aca="false">BW$5/(1-$E166)+$D$166-BW$5</f>
        <v>0.253218867138692</v>
      </c>
      <c r="BX166" s="1" t="n">
        <f aca="false">BX$5/(1-$E166)+$D$166-BX$5</f>
        <v>0.255280508121616</v>
      </c>
      <c r="BY166" s="1" t="n">
        <f aca="false">BY$5/(1-$E166)+$D$166-BY$5</f>
        <v>0.257342149104539</v>
      </c>
      <c r="BZ166" s="1" t="n">
        <f aca="false">BZ$5/(1-$E166)+$D$166-BZ$5</f>
        <v>0.259403790087463</v>
      </c>
      <c r="CA166" s="1" t="n">
        <f aca="false">CA$5/(1-$E166)+$D$166-CA$5</f>
        <v>0.261465431070387</v>
      </c>
      <c r="CB166" s="1" t="n">
        <f aca="false">CB$5/(1-$E166)+$D$166-CB$5</f>
        <v>0.263527072053311</v>
      </c>
      <c r="CC166" s="1" t="n">
        <f aca="false">CC$5/(1-$E166)+$D$166-CC$5</f>
        <v>0.265588713036235</v>
      </c>
      <c r="CD166" s="1" t="n">
        <f aca="false">CD$5/(1-$E166)+$D$166-CD$5</f>
        <v>0.267650354019159</v>
      </c>
      <c r="CE166" s="1" t="n">
        <f aca="false">CE$5/(1-$E166)+$D$166-CE$5</f>
        <v>0.269711995002082</v>
      </c>
      <c r="CF166" s="1" t="n">
        <f aca="false">CF$5/(1-$E166)+$D$166-CF$5</f>
        <v>0.271773635985006</v>
      </c>
      <c r="CG166" s="1" t="n">
        <f aca="false">CG$5/(1-$E166)+$D$166-CG$5</f>
        <v>0.27383527696793</v>
      </c>
      <c r="CH166" s="1" t="n">
        <f aca="false">CH$5/(1-$E166)+$D$166-CH$5</f>
        <v>0.275896917950853</v>
      </c>
      <c r="CI166" s="1" t="n">
        <f aca="false">CI$5/(1-$E166)+$D$166-CI$5</f>
        <v>0.277958558933777</v>
      </c>
      <c r="CJ166" s="1" t="n">
        <f aca="false">CJ$5/(1-$E166)+$D$166-CJ$5</f>
        <v>0.2800201999167</v>
      </c>
      <c r="CK166" s="1" t="n">
        <f aca="false">CK$5/(1-$E166)+$D$166-CK$5</f>
        <v>0.282081840899624</v>
      </c>
      <c r="CL166" s="1" t="n">
        <f aca="false">CL$5/(1-$E166)+$D$166-CL$5</f>
        <v>0.284143481882548</v>
      </c>
      <c r="CM166" s="1" t="n">
        <f aca="false">CM$5/(1-$E166)+$D$166-CM$5</f>
        <v>0.286205122865472</v>
      </c>
      <c r="CN166" s="1" t="n">
        <f aca="false">CN$5/(1-$E166)+$D$166-CN$5</f>
        <v>0.288266763848396</v>
      </c>
      <c r="CO166" s="1" t="n">
        <f aca="false">CO$5/(1-$E166)+$D$166-CO$5</f>
        <v>0.290328404831319</v>
      </c>
      <c r="CP166" s="1" t="n">
        <f aca="false">CP$5/(1-$E166)+$D$166-CP$5</f>
        <v>0.292390045814243</v>
      </c>
      <c r="CQ166" s="1" t="n">
        <f aca="false">CQ$5/(1-$E166)+$D$166-CQ$5</f>
        <v>0.294451686797167</v>
      </c>
      <c r="CR166" s="1" t="n">
        <f aca="false">CR$5/(1-$E166)+$D$166-CR$5</f>
        <v>0.296513327780091</v>
      </c>
      <c r="CS166" s="1" t="n">
        <f aca="false">CS$5/(1-$E166)+$D$166-CS$5</f>
        <v>0.298574968763015</v>
      </c>
      <c r="CT166" s="1" t="n">
        <f aca="false">CT$5/(1-$E166)+$D$166-CT$5</f>
        <v>0.300636609745939</v>
      </c>
      <c r="CU166" s="1" t="n">
        <f aca="false">CU$5/(1-$E166)+$D$166-CU$5</f>
        <v>0.302698250728862</v>
      </c>
      <c r="CV166" s="1" t="n">
        <f aca="false">CV$5/(1-$E166)+$D$166-CV$5</f>
        <v>0.304759891711786</v>
      </c>
      <c r="CW166" s="1" t="n">
        <f aca="false">CW$5/(1-$E166)+$D$166-CW$5</f>
        <v>0.30682153269471</v>
      </c>
      <c r="CX166" s="1" t="n">
        <f aca="false">CX$5/(1-$E166)+$D$166-CX$5</f>
        <v>0.308883173677634</v>
      </c>
      <c r="CY166" s="1" t="n">
        <f aca="false">CY$5/(1-$E166)+$D$166-CY$5</f>
        <v>0.310944814660558</v>
      </c>
      <c r="CZ166" s="1" t="n">
        <f aca="false">CZ$5/(1-$E166)+$D$166-CZ$5</f>
        <v>0.313006455643481</v>
      </c>
      <c r="DA166" s="1" t="n">
        <f aca="false">DA$5/(1-$E166)+$D$166-DA$5</f>
        <v>0.315068096626405</v>
      </c>
      <c r="DB166" s="1" t="n">
        <f aca="false">DB$5/(1-$E166)+$D$166-DB$5</f>
        <v>0.317129737609329</v>
      </c>
      <c r="DC166" s="1" t="n">
        <f aca="false">DC$5/(1-$E166)+$D$166-DC$5</f>
        <v>0.319191378592253</v>
      </c>
      <c r="DD166" s="1" t="n">
        <f aca="false">DD$5/(1-$E166)+$D$166-DD$5</f>
        <v>0.321253019575177</v>
      </c>
      <c r="DE166" s="1" t="n">
        <f aca="false">DE$5/(1-$E166)+$D$166-DE$5</f>
        <v>0.3233146605581</v>
      </c>
      <c r="DF166" s="1" t="n">
        <f aca="false">DF$5/(1-$E166)+$D$166-DF$5</f>
        <v>0.325376301541024</v>
      </c>
      <c r="DG166" s="1" t="n">
        <f aca="false">DG$5/(1-$E166)+$D$166-DG$5</f>
        <v>0.327437942523948</v>
      </c>
      <c r="DH166" s="1" t="n">
        <f aca="false">DH$5/(1-$E166)+$D$166-DH$5</f>
        <v>0.329499583506872</v>
      </c>
      <c r="DI166" s="1" t="n">
        <f aca="false">DI$5/(1-$E166)+$D$166-DI$5</f>
        <v>0.331561224489795</v>
      </c>
      <c r="DJ166" s="1" t="n">
        <f aca="false">DJ$5/(1-$E166)+$D$166-DJ$5</f>
        <v>0.333622865472719</v>
      </c>
      <c r="DK166" s="1" t="n">
        <f aca="false">DK$5/(1-$E166)+$D$166-DK$5</f>
        <v>0.335684506455642</v>
      </c>
      <c r="DL166" s="1" t="n">
        <f aca="false">DL$5/(1-$E166)+$D$166-DL$5</f>
        <v>0.337746147438566</v>
      </c>
      <c r="DM166" s="1" t="n">
        <f aca="false">DM$5/(1-$E166)+$D$166-DM$5</f>
        <v>0.33980778842149</v>
      </c>
      <c r="DN166" s="1" t="n">
        <f aca="false">DN$5/(1-$E166)+$D$166-DN$5</f>
        <v>0.341869429404414</v>
      </c>
      <c r="DO166" s="1" t="n">
        <f aca="false">DO$5/(1-$E166)+$D$166-DO$5</f>
        <v>0.343931070387338</v>
      </c>
      <c r="DP166" s="1" t="n">
        <f aca="false">DP$5/(1-$E166)+$D$166-DP$5</f>
        <v>0.345992711370261</v>
      </c>
      <c r="DQ166" s="1" t="n">
        <f aca="false">DQ$5/(1-$E166)+$D$166-DQ$5</f>
        <v>0.348054352353185</v>
      </c>
      <c r="DR166" s="1" t="n">
        <f aca="false">DR$5/(1-$E166)+$D$166-DR$5</f>
        <v>0.350115993336109</v>
      </c>
      <c r="DS166" s="1" t="n">
        <f aca="false">DS$5/(1-$E166)+$D$166-DS$5</f>
        <v>0.352177634319031</v>
      </c>
      <c r="DT166" s="1" t="n">
        <f aca="false">DT$5/(1-$E166)+$D$166-DT$5</f>
        <v>0.354239275301955</v>
      </c>
      <c r="DU166" s="1" t="n">
        <f aca="false">DU$5/(1-$E166)+$D$166-DU$5</f>
        <v>0.356300916284879</v>
      </c>
      <c r="DV166" s="1" t="n">
        <f aca="false">DV$5/(1-$E166)+$D$166-DV$5</f>
        <v>0.358362557267803</v>
      </c>
      <c r="DW166" s="1" t="n">
        <f aca="false">DW$5/(1-$E166)+$D$166-DW$5</f>
        <v>0.360424198250728</v>
      </c>
      <c r="DX166" s="1" t="n">
        <f aca="false">DX$5/(1-$E166)+$D$166-DX$5</f>
        <v>0.362485839233651</v>
      </c>
      <c r="DY166" s="1" t="n">
        <f aca="false">DY$5/(1-$E166)+$D$166-DY$5</f>
        <v>0.364547480216574</v>
      </c>
      <c r="DZ166" s="1" t="n">
        <f aca="false">DZ$5/(1-$E166)+$D$166-DZ$5</f>
        <v>0.366609121199499</v>
      </c>
      <c r="EA166" s="1" t="n">
        <f aca="false">EA$5/(1-$E166)+$D$166-EA$5</f>
        <v>0.368670762182422</v>
      </c>
      <c r="EB166" s="1" t="n">
        <f aca="false">EB$5/(1-$E166)+$D$166-EB$5</f>
        <v>0.370732403165347</v>
      </c>
      <c r="EC166" s="1" t="n">
        <f aca="false">EC$5/(1-$E166)+$D$166-EC$5</f>
        <v>0.37279404414827</v>
      </c>
      <c r="ED166" s="1" t="n">
        <f aca="false">ED$5/(1-$E166)+$D$166-ED$5</f>
        <v>0.374855685131195</v>
      </c>
      <c r="EE166" s="1" t="n">
        <f aca="false">EE$5/(1-$E166)+$D$166-EE$5</f>
        <v>0.376917326114118</v>
      </c>
      <c r="EF166" s="1" t="n">
        <f aca="false">EF$5/(1-$E166)+$D$166-EF$5</f>
        <v>0.378978967097041</v>
      </c>
      <c r="EG166" s="1" t="n">
        <f aca="false">EG$5/(1-$E166)+$D$166-EG$5</f>
        <v>0.381040608079966</v>
      </c>
      <c r="EH166" s="1" t="n">
        <f aca="false">EH$5/(1-$E166)+$D$166-EH$5</f>
        <v>0.383102249062889</v>
      </c>
      <c r="EI166" s="1" t="n">
        <f aca="false">EI$5/(1-$E166)+$D$166-EI$5</f>
        <v>0.385163890045813</v>
      </c>
      <c r="EJ166" s="1" t="n">
        <f aca="false">EJ$5/(1-$E166)+$D$166-EJ$5</f>
        <v>0.387225531028736</v>
      </c>
      <c r="EK166" s="1" t="n">
        <f aca="false">EK$5/(1-$E166)+$D$166-EK$5</f>
        <v>0.389287172011661</v>
      </c>
      <c r="EL166" s="1" t="n">
        <f aca="false">EL$5/(1-$E166)+$D$166-EL$5</f>
        <v>0.391348812994584</v>
      </c>
      <c r="EM166" s="1" t="n">
        <f aca="false">EM$5/(1-$E166)+$D$166-EM$5</f>
        <v>0.393410453977507</v>
      </c>
      <c r="EN166" s="1" t="n">
        <f aca="false">EN$5/(1-$E166)+$D$166-EN$5</f>
        <v>0.395472094960432</v>
      </c>
      <c r="EO166" s="1" t="n">
        <f aca="false">EO$5/(1-$E166)+$D$166-EO$5</f>
        <v>0.397533735943355</v>
      </c>
      <c r="EP166" s="1" t="n">
        <f aca="false">EP$5/(1-$E166)+$D$166-EP$5</f>
        <v>0.39959537692628</v>
      </c>
      <c r="EQ166" s="1" t="n">
        <f aca="false">EQ$5/(1-$E166)+$D$166-EQ$5</f>
        <v>0.401657017909203</v>
      </c>
      <c r="ER166" s="1" t="n">
        <f aca="false">ER$5/(1-$E166)+$D$166-ER$5</f>
        <v>0.403718658892128</v>
      </c>
      <c r="ES166" s="1" t="n">
        <f aca="false">ES$5/(1-$E166)+$D$166-ES$5</f>
        <v>0.405780299875051</v>
      </c>
      <c r="ET166" s="1" t="n">
        <f aca="false">ET$5/(1-$E166)+$D$166-ET$5</f>
        <v>0.407841940857974</v>
      </c>
      <c r="EU166" s="1"/>
      <c r="EV166" s="1"/>
      <c r="EW166" s="1"/>
      <c r="EX166" s="1"/>
      <c r="EY166" s="1"/>
      <c r="EZ166" s="1"/>
      <c r="FA166" s="1"/>
      <c r="FB166" s="1"/>
    </row>
    <row r="167" customFormat="false" ht="12.75" hidden="false" customHeight="false" outlineLevel="0" collapsed="false">
      <c r="A167" s="18" t="s">
        <v>137</v>
      </c>
      <c r="B167" s="12" t="n">
        <f aca="false">+B166+1</f>
        <v>116</v>
      </c>
      <c r="C167" s="1" t="n">
        <f aca="false">0.3532</f>
        <v>0.3532</v>
      </c>
      <c r="D167" s="1" t="n">
        <f aca="false">0.0373</f>
        <v>0.0373</v>
      </c>
      <c r="E167" s="2" t="n">
        <f aca="false">0.0396</f>
        <v>0.0396</v>
      </c>
      <c r="F167" s="1" t="n">
        <f aca="false">F$5/(1-$E167)+$D$167-F$5</f>
        <v>0.0991492294877134</v>
      </c>
      <c r="G167" s="1" t="n">
        <f aca="false">G$5/(1-$E167)+$D$167-G$5</f>
        <v>0.101210870470637</v>
      </c>
      <c r="H167" s="1" t="n">
        <f aca="false">H$5/(1-$E167)+$D$167-H$5</f>
        <v>0.103272511453561</v>
      </c>
      <c r="I167" s="1" t="n">
        <f aca="false">I$5/(1-$E167)+$D$167-I$5</f>
        <v>0.105334152436485</v>
      </c>
      <c r="J167" s="1" t="n">
        <f aca="false">J$5/(1-$E167)+$D$167-J$5</f>
        <v>0.107395793419409</v>
      </c>
      <c r="K167" s="1" t="n">
        <f aca="false">K$5/(1-$E167)+$D$167-K$5</f>
        <v>0.109457434402332</v>
      </c>
      <c r="L167" s="1" t="n">
        <f aca="false">L$5/(1-$E167)+$D$167-L$5</f>
        <v>0.111519075385256</v>
      </c>
      <c r="M167" s="1" t="n">
        <f aca="false">M$5/(1-$E167)+$D$167-M$5</f>
        <v>0.11358071636818</v>
      </c>
      <c r="N167" s="1" t="n">
        <f aca="false">N$5/(1-$E167)+$D$167-N$5</f>
        <v>0.115642357351104</v>
      </c>
      <c r="O167" s="1" t="n">
        <f aca="false">O$5/(1-$E167)+$D$167-O$5</f>
        <v>0.117703998334027</v>
      </c>
      <c r="P167" s="1" t="n">
        <f aca="false">P$5/(1-$E167)+$D$167-P$5</f>
        <v>0.140382049146189</v>
      </c>
      <c r="Q167" s="1" t="n">
        <f aca="false">Q$5/(1-$E167)+$D$167-Q$5</f>
        <v>0.142443690129113</v>
      </c>
      <c r="R167" s="1" t="n">
        <f aca="false">R$5/(1-$E167)+$D$167-R$5</f>
        <v>0.144505331112037</v>
      </c>
      <c r="S167" s="1" t="n">
        <f aca="false">S$5/(1-$E167)+$D$167-S$5</f>
        <v>0.146566972094961</v>
      </c>
      <c r="T167" s="1" t="n">
        <f aca="false">T$5/(1-$E167)+$D$167-T$5</f>
        <v>0.148628613077884</v>
      </c>
      <c r="U167" s="1" t="n">
        <f aca="false">U$5/(1-$E167)+$D$167-U$5</f>
        <v>0.150690254060808</v>
      </c>
      <c r="V167" s="1" t="n">
        <f aca="false">V$5/(1-$E167)+$D$167-V$5</f>
        <v>0.152751895043732</v>
      </c>
      <c r="W167" s="1" t="n">
        <f aca="false">W$5/(1-$E167)+$D$167-W$5</f>
        <v>0.154813536026655</v>
      </c>
      <c r="X167" s="1" t="n">
        <f aca="false">X$5/(1-$E167)+$D$167-X$5</f>
        <v>0.156875177009579</v>
      </c>
      <c r="Y167" s="1" t="n">
        <f aca="false">Y$5/(1-$E167)+$D$167-Y$5</f>
        <v>0.158936817992503</v>
      </c>
      <c r="Z167" s="1" t="n">
        <f aca="false">Z$5/(1-$E167)+$D$167-Z$5</f>
        <v>0.160998458975427</v>
      </c>
      <c r="AA167" s="1" t="n">
        <f aca="false">AA$5/(1-$E167)+$D$167-AA$5</f>
        <v>0.163060099958351</v>
      </c>
      <c r="AB167" s="1" t="n">
        <f aca="false">AB$5/(1-$E167)+$D$167-AB$5</f>
        <v>0.165121740941274</v>
      </c>
      <c r="AC167" s="1" t="n">
        <f aca="false">AC$5/(1-$E167)+$D$167-AC$5</f>
        <v>0.167183381924198</v>
      </c>
      <c r="AD167" s="1" t="n">
        <f aca="false">AD$5/(1-$E167)+$D$167-AD$5</f>
        <v>0.169245022907122</v>
      </c>
      <c r="AE167" s="1" t="n">
        <f aca="false">AE$5/(1-$E167)+$D$167-AE$5</f>
        <v>0.171306663890046</v>
      </c>
      <c r="AF167" s="1" t="n">
        <f aca="false">AF$5/(1-$E167)+$D$167-AF$5</f>
        <v>0.17336830487297</v>
      </c>
      <c r="AG167" s="1" t="n">
        <f aca="false">AG$5/(1-$E167)+$D$167-AG$5</f>
        <v>0.175429945855893</v>
      </c>
      <c r="AH167" s="1" t="n">
        <f aca="false">AH$5/(1-$E167)+$D$167-AH$5</f>
        <v>0.177491586838817</v>
      </c>
      <c r="AI167" s="1" t="n">
        <f aca="false">AI$5/(1-$E167)+$D$167-AI$5</f>
        <v>0.179553227821741</v>
      </c>
      <c r="AJ167" s="1" t="n">
        <f aca="false">AJ$5/(1-$E167)+$D$167-AJ$5</f>
        <v>0.181614868804664</v>
      </c>
      <c r="AK167" s="1" t="n">
        <f aca="false">AK$5/(1-$E167)+$D$167-AK$5</f>
        <v>0.183676509787588</v>
      </c>
      <c r="AL167" s="1" t="n">
        <f aca="false">AL$5/(1-$E167)+$D$167-AL$5</f>
        <v>0.185738150770512</v>
      </c>
      <c r="AM167" s="1" t="n">
        <f aca="false">AM$5/(1-$E167)+$D$167-AM$5</f>
        <v>0.187799791753436</v>
      </c>
      <c r="AN167" s="1" t="n">
        <f aca="false">AN$5/(1-$E167)+$D$167-AN$5</f>
        <v>0.18986143273636</v>
      </c>
      <c r="AO167" s="1" t="n">
        <f aca="false">AO$5/(1-$E167)+$D$167-AO$5</f>
        <v>0.191923073719284</v>
      </c>
      <c r="AP167" s="1" t="n">
        <f aca="false">AP$5/(1-$E167)+$D$167-AP$5</f>
        <v>0.193984714702207</v>
      </c>
      <c r="AQ167" s="1" t="n">
        <f aca="false">AQ$5/(1-$E167)+$D$167-AQ$5</f>
        <v>0.196046355685131</v>
      </c>
      <c r="AR167" s="1" t="n">
        <f aca="false">AR$5/(1-$E167)+$D$167-AR$5</f>
        <v>0.198107996668055</v>
      </c>
      <c r="AS167" s="1" t="n">
        <f aca="false">AS$5/(1-$E167)+$D$167-AS$5</f>
        <v>0.200169637650979</v>
      </c>
      <c r="AT167" s="1" t="n">
        <f aca="false">AT$5/(1-$E167)+$D$167-AT$5</f>
        <v>0.202231278633902</v>
      </c>
      <c r="AU167" s="1" t="n">
        <f aca="false">AU$5/(1-$E167)+$D$167-AU$5</f>
        <v>0.204292919616826</v>
      </c>
      <c r="AV167" s="1" t="n">
        <f aca="false">AV$5/(1-$E167)+$D$167-AV$5</f>
        <v>0.20635456059975</v>
      </c>
      <c r="AW167" s="1" t="n">
        <f aca="false">AW$5/(1-$E167)+$D$167-AW$5</f>
        <v>0.208416201582674</v>
      </c>
      <c r="AX167" s="1" t="n">
        <f aca="false">AX$5/(1-$E167)+$D$167-AX$5</f>
        <v>0.210477842565598</v>
      </c>
      <c r="AY167" s="1" t="n">
        <f aca="false">AY$5/(1-$E167)+$D$167-AY$5</f>
        <v>0.212539483548521</v>
      </c>
      <c r="AZ167" s="1" t="n">
        <f aca="false">AZ$5/(1-$E167)+$D$167-AZ$5</f>
        <v>0.214601124531445</v>
      </c>
      <c r="BA167" s="1" t="n">
        <f aca="false">BA$5/(1-$E167)+$D$167-BA$5</f>
        <v>0.216662765514369</v>
      </c>
      <c r="BB167" s="1" t="n">
        <f aca="false">BB$5/(1-$E167)+$D$167-BB$5</f>
        <v>0.218724406497293</v>
      </c>
      <c r="BC167" s="1" t="n">
        <f aca="false">BC$5/(1-$E167)+$D$167-BC$5</f>
        <v>0.220786047480217</v>
      </c>
      <c r="BD167" s="1" t="n">
        <f aca="false">BD$5/(1-$E167)+$D$167-BD$5</f>
        <v>0.22284768846314</v>
      </c>
      <c r="BE167" s="1" t="n">
        <f aca="false">BE$5/(1-$E167)+$D$167-BE$5</f>
        <v>0.224909329446064</v>
      </c>
      <c r="BF167" s="1" t="n">
        <f aca="false">BF$5/(1-$E167)+$D$167-BF$5</f>
        <v>0.226970970428988</v>
      </c>
      <c r="BG167" s="1" t="n">
        <f aca="false">BG$5/(1-$E167)+$D$167-BG$5</f>
        <v>0.229032611411911</v>
      </c>
      <c r="BH167" s="1" t="n">
        <f aca="false">BH$5/(1-$E167)+$D$167-BH$5</f>
        <v>0.231094252394835</v>
      </c>
      <c r="BI167" s="1" t="n">
        <f aca="false">BI$5/(1-$E167)+$D$167-BI$5</f>
        <v>0.233155893377759</v>
      </c>
      <c r="BJ167" s="1" t="n">
        <f aca="false">BJ$5/(1-$E167)+$D$167-BJ$5</f>
        <v>0.235217534360682</v>
      </c>
      <c r="BK167" s="1" t="n">
        <f aca="false">BK$5/(1-$E167)+$D$167-BK$5</f>
        <v>0.237279175343606</v>
      </c>
      <c r="BL167" s="1" t="n">
        <f aca="false">BL$5/(1-$E167)+$D$167-BL$5</f>
        <v>0.23934081632653</v>
      </c>
      <c r="BM167" s="1" t="n">
        <f aca="false">BM$5/(1-$E167)+$D$167-BM$5</f>
        <v>0.241402457309454</v>
      </c>
      <c r="BN167" s="1" t="n">
        <f aca="false">BN$5/(1-$E167)+$D$167-BN$5</f>
        <v>0.243464098292378</v>
      </c>
      <c r="BO167" s="1" t="n">
        <f aca="false">BO$5/(1-$E167)+$D$167-BO$5</f>
        <v>0.245525739275301</v>
      </c>
      <c r="BP167" s="1" t="n">
        <f aca="false">BP$5/(1-$E167)+$D$167-BP$5</f>
        <v>0.247587380258225</v>
      </c>
      <c r="BQ167" s="1" t="n">
        <f aca="false">BQ$5/(1-$E167)+$D$167-BQ$5</f>
        <v>0.249649021241149</v>
      </c>
      <c r="BR167" s="1" t="n">
        <f aca="false">BR$5/(1-$E167)+$D$167-BR$5</f>
        <v>0.251710662224073</v>
      </c>
      <c r="BS167" s="1" t="n">
        <f aca="false">BS$5/(1-$E167)+$D$167-BS$5</f>
        <v>0.253772303206997</v>
      </c>
      <c r="BT167" s="1" t="n">
        <f aca="false">BT$5/(1-$E167)+$D$167-BT$5</f>
        <v>0.25583394418992</v>
      </c>
      <c r="BU167" s="1" t="n">
        <f aca="false">BU$5/(1-$E167)+$D$167-BU$5</f>
        <v>0.257895585172844</v>
      </c>
      <c r="BV167" s="1" t="n">
        <f aca="false">BV$5/(1-$E167)+$D$167-BV$5</f>
        <v>0.259957226155768</v>
      </c>
      <c r="BW167" s="1" t="n">
        <f aca="false">BW$5/(1-$E167)+$D$167-BW$5</f>
        <v>0.262018867138692</v>
      </c>
      <c r="BX167" s="1" t="n">
        <f aca="false">BX$5/(1-$E167)+$D$167-BX$5</f>
        <v>0.264080508121616</v>
      </c>
      <c r="BY167" s="1" t="n">
        <f aca="false">BY$5/(1-$E167)+$D$167-BY$5</f>
        <v>0.266142149104539</v>
      </c>
      <c r="BZ167" s="1" t="n">
        <f aca="false">BZ$5/(1-$E167)+$D$167-BZ$5</f>
        <v>0.268203790087463</v>
      </c>
      <c r="CA167" s="1" t="n">
        <f aca="false">CA$5/(1-$E167)+$D$167-CA$5</f>
        <v>0.270265431070387</v>
      </c>
      <c r="CB167" s="1" t="n">
        <f aca="false">CB$5/(1-$E167)+$D$167-CB$5</f>
        <v>0.272327072053311</v>
      </c>
      <c r="CC167" s="1" t="n">
        <f aca="false">CC$5/(1-$E167)+$D$167-CC$5</f>
        <v>0.274388713036235</v>
      </c>
      <c r="CD167" s="1" t="n">
        <f aca="false">CD$5/(1-$E167)+$D$167-CD$5</f>
        <v>0.276450354019159</v>
      </c>
      <c r="CE167" s="1" t="n">
        <f aca="false">CE$5/(1-$E167)+$D$167-CE$5</f>
        <v>0.278511995002082</v>
      </c>
      <c r="CF167" s="1" t="n">
        <f aca="false">CF$5/(1-$E167)+$D$167-CF$5</f>
        <v>0.280573635985006</v>
      </c>
      <c r="CG167" s="1" t="n">
        <f aca="false">CG$5/(1-$E167)+$D$167-CG$5</f>
        <v>0.282635276967929</v>
      </c>
      <c r="CH167" s="1" t="n">
        <f aca="false">CH$5/(1-$E167)+$D$167-CH$5</f>
        <v>0.284696917950853</v>
      </c>
      <c r="CI167" s="1" t="n">
        <f aca="false">CI$5/(1-$E167)+$D$167-CI$5</f>
        <v>0.286758558933777</v>
      </c>
      <c r="CJ167" s="1" t="n">
        <f aca="false">CJ$5/(1-$E167)+$D$167-CJ$5</f>
        <v>0.2888201999167</v>
      </c>
      <c r="CK167" s="1" t="n">
        <f aca="false">CK$5/(1-$E167)+$D$167-CK$5</f>
        <v>0.290881840899624</v>
      </c>
      <c r="CL167" s="1" t="n">
        <f aca="false">CL$5/(1-$E167)+$D$167-CL$5</f>
        <v>0.292943481882548</v>
      </c>
      <c r="CM167" s="1" t="n">
        <f aca="false">CM$5/(1-$E167)+$D$167-CM$5</f>
        <v>0.295005122865472</v>
      </c>
      <c r="CN167" s="1" t="n">
        <f aca="false">CN$5/(1-$E167)+$D$167-CN$5</f>
        <v>0.297066763848396</v>
      </c>
      <c r="CO167" s="1" t="n">
        <f aca="false">CO$5/(1-$E167)+$D$167-CO$5</f>
        <v>0.299128404831319</v>
      </c>
      <c r="CP167" s="1" t="n">
        <f aca="false">CP$5/(1-$E167)+$D$167-CP$5</f>
        <v>0.301190045814243</v>
      </c>
      <c r="CQ167" s="1" t="n">
        <f aca="false">CQ$5/(1-$E167)+$D$167-CQ$5</f>
        <v>0.303251686797167</v>
      </c>
      <c r="CR167" s="1" t="n">
        <f aca="false">CR$5/(1-$E167)+$D$167-CR$5</f>
        <v>0.305313327780091</v>
      </c>
      <c r="CS167" s="1" t="n">
        <f aca="false">CS$5/(1-$E167)+$D$167-CS$5</f>
        <v>0.307374968763015</v>
      </c>
      <c r="CT167" s="1" t="n">
        <f aca="false">CT$5/(1-$E167)+$D$167-CT$5</f>
        <v>0.309436609745939</v>
      </c>
      <c r="CU167" s="1" t="n">
        <f aca="false">CU$5/(1-$E167)+$D$167-CU$5</f>
        <v>0.311498250728862</v>
      </c>
      <c r="CV167" s="1" t="n">
        <f aca="false">CV$5/(1-$E167)+$D$167-CV$5</f>
        <v>0.313559891711786</v>
      </c>
      <c r="CW167" s="1" t="n">
        <f aca="false">CW$5/(1-$E167)+$D$167-CW$5</f>
        <v>0.31562153269471</v>
      </c>
      <c r="CX167" s="1" t="n">
        <f aca="false">CX$5/(1-$E167)+$D$167-CX$5</f>
        <v>0.317683173677634</v>
      </c>
      <c r="CY167" s="1" t="n">
        <f aca="false">CY$5/(1-$E167)+$D$167-CY$5</f>
        <v>0.319744814660558</v>
      </c>
      <c r="CZ167" s="1" t="n">
        <f aca="false">CZ$5/(1-$E167)+$D$167-CZ$5</f>
        <v>0.321806455643481</v>
      </c>
      <c r="DA167" s="1" t="n">
        <f aca="false">DA$5/(1-$E167)+$D$167-DA$5</f>
        <v>0.323868096626405</v>
      </c>
      <c r="DB167" s="1" t="n">
        <f aca="false">DB$5/(1-$E167)+$D$167-DB$5</f>
        <v>0.325929737609329</v>
      </c>
      <c r="DC167" s="1" t="n">
        <f aca="false">DC$5/(1-$E167)+$D$167-DC$5</f>
        <v>0.327991378592253</v>
      </c>
      <c r="DD167" s="1" t="n">
        <f aca="false">DD$5/(1-$E167)+$D$167-DD$5</f>
        <v>0.330053019575177</v>
      </c>
      <c r="DE167" s="1" t="n">
        <f aca="false">DE$5/(1-$E167)+$D$167-DE$5</f>
        <v>0.3321146605581</v>
      </c>
      <c r="DF167" s="1" t="n">
        <f aca="false">DF$5/(1-$E167)+$D$167-DF$5</f>
        <v>0.334176301541024</v>
      </c>
      <c r="DG167" s="1" t="n">
        <f aca="false">DG$5/(1-$E167)+$D$167-DG$5</f>
        <v>0.336237942523947</v>
      </c>
      <c r="DH167" s="1" t="n">
        <f aca="false">DH$5/(1-$E167)+$D$167-DH$5</f>
        <v>0.338299583506871</v>
      </c>
      <c r="DI167" s="1" t="n">
        <f aca="false">DI$5/(1-$E167)+$D$167-DI$5</f>
        <v>0.340361224489795</v>
      </c>
      <c r="DJ167" s="1" t="n">
        <f aca="false">DJ$5/(1-$E167)+$D$167-DJ$5</f>
        <v>0.342422865472719</v>
      </c>
      <c r="DK167" s="1" t="n">
        <f aca="false">DK$5/(1-$E167)+$D$167-DK$5</f>
        <v>0.344484506455642</v>
      </c>
      <c r="DL167" s="1" t="n">
        <f aca="false">DL$5/(1-$E167)+$D$167-DL$5</f>
        <v>0.346546147438566</v>
      </c>
      <c r="DM167" s="1" t="n">
        <f aca="false">DM$5/(1-$E167)+$D$167-DM$5</f>
        <v>0.34860778842149</v>
      </c>
      <c r="DN167" s="1" t="n">
        <f aca="false">DN$5/(1-$E167)+$D$167-DN$5</f>
        <v>0.350669429404414</v>
      </c>
      <c r="DO167" s="1" t="n">
        <f aca="false">DO$5/(1-$E167)+$D$167-DO$5</f>
        <v>0.352731070387338</v>
      </c>
      <c r="DP167" s="1" t="n">
        <f aca="false">DP$5/(1-$E167)+$D$167-DP$5</f>
        <v>0.354792711370262</v>
      </c>
      <c r="DQ167" s="1" t="n">
        <f aca="false">DQ$5/(1-$E167)+$D$167-DQ$5</f>
        <v>0.356854352353186</v>
      </c>
      <c r="DR167" s="1" t="n">
        <f aca="false">DR$5/(1-$E167)+$D$167-DR$5</f>
        <v>0.35891599333611</v>
      </c>
      <c r="DS167" s="1" t="n">
        <f aca="false">DS$5/(1-$E167)+$D$167-DS$5</f>
        <v>0.360977634319032</v>
      </c>
      <c r="DT167" s="1" t="n">
        <f aca="false">DT$5/(1-$E167)+$D$167-DT$5</f>
        <v>0.363039275301956</v>
      </c>
      <c r="DU167" s="1" t="n">
        <f aca="false">DU$5/(1-$E167)+$D$167-DU$5</f>
        <v>0.36510091628488</v>
      </c>
      <c r="DV167" s="1" t="n">
        <f aca="false">DV$5/(1-$E167)+$D$167-DV$5</f>
        <v>0.367162557267804</v>
      </c>
      <c r="DW167" s="1" t="n">
        <f aca="false">DW$5/(1-$E167)+$D$167-DW$5</f>
        <v>0.369224198250729</v>
      </c>
      <c r="DX167" s="1" t="n">
        <f aca="false">DX$5/(1-$E167)+$D$167-DX$5</f>
        <v>0.371285839233652</v>
      </c>
      <c r="DY167" s="1" t="n">
        <f aca="false">DY$5/(1-$E167)+$D$167-DY$5</f>
        <v>0.373347480216575</v>
      </c>
      <c r="DZ167" s="1" t="n">
        <f aca="false">DZ$5/(1-$E167)+$D$167-DZ$5</f>
        <v>0.3754091211995</v>
      </c>
      <c r="EA167" s="1" t="n">
        <f aca="false">EA$5/(1-$E167)+$D$167-EA$5</f>
        <v>0.377470762182423</v>
      </c>
      <c r="EB167" s="1" t="n">
        <f aca="false">EB$5/(1-$E167)+$D$167-EB$5</f>
        <v>0.379532403165348</v>
      </c>
      <c r="EC167" s="1" t="n">
        <f aca="false">EC$5/(1-$E167)+$D$167-EC$5</f>
        <v>0.381594044148271</v>
      </c>
      <c r="ED167" s="1" t="n">
        <f aca="false">ED$5/(1-$E167)+$D$167-ED$5</f>
        <v>0.383655685131195</v>
      </c>
      <c r="EE167" s="1" t="n">
        <f aca="false">EE$5/(1-$E167)+$D$167-EE$5</f>
        <v>0.385717326114118</v>
      </c>
      <c r="EF167" s="1" t="n">
        <f aca="false">EF$5/(1-$E167)+$D$167-EF$5</f>
        <v>0.387778967097042</v>
      </c>
      <c r="EG167" s="1" t="n">
        <f aca="false">EG$5/(1-$E167)+$D$167-EG$5</f>
        <v>0.389840608079966</v>
      </c>
      <c r="EH167" s="1" t="n">
        <f aca="false">EH$5/(1-$E167)+$D$167-EH$5</f>
        <v>0.391902249062889</v>
      </c>
      <c r="EI167" s="1" t="n">
        <f aca="false">EI$5/(1-$E167)+$D$167-EI$5</f>
        <v>0.393963890045814</v>
      </c>
      <c r="EJ167" s="1" t="n">
        <f aca="false">EJ$5/(1-$E167)+$D$167-EJ$5</f>
        <v>0.396025531028737</v>
      </c>
      <c r="EK167" s="1" t="n">
        <f aca="false">EK$5/(1-$E167)+$D$167-EK$5</f>
        <v>0.398087172011662</v>
      </c>
      <c r="EL167" s="1" t="n">
        <f aca="false">EL$5/(1-$E167)+$D$167-EL$5</f>
        <v>0.400148812994585</v>
      </c>
      <c r="EM167" s="1" t="n">
        <f aca="false">EM$5/(1-$E167)+$D$167-EM$5</f>
        <v>0.402210453977508</v>
      </c>
      <c r="EN167" s="1" t="n">
        <f aca="false">EN$5/(1-$E167)+$D$167-EN$5</f>
        <v>0.404272094960433</v>
      </c>
      <c r="EO167" s="1" t="n">
        <f aca="false">EO$5/(1-$E167)+$D$167-EO$5</f>
        <v>0.406333735943356</v>
      </c>
      <c r="EP167" s="1" t="n">
        <f aca="false">EP$5/(1-$E167)+$D$167-EP$5</f>
        <v>0.408395376926281</v>
      </c>
      <c r="EQ167" s="1" t="n">
        <f aca="false">EQ$5/(1-$E167)+$D$167-EQ$5</f>
        <v>0.410457017909204</v>
      </c>
      <c r="ER167" s="1" t="n">
        <f aca="false">ER$5/(1-$E167)+$D$167-ER$5</f>
        <v>0.412518658892129</v>
      </c>
      <c r="ES167" s="1" t="n">
        <f aca="false">ES$5/(1-$E167)+$D$167-ES$5</f>
        <v>0.414580299875052</v>
      </c>
      <c r="ET167" s="1" t="n">
        <f aca="false">ET$5/(1-$E167)+$D$167-ET$5</f>
        <v>0.416641940857975</v>
      </c>
      <c r="EU167" s="1"/>
      <c r="EV167" s="1"/>
      <c r="EW167" s="1"/>
      <c r="EX167" s="1"/>
      <c r="EY167" s="1"/>
      <c r="EZ167" s="1"/>
      <c r="FA167" s="1"/>
      <c r="FB167" s="1"/>
    </row>
    <row r="168" customFormat="false" ht="12.75" hidden="false" customHeight="false" outlineLevel="0" collapsed="false">
      <c r="A168" s="18"/>
      <c r="B168" s="12" t="n">
        <f aca="false">+B167+1</f>
        <v>117</v>
      </c>
    </row>
    <row r="169" customFormat="false" ht="12.75" hidden="false" customHeight="false" outlineLevel="0" collapsed="false">
      <c r="A169" s="18"/>
      <c r="B169" s="12" t="n">
        <f aca="false">+B168+1</f>
        <v>118</v>
      </c>
    </row>
    <row r="170" customFormat="false" ht="12.75" hidden="false" customHeight="false" outlineLevel="0" collapsed="false">
      <c r="A170" s="18" t="s">
        <v>138</v>
      </c>
      <c r="B170" s="12" t="n">
        <f aca="false">+B169+1</f>
        <v>119</v>
      </c>
      <c r="C170" s="1" t="n">
        <f aca="false">0.2021-0.0085</f>
        <v>0.1936</v>
      </c>
      <c r="D170" s="1" t="n">
        <f aca="false">0.024-0.0088</f>
        <v>0.0152</v>
      </c>
      <c r="E170" s="2" t="n">
        <f aca="false">0.0222</f>
        <v>0.0222</v>
      </c>
      <c r="F170" s="1" t="n">
        <f aca="false">F$5/(1-$E170)+$D$170-F$5</f>
        <v>0.0492560441808141</v>
      </c>
      <c r="G170" s="1" t="n">
        <f aca="false">G$5/(1-$E170)+$D$170-G$5</f>
        <v>0.0503912456535081</v>
      </c>
      <c r="H170" s="1" t="n">
        <f aca="false">H$5/(1-$E170)+$D$170-H$5</f>
        <v>0.0515264471262018</v>
      </c>
      <c r="I170" s="1" t="n">
        <f aca="false">I$5/(1-$E170)+$D$170-I$5</f>
        <v>0.0526616485988956</v>
      </c>
      <c r="J170" s="1" t="n">
        <f aca="false">J$5/(1-$E170)+$D$170-J$5</f>
        <v>0.0537968500715893</v>
      </c>
      <c r="K170" s="1" t="n">
        <f aca="false">K$5/(1-$E170)+$D$170-K$5</f>
        <v>0.0549320515442833</v>
      </c>
      <c r="L170" s="1" t="n">
        <f aca="false">L$5/(1-$E170)+$D$170-L$5</f>
        <v>0.056067253016977</v>
      </c>
      <c r="M170" s="1" t="n">
        <f aca="false">M$5/(1-$E170)+$D$170-M$5</f>
        <v>0.0572024544896708</v>
      </c>
      <c r="N170" s="1" t="n">
        <f aca="false">N$5/(1-$E170)+$D$170-N$5</f>
        <v>0.0583376559623645</v>
      </c>
      <c r="O170" s="1" t="n">
        <f aca="false">O$5/(1-$E170)+$D$170-O$5</f>
        <v>0.0594728574350583</v>
      </c>
      <c r="P170" s="1" t="n">
        <f aca="false">P$5/(1-$E170)+$D$170-P$5</f>
        <v>0.0719600736346902</v>
      </c>
      <c r="Q170" s="1" t="n">
        <f aca="false">Q$5/(1-$E170)+$D$170-Q$5</f>
        <v>0.0730952751073839</v>
      </c>
      <c r="R170" s="1" t="n">
        <f aca="false">R$5/(1-$E170)+$D$170-R$5</f>
        <v>0.0742304765800776</v>
      </c>
      <c r="S170" s="1" t="n">
        <f aca="false">S$5/(1-$E170)+$D$170-S$5</f>
        <v>0.0753656780527714</v>
      </c>
      <c r="T170" s="1" t="n">
        <f aca="false">T$5/(1-$E170)+$D$170-T$5</f>
        <v>0.0765008795254656</v>
      </c>
      <c r="U170" s="1" t="n">
        <f aca="false">U$5/(1-$E170)+$D$170-U$5</f>
        <v>0.0776360809981593</v>
      </c>
      <c r="V170" s="1" t="n">
        <f aca="false">V$5/(1-$E170)+$D$170-V$5</f>
        <v>0.0787712824708531</v>
      </c>
      <c r="W170" s="1" t="n">
        <f aca="false">W$5/(1-$E170)+$D$170-W$5</f>
        <v>0.0799064839435468</v>
      </c>
      <c r="X170" s="1" t="n">
        <f aca="false">X$5/(1-$E170)+$D$170-X$5</f>
        <v>0.0810416854162406</v>
      </c>
      <c r="Y170" s="1" t="n">
        <f aca="false">Y$5/(1-$E170)+$D$170-Y$5</f>
        <v>0.0821768868889343</v>
      </c>
      <c r="Z170" s="1" t="n">
        <f aca="false">Z$5/(1-$E170)+$D$170-Z$5</f>
        <v>0.0833120883616281</v>
      </c>
      <c r="AA170" s="1" t="n">
        <f aca="false">AA$5/(1-$E170)+$D$170-AA$5</f>
        <v>0.0844472898343218</v>
      </c>
      <c r="AB170" s="1" t="n">
        <f aca="false">AB$5/(1-$E170)+$D$170-AB$5</f>
        <v>0.085582491307016</v>
      </c>
      <c r="AC170" s="1" t="n">
        <f aca="false">AC$5/(1-$E170)+$D$170-AC$5</f>
        <v>0.0867176927797098</v>
      </c>
      <c r="AD170" s="1" t="n">
        <f aca="false">AD$5/(1-$E170)+$D$170-AD$5</f>
        <v>0.0878528942524035</v>
      </c>
      <c r="AE170" s="1" t="n">
        <f aca="false">AE$5/(1-$E170)+$D$170-AE$5</f>
        <v>0.0889880957250973</v>
      </c>
      <c r="AF170" s="1" t="n">
        <f aca="false">AF$5/(1-$E170)+$D$170-AF$5</f>
        <v>0.090123297197791</v>
      </c>
      <c r="AG170" s="1" t="n">
        <f aca="false">AG$5/(1-$E170)+$D$170-AG$5</f>
        <v>0.0912584986704847</v>
      </c>
      <c r="AH170" s="1" t="n">
        <f aca="false">AH$5/(1-$E170)+$D$170-AH$5</f>
        <v>0.0923937001431785</v>
      </c>
      <c r="AI170" s="1" t="n">
        <f aca="false">AI$5/(1-$E170)+$D$170-AI$5</f>
        <v>0.0935289016158722</v>
      </c>
      <c r="AJ170" s="1" t="n">
        <f aca="false">AJ$5/(1-$E170)+$D$170-AJ$5</f>
        <v>0.094664103088566</v>
      </c>
      <c r="AK170" s="1" t="n">
        <f aca="false">AK$5/(1-$E170)+$D$170-AK$5</f>
        <v>0.0957993045612602</v>
      </c>
      <c r="AL170" s="1" t="n">
        <f aca="false">AL$5/(1-$E170)+$D$170-AL$5</f>
        <v>0.0969345060339539</v>
      </c>
      <c r="AM170" s="1" t="n">
        <f aca="false">AM$5/(1-$E170)+$D$170-AM$5</f>
        <v>0.0980697075066477</v>
      </c>
      <c r="AN170" s="1" t="n">
        <f aca="false">AN$5/(1-$E170)+$D$170-AN$5</f>
        <v>0.0992049089793414</v>
      </c>
      <c r="AO170" s="1" t="n">
        <f aca="false">AO$5/(1-$E170)+$D$170-AO$5</f>
        <v>0.100340110452035</v>
      </c>
      <c r="AP170" s="1" t="n">
        <f aca="false">AP$5/(1-$E170)+$D$170-AP$5</f>
        <v>0.101475311924729</v>
      </c>
      <c r="AQ170" s="1" t="n">
        <f aca="false">AQ$5/(1-$E170)+$D$170-AQ$5</f>
        <v>0.102610513397423</v>
      </c>
      <c r="AR170" s="1" t="n">
        <f aca="false">AR$5/(1-$E170)+$D$170-AR$5</f>
        <v>0.103745714870116</v>
      </c>
      <c r="AS170" s="1" t="n">
        <f aca="false">AS$5/(1-$E170)+$D$170-AS$5</f>
        <v>0.10488091634281</v>
      </c>
      <c r="AT170" s="1" t="n">
        <f aca="false">AT$5/(1-$E170)+$D$170-AT$5</f>
        <v>0.106016117815504</v>
      </c>
      <c r="AU170" s="1" t="n">
        <f aca="false">AU$5/(1-$E170)+$D$170-AU$5</f>
        <v>0.107151319288198</v>
      </c>
      <c r="AV170" s="1" t="n">
        <f aca="false">AV$5/(1-$E170)+$D$170-AV$5</f>
        <v>0.108286520760892</v>
      </c>
      <c r="AW170" s="1" t="n">
        <f aca="false">AW$5/(1-$E170)+$D$170-AW$5</f>
        <v>0.109421722233585</v>
      </c>
      <c r="AX170" s="1" t="n">
        <f aca="false">AX$5/(1-$E170)+$D$170-AX$5</f>
        <v>0.110556923706279</v>
      </c>
      <c r="AY170" s="1" t="n">
        <f aca="false">AY$5/(1-$E170)+$D$170-AY$5</f>
        <v>0.111692125178974</v>
      </c>
      <c r="AZ170" s="1" t="n">
        <f aca="false">AZ$5/(1-$E170)+$D$170-AZ$5</f>
        <v>0.112827326651667</v>
      </c>
      <c r="BA170" s="1" t="n">
        <f aca="false">BA$5/(1-$E170)+$D$170-BA$5</f>
        <v>0.113962528124361</v>
      </c>
      <c r="BB170" s="1" t="n">
        <f aca="false">BB$5/(1-$E170)+$D$170-BB$5</f>
        <v>0.115097729597054</v>
      </c>
      <c r="BC170" s="1" t="n">
        <f aca="false">BC$5/(1-$E170)+$D$170-BC$5</f>
        <v>0.116232931069749</v>
      </c>
      <c r="BD170" s="1" t="n">
        <f aca="false">BD$5/(1-$E170)+$D$170-BD$5</f>
        <v>0.117368132542442</v>
      </c>
      <c r="BE170" s="1" t="n">
        <f aca="false">BE$5/(1-$E170)+$D$170-BE$5</f>
        <v>0.118503334015136</v>
      </c>
      <c r="BF170" s="1" t="n">
        <f aca="false">BF$5/(1-$E170)+$D$170-BF$5</f>
        <v>0.119638535487829</v>
      </c>
      <c r="BG170" s="1" t="n">
        <f aca="false">BG$5/(1-$E170)+$D$170-BG$5</f>
        <v>0.120773736960524</v>
      </c>
      <c r="BH170" s="1" t="n">
        <f aca="false">BH$5/(1-$E170)+$D$170-BH$5</f>
        <v>0.121908938433218</v>
      </c>
      <c r="BI170" s="1" t="n">
        <f aca="false">BI$5/(1-$E170)+$D$170-BI$5</f>
        <v>0.123044139905911</v>
      </c>
      <c r="BJ170" s="1" t="n">
        <f aca="false">BJ$5/(1-$E170)+$D$170-BJ$5</f>
        <v>0.124179341378605</v>
      </c>
      <c r="BK170" s="1" t="n">
        <f aca="false">BK$5/(1-$E170)+$D$170-BK$5</f>
        <v>0.125314542851299</v>
      </c>
      <c r="BL170" s="1" t="n">
        <f aca="false">BL$5/(1-$E170)+$D$170-BL$5</f>
        <v>0.126449744323993</v>
      </c>
      <c r="BM170" s="1" t="n">
        <f aca="false">BM$5/(1-$E170)+$D$170-BM$5</f>
        <v>0.127584945796686</v>
      </c>
      <c r="BN170" s="1" t="n">
        <f aca="false">BN$5/(1-$E170)+$D$170-BN$5</f>
        <v>0.12872014726938</v>
      </c>
      <c r="BO170" s="1" t="n">
        <f aca="false">BO$5/(1-$E170)+$D$170-BO$5</f>
        <v>0.129855348742074</v>
      </c>
      <c r="BP170" s="1" t="n">
        <f aca="false">BP$5/(1-$E170)+$D$170-BP$5</f>
        <v>0.130990550214768</v>
      </c>
      <c r="BQ170" s="1" t="n">
        <f aca="false">BQ$5/(1-$E170)+$D$170-BQ$5</f>
        <v>0.132125751687462</v>
      </c>
      <c r="BR170" s="1" t="n">
        <f aca="false">BR$5/(1-$E170)+$D$170-BR$5</f>
        <v>0.133260953160155</v>
      </c>
      <c r="BS170" s="1" t="n">
        <f aca="false">BS$5/(1-$E170)+$D$170-BS$5</f>
        <v>0.134396154632849</v>
      </c>
      <c r="BT170" s="1" t="n">
        <f aca="false">BT$5/(1-$E170)+$D$170-BT$5</f>
        <v>0.135531356105543</v>
      </c>
      <c r="BU170" s="1" t="n">
        <f aca="false">BU$5/(1-$E170)+$D$170-BU$5</f>
        <v>0.136666557578237</v>
      </c>
      <c r="BV170" s="1" t="n">
        <f aca="false">BV$5/(1-$E170)+$D$170-BV$5</f>
        <v>0.13780175905093</v>
      </c>
      <c r="BW170" s="1" t="n">
        <f aca="false">BW$5/(1-$E170)+$D$170-BW$5</f>
        <v>0.138936960523624</v>
      </c>
      <c r="BX170" s="1" t="n">
        <f aca="false">BX$5/(1-$E170)+$D$170-BX$5</f>
        <v>0.140072161996318</v>
      </c>
      <c r="BY170" s="1" t="n">
        <f aca="false">BY$5/(1-$E170)+$D$170-BY$5</f>
        <v>0.141207363469012</v>
      </c>
      <c r="BZ170" s="1" t="n">
        <f aca="false">BZ$5/(1-$E170)+$D$170-BZ$5</f>
        <v>0.142342564941706</v>
      </c>
      <c r="CA170" s="1" t="n">
        <f aca="false">CA$5/(1-$E170)+$D$170-CA$5</f>
        <v>0.143477766414399</v>
      </c>
      <c r="CB170" s="1" t="n">
        <f aca="false">CB$5/(1-$E170)+$D$170-CB$5</f>
        <v>0.144612967887094</v>
      </c>
      <c r="CC170" s="1" t="n">
        <f aca="false">CC$5/(1-$E170)+$D$170-CC$5</f>
        <v>0.145748169359787</v>
      </c>
      <c r="CD170" s="1" t="n">
        <f aca="false">CD$5/(1-$E170)+$D$170-CD$5</f>
        <v>0.146883370832481</v>
      </c>
      <c r="CE170" s="1" t="n">
        <f aca="false">CE$5/(1-$E170)+$D$170-CE$5</f>
        <v>0.148018572305174</v>
      </c>
      <c r="CF170" s="1" t="n">
        <f aca="false">CF$5/(1-$E170)+$D$170-CF$5</f>
        <v>0.149153773777869</v>
      </c>
      <c r="CG170" s="1" t="n">
        <f aca="false">CG$5/(1-$E170)+$D$170-CG$5</f>
        <v>0.150288975250563</v>
      </c>
      <c r="CH170" s="1" t="n">
        <f aca="false">CH$5/(1-$E170)+$D$170-CH$5</f>
        <v>0.151424176723256</v>
      </c>
      <c r="CI170" s="1" t="n">
        <f aca="false">CI$5/(1-$E170)+$D$170-CI$5</f>
        <v>0.15255937819595</v>
      </c>
      <c r="CJ170" s="1" t="n">
        <f aca="false">CJ$5/(1-$E170)+$D$170-CJ$5</f>
        <v>0.153694579668644</v>
      </c>
      <c r="CK170" s="1" t="n">
        <f aca="false">CK$5/(1-$E170)+$D$170-CK$5</f>
        <v>0.154829781141338</v>
      </c>
      <c r="CL170" s="1" t="n">
        <f aca="false">CL$5/(1-$E170)+$D$170-CL$5</f>
        <v>0.155964982614031</v>
      </c>
      <c r="CM170" s="1" t="n">
        <f aca="false">CM$5/(1-$E170)+$D$170-CM$5</f>
        <v>0.157100184086725</v>
      </c>
      <c r="CN170" s="1" t="n">
        <f aca="false">CN$5/(1-$E170)+$D$170-CN$5</f>
        <v>0.158235385559419</v>
      </c>
      <c r="CO170" s="1" t="n">
        <f aca="false">CO$5/(1-$E170)+$D$170-CO$5</f>
        <v>0.159370587032113</v>
      </c>
      <c r="CP170" s="1" t="n">
        <f aca="false">CP$5/(1-$E170)+$D$170-CP$5</f>
        <v>0.160505788504807</v>
      </c>
      <c r="CQ170" s="1" t="n">
        <f aca="false">CQ$5/(1-$E170)+$D$170-CQ$5</f>
        <v>0.1616409899775</v>
      </c>
      <c r="CR170" s="1" t="n">
        <f aca="false">CR$5/(1-$E170)+$D$170-CR$5</f>
        <v>0.162776191450194</v>
      </c>
      <c r="CS170" s="1" t="n">
        <f aca="false">CS$5/(1-$E170)+$D$170-CS$5</f>
        <v>0.163911392922888</v>
      </c>
      <c r="CT170" s="1" t="n">
        <f aca="false">CT$5/(1-$E170)+$D$170-CT$5</f>
        <v>0.165046594395582</v>
      </c>
      <c r="CU170" s="1" t="n">
        <f aca="false">CU$5/(1-$E170)+$D$170-CU$5</f>
        <v>0.166181795868275</v>
      </c>
      <c r="CV170" s="1" t="n">
        <f aca="false">CV$5/(1-$E170)+$D$170-CV$5</f>
        <v>0.167316997340969</v>
      </c>
      <c r="CW170" s="1" t="n">
        <f aca="false">CW$5/(1-$E170)+$D$170-CW$5</f>
        <v>0.168452198813663</v>
      </c>
      <c r="CX170" s="1" t="n">
        <f aca="false">CX$5/(1-$E170)+$D$170-CX$5</f>
        <v>0.169587400286357</v>
      </c>
      <c r="CY170" s="1" t="n">
        <f aca="false">CY$5/(1-$E170)+$D$170-CY$5</f>
        <v>0.170722601759051</v>
      </c>
      <c r="CZ170" s="1" t="n">
        <f aca="false">CZ$5/(1-$E170)+$D$170-CZ$5</f>
        <v>0.171857803231744</v>
      </c>
      <c r="DA170" s="1" t="n">
        <f aca="false">DA$5/(1-$E170)+$D$170-DA$5</f>
        <v>0.172993004704439</v>
      </c>
      <c r="DB170" s="1" t="n">
        <f aca="false">DB$5/(1-$E170)+$D$170-DB$5</f>
        <v>0.174128206177132</v>
      </c>
      <c r="DC170" s="1" t="n">
        <f aca="false">DC$5/(1-$E170)+$D$170-DC$5</f>
        <v>0.175263407649826</v>
      </c>
      <c r="DD170" s="1" t="n">
        <f aca="false">DD$5/(1-$E170)+$D$170-DD$5</f>
        <v>0.176398609122519</v>
      </c>
      <c r="DE170" s="1" t="n">
        <f aca="false">DE$5/(1-$E170)+$D$170-DE$5</f>
        <v>0.177533810595214</v>
      </c>
      <c r="DF170" s="1" t="n">
        <f aca="false">DF$5/(1-$E170)+$D$170-DF$5</f>
        <v>0.178669012067907</v>
      </c>
      <c r="DG170" s="1" t="n">
        <f aca="false">DG$5/(1-$E170)+$D$170-DG$5</f>
        <v>0.179804213540601</v>
      </c>
      <c r="DH170" s="1" t="n">
        <f aca="false">DH$5/(1-$E170)+$D$170-DH$5</f>
        <v>0.180939415013295</v>
      </c>
      <c r="DI170" s="1" t="n">
        <f aca="false">DI$5/(1-$E170)+$D$170-DI$5</f>
        <v>0.182074616485989</v>
      </c>
      <c r="DJ170" s="1" t="n">
        <f aca="false">DJ$5/(1-$E170)+$D$170-DJ$5</f>
        <v>0.183209817958683</v>
      </c>
      <c r="DK170" s="1" t="n">
        <f aca="false">DK$5/(1-$E170)+$D$170-DK$5</f>
        <v>0.184345019431376</v>
      </c>
      <c r="DL170" s="1" t="n">
        <f aca="false">DL$5/(1-$E170)+$D$170-DL$5</f>
        <v>0.18548022090407</v>
      </c>
      <c r="DM170" s="1" t="n">
        <f aca="false">DM$5/(1-$E170)+$D$170-DM$5</f>
        <v>0.186615422376764</v>
      </c>
      <c r="DN170" s="1" t="n">
        <f aca="false">DN$5/(1-$E170)+$D$170-DN$5</f>
        <v>0.187750623849458</v>
      </c>
      <c r="DO170" s="1" t="n">
        <f aca="false">DO$5/(1-$E170)+$D$170-DO$5</f>
        <v>0.188885825322151</v>
      </c>
      <c r="DP170" s="1" t="n">
        <f aca="false">DP$5/(1-$E170)+$D$170-DP$5</f>
        <v>0.190021026794845</v>
      </c>
      <c r="DQ170" s="1" t="n">
        <f aca="false">DQ$5/(1-$E170)+$D$170-DQ$5</f>
        <v>0.191156228267539</v>
      </c>
      <c r="DR170" s="1" t="n">
        <f aca="false">DR$5/(1-$E170)+$D$170-DR$5</f>
        <v>0.192291429740233</v>
      </c>
      <c r="DS170" s="1" t="n">
        <f aca="false">DS$5/(1-$E170)+$D$170-DS$5</f>
        <v>0.193426631212927</v>
      </c>
      <c r="DT170" s="1" t="n">
        <f aca="false">DT$5/(1-$E170)+$D$170-DT$5</f>
        <v>0.19456183268562</v>
      </c>
      <c r="DU170" s="1" t="n">
        <f aca="false">DU$5/(1-$E170)+$D$170-DU$5</f>
        <v>0.195697034158314</v>
      </c>
      <c r="DV170" s="1" t="n">
        <f aca="false">DV$5/(1-$E170)+$D$170-DV$5</f>
        <v>0.196832235631009</v>
      </c>
      <c r="DW170" s="1" t="n">
        <f aca="false">DW$5/(1-$E170)+$D$170-DW$5</f>
        <v>0.197967437103701</v>
      </c>
      <c r="DX170" s="1" t="n">
        <f aca="false">DX$5/(1-$E170)+$D$170-DX$5</f>
        <v>0.199102638576395</v>
      </c>
      <c r="DY170" s="1" t="n">
        <f aca="false">DY$5/(1-$E170)+$D$170-DY$5</f>
        <v>0.200237840049089</v>
      </c>
      <c r="DZ170" s="1" t="n">
        <f aca="false">DZ$5/(1-$E170)+$D$170-DZ$5</f>
        <v>0.201373041521784</v>
      </c>
      <c r="EA170" s="1" t="n">
        <f aca="false">EA$5/(1-$E170)+$D$170-EA$5</f>
        <v>0.202508242994478</v>
      </c>
      <c r="EB170" s="1" t="n">
        <f aca="false">EB$5/(1-$E170)+$D$170-EB$5</f>
        <v>0.20364344446717</v>
      </c>
      <c r="EC170" s="1" t="n">
        <f aca="false">EC$5/(1-$E170)+$D$170-EC$5</f>
        <v>0.204778645939864</v>
      </c>
      <c r="ED170" s="1" t="n">
        <f aca="false">ED$5/(1-$E170)+$D$170-ED$5</f>
        <v>0.205913847412559</v>
      </c>
      <c r="EE170" s="1" t="n">
        <f aca="false">EE$5/(1-$E170)+$D$170-EE$5</f>
        <v>0.207049048885253</v>
      </c>
      <c r="EF170" s="1" t="n">
        <f aca="false">EF$5/(1-$E170)+$D$170-EF$5</f>
        <v>0.208184250357947</v>
      </c>
      <c r="EG170" s="1" t="n">
        <f aca="false">EG$5/(1-$E170)+$D$170-EG$5</f>
        <v>0.209319451830639</v>
      </c>
      <c r="EH170" s="1" t="n">
        <f aca="false">EH$5/(1-$E170)+$D$170-EH$5</f>
        <v>0.210454653303334</v>
      </c>
      <c r="EI170" s="1" t="n">
        <f aca="false">EI$5/(1-$E170)+$D$170-EI$5</f>
        <v>0.211589854776028</v>
      </c>
      <c r="EJ170" s="1" t="n">
        <f aca="false">EJ$5/(1-$E170)+$D$170-EJ$5</f>
        <v>0.212725056248722</v>
      </c>
      <c r="EK170" s="1" t="n">
        <f aca="false">EK$5/(1-$E170)+$D$170-EK$5</f>
        <v>0.213860257721416</v>
      </c>
      <c r="EL170" s="1" t="n">
        <f aca="false">EL$5/(1-$E170)+$D$170-EL$5</f>
        <v>0.214995459194109</v>
      </c>
      <c r="EM170" s="1" t="n">
        <f aca="false">EM$5/(1-$E170)+$D$170-EM$5</f>
        <v>0.216130660666803</v>
      </c>
      <c r="EN170" s="1" t="n">
        <f aca="false">EN$5/(1-$E170)+$D$170-EN$5</f>
        <v>0.217265862139497</v>
      </c>
      <c r="EO170" s="1" t="n">
        <f aca="false">EO$5/(1-$E170)+$D$170-EO$5</f>
        <v>0.218401063612191</v>
      </c>
      <c r="EP170" s="1" t="n">
        <f aca="false">EP$5/(1-$E170)+$D$170-EP$5</f>
        <v>0.219536265084884</v>
      </c>
      <c r="EQ170" s="1" t="n">
        <f aca="false">EQ$5/(1-$E170)+$D$170-EQ$5</f>
        <v>0.220671466557578</v>
      </c>
      <c r="ER170" s="1" t="n">
        <f aca="false">ER$5/(1-$E170)+$D$170-ER$5</f>
        <v>0.221806668030272</v>
      </c>
      <c r="ES170" s="1" t="n">
        <f aca="false">ES$5/(1-$E170)+$D$170-ES$5</f>
        <v>0.222941869502966</v>
      </c>
      <c r="ET170" s="1" t="n">
        <f aca="false">ET$5/(1-$E170)+$D$170-ET$5</f>
        <v>0.22407707097566</v>
      </c>
      <c r="EU170" s="1"/>
      <c r="EV170" s="1"/>
      <c r="EW170" s="1"/>
      <c r="EX170" s="1"/>
      <c r="EY170" s="1"/>
      <c r="EZ170" s="1"/>
      <c r="FA170" s="1"/>
      <c r="FB170" s="1"/>
    </row>
    <row r="171" customFormat="false" ht="12.75" hidden="false" customHeight="false" outlineLevel="0" collapsed="false">
      <c r="A171" s="18" t="s">
        <v>139</v>
      </c>
      <c r="B171" s="12" t="n">
        <f aca="false">+B170+1</f>
        <v>120</v>
      </c>
      <c r="C171" s="1" t="n">
        <f aca="false">0.286-0.0085</f>
        <v>0.2775</v>
      </c>
      <c r="D171" s="1" t="n">
        <f aca="false">0.0328-0.0088</f>
        <v>0.024</v>
      </c>
      <c r="E171" s="2" t="n">
        <f aca="false">0.0332</f>
        <v>0.0332</v>
      </c>
      <c r="F171" s="1" t="n">
        <f aca="false">F$5/(1-$E171)+$D$171-F$5</f>
        <v>0.0755101365328921</v>
      </c>
      <c r="G171" s="1" t="n">
        <f aca="false">G$5/(1-$E171)+$D$171-G$5</f>
        <v>0.0772271410839884</v>
      </c>
      <c r="H171" s="1" t="n">
        <f aca="false">H$5/(1-$E171)+$D$171-H$5</f>
        <v>0.0789441456350848</v>
      </c>
      <c r="I171" s="1" t="n">
        <f aca="false">I$5/(1-$E171)+$D$171-I$5</f>
        <v>0.0806611501861814</v>
      </c>
      <c r="J171" s="1" t="n">
        <f aca="false">J$5/(1-$E171)+$D$171-J$5</f>
        <v>0.0823781547372777</v>
      </c>
      <c r="K171" s="1" t="n">
        <f aca="false">K$5/(1-$E171)+$D$171-K$5</f>
        <v>0.0840951592883741</v>
      </c>
      <c r="L171" s="1" t="n">
        <f aca="false">L$5/(1-$E171)+$D$171-L$5</f>
        <v>0.0858121638394704</v>
      </c>
      <c r="M171" s="1" t="n">
        <f aca="false">M$5/(1-$E171)+$D$171-M$5</f>
        <v>0.0875291683905668</v>
      </c>
      <c r="N171" s="1" t="n">
        <f aca="false">N$5/(1-$E171)+$D$171-N$5</f>
        <v>0.0892461729416634</v>
      </c>
      <c r="O171" s="1" t="n">
        <f aca="false">O$5/(1-$E171)+$D$171-O$5</f>
        <v>0.0909631774927597</v>
      </c>
      <c r="P171" s="1" t="n">
        <f aca="false">P$5/(1-$E171)+$D$171-P$5</f>
        <v>0.10985022755482</v>
      </c>
      <c r="Q171" s="1" t="n">
        <f aca="false">Q$5/(1-$E171)+$D$171-Q$5</f>
        <v>0.111567232105917</v>
      </c>
      <c r="R171" s="1" t="n">
        <f aca="false">R$5/(1-$E171)+$D$171-R$5</f>
        <v>0.113284236657013</v>
      </c>
      <c r="S171" s="1" t="n">
        <f aca="false">S$5/(1-$E171)+$D$171-S$5</f>
        <v>0.115001241208109</v>
      </c>
      <c r="T171" s="1" t="n">
        <f aca="false">T$5/(1-$E171)+$D$171-T$5</f>
        <v>0.116718245759206</v>
      </c>
      <c r="U171" s="1" t="n">
        <f aca="false">U$5/(1-$E171)+$D$171-U$5</f>
        <v>0.118435250310302</v>
      </c>
      <c r="V171" s="1" t="n">
        <f aca="false">V$5/(1-$E171)+$D$171-V$5</f>
        <v>0.120152254861398</v>
      </c>
      <c r="W171" s="1" t="n">
        <f aca="false">W$5/(1-$E171)+$D$171-W$5</f>
        <v>0.121869259412495</v>
      </c>
      <c r="X171" s="1" t="n">
        <f aca="false">X$5/(1-$E171)+$D$171-X$5</f>
        <v>0.123586263963591</v>
      </c>
      <c r="Y171" s="1" t="n">
        <f aca="false">Y$5/(1-$E171)+$D$171-Y$5</f>
        <v>0.125303268514688</v>
      </c>
      <c r="Z171" s="1" t="n">
        <f aca="false">Z$5/(1-$E171)+$D$171-Z$5</f>
        <v>0.127020273065784</v>
      </c>
      <c r="AA171" s="1" t="n">
        <f aca="false">AA$5/(1-$E171)+$D$171-AA$5</f>
        <v>0.12873727761688</v>
      </c>
      <c r="AB171" s="1" t="n">
        <f aca="false">AB$5/(1-$E171)+$D$171-AB$5</f>
        <v>0.130454282167977</v>
      </c>
      <c r="AC171" s="1" t="n">
        <f aca="false">AC$5/(1-$E171)+$D$171-AC$5</f>
        <v>0.132171286719073</v>
      </c>
      <c r="AD171" s="1" t="n">
        <f aca="false">AD$5/(1-$E171)+$D$171-AD$5</f>
        <v>0.13388829127017</v>
      </c>
      <c r="AE171" s="1" t="n">
        <f aca="false">AE$5/(1-$E171)+$D$171-AE$5</f>
        <v>0.135605295821266</v>
      </c>
      <c r="AF171" s="1" t="n">
        <f aca="false">AF$5/(1-$E171)+$D$171-AF$5</f>
        <v>0.137322300372362</v>
      </c>
      <c r="AG171" s="1" t="n">
        <f aca="false">AG$5/(1-$E171)+$D$171-AG$5</f>
        <v>0.139039304923459</v>
      </c>
      <c r="AH171" s="1" t="n">
        <f aca="false">AH$5/(1-$E171)+$D$171-AH$5</f>
        <v>0.140756309474555</v>
      </c>
      <c r="AI171" s="1" t="n">
        <f aca="false">AI$5/(1-$E171)+$D$171-AI$5</f>
        <v>0.142473314025652</v>
      </c>
      <c r="AJ171" s="1" t="n">
        <f aca="false">AJ$5/(1-$E171)+$D$171-AJ$5</f>
        <v>0.144190318576748</v>
      </c>
      <c r="AK171" s="1" t="n">
        <f aca="false">AK$5/(1-$E171)+$D$171-AK$5</f>
        <v>0.145907323127844</v>
      </c>
      <c r="AL171" s="1" t="n">
        <f aca="false">AL$5/(1-$E171)+$D$171-AL$5</f>
        <v>0.147624327678941</v>
      </c>
      <c r="AM171" s="1" t="n">
        <f aca="false">AM$5/(1-$E171)+$D$171-AM$5</f>
        <v>0.149341332230037</v>
      </c>
      <c r="AN171" s="1" t="n">
        <f aca="false">AN$5/(1-$E171)+$D$171-AN$5</f>
        <v>0.151058336781134</v>
      </c>
      <c r="AO171" s="1" t="n">
        <f aca="false">AO$5/(1-$E171)+$D$171-AO$5</f>
        <v>0.15277534133223</v>
      </c>
      <c r="AP171" s="1" t="n">
        <f aca="false">AP$5/(1-$E171)+$D$171-AP$5</f>
        <v>0.154492345883326</v>
      </c>
      <c r="AQ171" s="1" t="n">
        <f aca="false">AQ$5/(1-$E171)+$D$171-AQ$5</f>
        <v>0.156209350434422</v>
      </c>
      <c r="AR171" s="1" t="n">
        <f aca="false">AR$5/(1-$E171)+$D$171-AR$5</f>
        <v>0.157926354985519</v>
      </c>
      <c r="AS171" s="1" t="n">
        <f aca="false">AS$5/(1-$E171)+$D$171-AS$5</f>
        <v>0.159643359536616</v>
      </c>
      <c r="AT171" s="1" t="n">
        <f aca="false">AT$5/(1-$E171)+$D$171-AT$5</f>
        <v>0.161360364087712</v>
      </c>
      <c r="AU171" s="1" t="n">
        <f aca="false">AU$5/(1-$E171)+$D$171-AU$5</f>
        <v>0.163077368638809</v>
      </c>
      <c r="AV171" s="1" t="n">
        <f aca="false">AV$5/(1-$E171)+$D$171-AV$5</f>
        <v>0.164794373189904</v>
      </c>
      <c r="AW171" s="1" t="n">
        <f aca="false">AW$5/(1-$E171)+$D$171-AW$5</f>
        <v>0.166511377741001</v>
      </c>
      <c r="AX171" s="1" t="n">
        <f aca="false">AX$5/(1-$E171)+$D$171-AX$5</f>
        <v>0.168228382292098</v>
      </c>
      <c r="AY171" s="1" t="n">
        <f aca="false">AY$5/(1-$E171)+$D$171-AY$5</f>
        <v>0.169945386843194</v>
      </c>
      <c r="AZ171" s="1" t="n">
        <f aca="false">AZ$5/(1-$E171)+$D$171-AZ$5</f>
        <v>0.17166239139429</v>
      </c>
      <c r="BA171" s="1" t="n">
        <f aca="false">BA$5/(1-$E171)+$D$171-BA$5</f>
        <v>0.173379395945386</v>
      </c>
      <c r="BB171" s="1" t="n">
        <f aca="false">BB$5/(1-$E171)+$D$171-BB$5</f>
        <v>0.175096400496483</v>
      </c>
      <c r="BC171" s="1" t="n">
        <f aca="false">BC$5/(1-$E171)+$D$171-BC$5</f>
        <v>0.17681340504758</v>
      </c>
      <c r="BD171" s="1" t="n">
        <f aca="false">BD$5/(1-$E171)+$D$171-BD$5</f>
        <v>0.178530409598676</v>
      </c>
      <c r="BE171" s="1" t="n">
        <f aca="false">BE$5/(1-$E171)+$D$171-BE$5</f>
        <v>0.180247414149772</v>
      </c>
      <c r="BF171" s="1" t="n">
        <f aca="false">BF$5/(1-$E171)+$D$171-BF$5</f>
        <v>0.181964418700868</v>
      </c>
      <c r="BG171" s="1" t="n">
        <f aca="false">BG$5/(1-$E171)+$D$171-BG$5</f>
        <v>0.183681423251965</v>
      </c>
      <c r="BH171" s="1" t="n">
        <f aca="false">BH$5/(1-$E171)+$D$171-BH$5</f>
        <v>0.185398427803062</v>
      </c>
      <c r="BI171" s="1" t="n">
        <f aca="false">BI$5/(1-$E171)+$D$171-BI$5</f>
        <v>0.187115432354158</v>
      </c>
      <c r="BJ171" s="1" t="n">
        <f aca="false">BJ$5/(1-$E171)+$D$171-BJ$5</f>
        <v>0.188832436905254</v>
      </c>
      <c r="BK171" s="1" t="n">
        <f aca="false">BK$5/(1-$E171)+$D$171-BK$5</f>
        <v>0.19054944145635</v>
      </c>
      <c r="BL171" s="1" t="n">
        <f aca="false">BL$5/(1-$E171)+$D$171-BL$5</f>
        <v>0.192266446007447</v>
      </c>
      <c r="BM171" s="1" t="n">
        <f aca="false">BM$5/(1-$E171)+$D$171-BM$5</f>
        <v>0.193983450558544</v>
      </c>
      <c r="BN171" s="1" t="n">
        <f aca="false">BN$5/(1-$E171)+$D$171-BN$5</f>
        <v>0.19570045510964</v>
      </c>
      <c r="BO171" s="1" t="n">
        <f aca="false">BO$5/(1-$E171)+$D$171-BO$5</f>
        <v>0.197417459660736</v>
      </c>
      <c r="BP171" s="1" t="n">
        <f aca="false">BP$5/(1-$E171)+$D$171-BP$5</f>
        <v>0.199134464211832</v>
      </c>
      <c r="BQ171" s="1" t="n">
        <f aca="false">BQ$5/(1-$E171)+$D$171-BQ$5</f>
        <v>0.200851468762929</v>
      </c>
      <c r="BR171" s="1" t="n">
        <f aca="false">BR$5/(1-$E171)+$D$171-BR$5</f>
        <v>0.202568473314026</v>
      </c>
      <c r="BS171" s="1" t="n">
        <f aca="false">BS$5/(1-$E171)+$D$171-BS$5</f>
        <v>0.204285477865122</v>
      </c>
      <c r="BT171" s="1" t="n">
        <f aca="false">BT$5/(1-$E171)+$D$171-BT$5</f>
        <v>0.206002482416218</v>
      </c>
      <c r="BU171" s="1" t="n">
        <f aca="false">BU$5/(1-$E171)+$D$171-BU$5</f>
        <v>0.207719486967314</v>
      </c>
      <c r="BV171" s="1" t="n">
        <f aca="false">BV$5/(1-$E171)+$D$171-BV$5</f>
        <v>0.209436491518411</v>
      </c>
      <c r="BW171" s="1" t="n">
        <f aca="false">BW$5/(1-$E171)+$D$171-BW$5</f>
        <v>0.211153496069508</v>
      </c>
      <c r="BX171" s="1" t="n">
        <f aca="false">BX$5/(1-$E171)+$D$171-BX$5</f>
        <v>0.212870500620603</v>
      </c>
      <c r="BY171" s="1" t="n">
        <f aca="false">BY$5/(1-$E171)+$D$171-BY$5</f>
        <v>0.2145875051717</v>
      </c>
      <c r="BZ171" s="1" t="n">
        <f aca="false">BZ$5/(1-$E171)+$D$171-BZ$5</f>
        <v>0.216304509722796</v>
      </c>
      <c r="CA171" s="1" t="n">
        <f aca="false">CA$5/(1-$E171)+$D$171-CA$5</f>
        <v>0.218021514273893</v>
      </c>
      <c r="CB171" s="1" t="n">
        <f aca="false">CB$5/(1-$E171)+$D$171-CB$5</f>
        <v>0.21973851882499</v>
      </c>
      <c r="CC171" s="1" t="n">
        <f aca="false">CC$5/(1-$E171)+$D$171-CC$5</f>
        <v>0.221455523376085</v>
      </c>
      <c r="CD171" s="1" t="n">
        <f aca="false">CD$5/(1-$E171)+$D$171-CD$5</f>
        <v>0.223172527927182</v>
      </c>
      <c r="CE171" s="1" t="n">
        <f aca="false">CE$5/(1-$E171)+$D$171-CE$5</f>
        <v>0.224889532478278</v>
      </c>
      <c r="CF171" s="1" t="n">
        <f aca="false">CF$5/(1-$E171)+$D$171-CF$5</f>
        <v>0.226606537029375</v>
      </c>
      <c r="CG171" s="1" t="n">
        <f aca="false">CG$5/(1-$E171)+$D$171-CG$5</f>
        <v>0.228323541580472</v>
      </c>
      <c r="CH171" s="1" t="n">
        <f aca="false">CH$5/(1-$E171)+$D$171-CH$5</f>
        <v>0.230040546131567</v>
      </c>
      <c r="CI171" s="1" t="n">
        <f aca="false">CI$5/(1-$E171)+$D$171-CI$5</f>
        <v>0.231757550682664</v>
      </c>
      <c r="CJ171" s="1" t="n">
        <f aca="false">CJ$5/(1-$E171)+$D$171-CJ$5</f>
        <v>0.23347455523376</v>
      </c>
      <c r="CK171" s="1" t="n">
        <f aca="false">CK$5/(1-$E171)+$D$171-CK$5</f>
        <v>0.235191559784857</v>
      </c>
      <c r="CL171" s="1" t="n">
        <f aca="false">CL$5/(1-$E171)+$D$171-CL$5</f>
        <v>0.236908564335954</v>
      </c>
      <c r="CM171" s="1" t="n">
        <f aca="false">CM$5/(1-$E171)+$D$171-CM$5</f>
        <v>0.238625568887049</v>
      </c>
      <c r="CN171" s="1" t="n">
        <f aca="false">CN$5/(1-$E171)+$D$171-CN$5</f>
        <v>0.240342573438146</v>
      </c>
      <c r="CO171" s="1" t="n">
        <f aca="false">CO$5/(1-$E171)+$D$171-CO$5</f>
        <v>0.242059577989243</v>
      </c>
      <c r="CP171" s="1" t="n">
        <f aca="false">CP$5/(1-$E171)+$D$171-CP$5</f>
        <v>0.243776582540339</v>
      </c>
      <c r="CQ171" s="1" t="n">
        <f aca="false">CQ$5/(1-$E171)+$D$171-CQ$5</f>
        <v>0.245493587091436</v>
      </c>
      <c r="CR171" s="1" t="n">
        <f aca="false">CR$5/(1-$E171)+$D$171-CR$5</f>
        <v>0.247210591642531</v>
      </c>
      <c r="CS171" s="1" t="n">
        <f aca="false">CS$5/(1-$E171)+$D$171-CS$5</f>
        <v>0.248927596193628</v>
      </c>
      <c r="CT171" s="1" t="n">
        <f aca="false">CT$5/(1-$E171)+$D$171-CT$5</f>
        <v>0.250644600744725</v>
      </c>
      <c r="CU171" s="1" t="n">
        <f aca="false">CU$5/(1-$E171)+$D$171-CU$5</f>
        <v>0.252361605295821</v>
      </c>
      <c r="CV171" s="1" t="n">
        <f aca="false">CV$5/(1-$E171)+$D$171-CV$5</f>
        <v>0.254078609846918</v>
      </c>
      <c r="CW171" s="1" t="n">
        <f aca="false">CW$5/(1-$E171)+$D$171-CW$5</f>
        <v>0.255795614398013</v>
      </c>
      <c r="CX171" s="1" t="n">
        <f aca="false">CX$5/(1-$E171)+$D$171-CX$5</f>
        <v>0.25751261894911</v>
      </c>
      <c r="CY171" s="1" t="n">
        <f aca="false">CY$5/(1-$E171)+$D$171-CY$5</f>
        <v>0.259229623500207</v>
      </c>
      <c r="CZ171" s="1" t="n">
        <f aca="false">CZ$5/(1-$E171)+$D$171-CZ$5</f>
        <v>0.260946628051303</v>
      </c>
      <c r="DA171" s="1" t="n">
        <f aca="false">DA$5/(1-$E171)+$D$171-DA$5</f>
        <v>0.262663632602399</v>
      </c>
      <c r="DB171" s="1" t="n">
        <f aca="false">DB$5/(1-$E171)+$D$171-DB$5</f>
        <v>0.264380637153495</v>
      </c>
      <c r="DC171" s="1" t="n">
        <f aca="false">DC$5/(1-$E171)+$D$171-DC$5</f>
        <v>0.266097641704592</v>
      </c>
      <c r="DD171" s="1" t="n">
        <f aca="false">DD$5/(1-$E171)+$D$171-DD$5</f>
        <v>0.267814646255689</v>
      </c>
      <c r="DE171" s="1" t="n">
        <f aca="false">DE$5/(1-$E171)+$D$171-DE$5</f>
        <v>0.269531650806785</v>
      </c>
      <c r="DF171" s="1" t="n">
        <f aca="false">DF$5/(1-$E171)+$D$171-DF$5</f>
        <v>0.271248655357881</v>
      </c>
      <c r="DG171" s="1" t="n">
        <f aca="false">DG$5/(1-$E171)+$D$171-DG$5</f>
        <v>0.272965659908977</v>
      </c>
      <c r="DH171" s="1" t="n">
        <f aca="false">DH$5/(1-$E171)+$D$171-DH$5</f>
        <v>0.274682664460074</v>
      </c>
      <c r="DI171" s="1" t="n">
        <f aca="false">DI$5/(1-$E171)+$D$171-DI$5</f>
        <v>0.276399669011171</v>
      </c>
      <c r="DJ171" s="1" t="n">
        <f aca="false">DJ$5/(1-$E171)+$D$171-DJ$5</f>
        <v>0.278116673562267</v>
      </c>
      <c r="DK171" s="1" t="n">
        <f aca="false">DK$5/(1-$E171)+$D$171-DK$5</f>
        <v>0.279833678113363</v>
      </c>
      <c r="DL171" s="1" t="n">
        <f aca="false">DL$5/(1-$E171)+$D$171-DL$5</f>
        <v>0.281550682664459</v>
      </c>
      <c r="DM171" s="1" t="n">
        <f aca="false">DM$5/(1-$E171)+$D$171-DM$5</f>
        <v>0.283267687215556</v>
      </c>
      <c r="DN171" s="1" t="n">
        <f aca="false">DN$5/(1-$E171)+$D$171-DN$5</f>
        <v>0.284984691766653</v>
      </c>
      <c r="DO171" s="1" t="n">
        <f aca="false">DO$5/(1-$E171)+$D$171-DO$5</f>
        <v>0.286701696317749</v>
      </c>
      <c r="DP171" s="1" t="n">
        <f aca="false">DP$5/(1-$E171)+$D$171-DP$5</f>
        <v>0.288418700868845</v>
      </c>
      <c r="DQ171" s="1" t="n">
        <f aca="false">DQ$5/(1-$E171)+$D$171-DQ$5</f>
        <v>0.290135705419941</v>
      </c>
      <c r="DR171" s="1" t="n">
        <f aca="false">DR$5/(1-$E171)+$D$171-DR$5</f>
        <v>0.291852709971037</v>
      </c>
      <c r="DS171" s="1" t="n">
        <f aca="false">DS$5/(1-$E171)+$D$171-DS$5</f>
        <v>0.293569714522133</v>
      </c>
      <c r="DT171" s="1" t="n">
        <f aca="false">DT$5/(1-$E171)+$D$171-DT$5</f>
        <v>0.29528671907323</v>
      </c>
      <c r="DU171" s="1" t="n">
        <f aca="false">DU$5/(1-$E171)+$D$171-DU$5</f>
        <v>0.297003723624326</v>
      </c>
      <c r="DV171" s="1" t="n">
        <f aca="false">DV$5/(1-$E171)+$D$171-DV$5</f>
        <v>0.298720728175423</v>
      </c>
      <c r="DW171" s="1" t="n">
        <f aca="false">DW$5/(1-$E171)+$D$171-DW$5</f>
        <v>0.300437732726518</v>
      </c>
      <c r="DX171" s="1" t="n">
        <f aca="false">DX$5/(1-$E171)+$D$171-DX$5</f>
        <v>0.302154737277615</v>
      </c>
      <c r="DY171" s="1" t="n">
        <f aca="false">DY$5/(1-$E171)+$D$171-DY$5</f>
        <v>0.303871741828711</v>
      </c>
      <c r="DZ171" s="1" t="n">
        <f aca="false">DZ$5/(1-$E171)+$D$171-DZ$5</f>
        <v>0.305588746379808</v>
      </c>
      <c r="EA171" s="1" t="n">
        <f aca="false">EA$5/(1-$E171)+$D$171-EA$5</f>
        <v>0.307305750930905</v>
      </c>
      <c r="EB171" s="1" t="n">
        <f aca="false">EB$5/(1-$E171)+$D$171-EB$5</f>
        <v>0.309022755482001</v>
      </c>
      <c r="EC171" s="1" t="n">
        <f aca="false">EC$5/(1-$E171)+$D$171-EC$5</f>
        <v>0.310739760033098</v>
      </c>
      <c r="ED171" s="1" t="n">
        <f aca="false">ED$5/(1-$E171)+$D$171-ED$5</f>
        <v>0.312456764584194</v>
      </c>
      <c r="EE171" s="1" t="n">
        <f aca="false">EE$5/(1-$E171)+$D$171-EE$5</f>
        <v>0.314173769135291</v>
      </c>
      <c r="EF171" s="1" t="n">
        <f aca="false">EF$5/(1-$E171)+$D$171-EF$5</f>
        <v>0.315890773686387</v>
      </c>
      <c r="EG171" s="1" t="n">
        <f aca="false">EG$5/(1-$E171)+$D$171-EG$5</f>
        <v>0.317607778237484</v>
      </c>
      <c r="EH171" s="1" t="n">
        <f aca="false">EH$5/(1-$E171)+$D$171-EH$5</f>
        <v>0.319324782788581</v>
      </c>
      <c r="EI171" s="1" t="n">
        <f aca="false">EI$5/(1-$E171)+$D$171-EI$5</f>
        <v>0.321041787339675</v>
      </c>
      <c r="EJ171" s="1" t="n">
        <f aca="false">EJ$5/(1-$E171)+$D$171-EJ$5</f>
        <v>0.322758791890772</v>
      </c>
      <c r="EK171" s="1" t="n">
        <f aca="false">EK$5/(1-$E171)+$D$171-EK$5</f>
        <v>0.324475796441869</v>
      </c>
      <c r="EL171" s="1" t="n">
        <f aca="false">EL$5/(1-$E171)+$D$171-EL$5</f>
        <v>0.326192800992965</v>
      </c>
      <c r="EM171" s="1" t="n">
        <f aca="false">EM$5/(1-$E171)+$D$171-EM$5</f>
        <v>0.327909805544062</v>
      </c>
      <c r="EN171" s="1" t="n">
        <f aca="false">EN$5/(1-$E171)+$D$171-EN$5</f>
        <v>0.329626810095158</v>
      </c>
      <c r="EO171" s="1" t="n">
        <f aca="false">EO$5/(1-$E171)+$D$171-EO$5</f>
        <v>0.331343814646255</v>
      </c>
      <c r="EP171" s="1" t="n">
        <f aca="false">EP$5/(1-$E171)+$D$171-EP$5</f>
        <v>0.333060819197351</v>
      </c>
      <c r="EQ171" s="1" t="n">
        <f aca="false">EQ$5/(1-$E171)+$D$171-EQ$5</f>
        <v>0.334777823748448</v>
      </c>
      <c r="ER171" s="1" t="n">
        <f aca="false">ER$5/(1-$E171)+$D$171-ER$5</f>
        <v>0.336494828299545</v>
      </c>
      <c r="ES171" s="1" t="n">
        <f aca="false">ES$5/(1-$E171)+$D$171-ES$5</f>
        <v>0.338211832850641</v>
      </c>
      <c r="ET171" s="1" t="n">
        <f aca="false">ET$5/(1-$E171)+$D$171-ET$5</f>
        <v>0.339928837401736</v>
      </c>
      <c r="EU171" s="1"/>
      <c r="EV171" s="1"/>
      <c r="EW171" s="1"/>
      <c r="EX171" s="1"/>
      <c r="EY171" s="1"/>
      <c r="EZ171" s="1"/>
      <c r="FA171" s="1"/>
      <c r="FB171" s="1"/>
    </row>
    <row r="172" customFormat="false" ht="12.75" hidden="false" customHeight="false" outlineLevel="0" collapsed="false">
      <c r="A172" s="18" t="s">
        <v>140</v>
      </c>
      <c r="B172" s="12" t="n">
        <f aca="false">+B171+1</f>
        <v>121</v>
      </c>
      <c r="C172" s="1" t="n">
        <f aca="false">0.286</f>
        <v>0.286</v>
      </c>
      <c r="D172" s="1" t="n">
        <f aca="false">0.0328</f>
        <v>0.0328</v>
      </c>
      <c r="E172" s="2" t="n">
        <f aca="false">0.0332</f>
        <v>0.0332</v>
      </c>
      <c r="F172" s="1" t="n">
        <f aca="false">F$5/(1-$E172)+$D$172-F$5</f>
        <v>0.084310136532892</v>
      </c>
      <c r="G172" s="1" t="n">
        <f aca="false">G$5/(1-$E172)+$D$172-G$5</f>
        <v>0.0860271410839884</v>
      </c>
      <c r="H172" s="1" t="n">
        <f aca="false">H$5/(1-$E172)+$D$172-H$5</f>
        <v>0.0877441456350847</v>
      </c>
      <c r="I172" s="1" t="n">
        <f aca="false">I$5/(1-$E172)+$D$172-I$5</f>
        <v>0.0894611501861813</v>
      </c>
      <c r="J172" s="1" t="n">
        <f aca="false">J$5/(1-$E172)+$D$172-J$5</f>
        <v>0.0911781547372776</v>
      </c>
      <c r="K172" s="1" t="n">
        <f aca="false">K$5/(1-$E172)+$D$172-K$5</f>
        <v>0.092895159288374</v>
      </c>
      <c r="L172" s="1" t="n">
        <f aca="false">L$5/(1-$E172)+$D$172-L$5</f>
        <v>0.0946121638394704</v>
      </c>
      <c r="M172" s="1" t="n">
        <f aca="false">M$5/(1-$E172)+$D$172-M$5</f>
        <v>0.0963291683905667</v>
      </c>
      <c r="N172" s="1" t="n">
        <f aca="false">N$5/(1-$E172)+$D$172-N$5</f>
        <v>0.0980461729416633</v>
      </c>
      <c r="O172" s="1" t="n">
        <f aca="false">O$5/(1-$E172)+$D$172-O$5</f>
        <v>0.0997631774927597</v>
      </c>
      <c r="P172" s="1" t="n">
        <f aca="false">P$5/(1-$E172)+$D$172-P$5</f>
        <v>0.11865022755482</v>
      </c>
      <c r="Q172" s="1" t="n">
        <f aca="false">Q$5/(1-$E172)+$D$172-Q$5</f>
        <v>0.120367232105917</v>
      </c>
      <c r="R172" s="1" t="n">
        <f aca="false">R$5/(1-$E172)+$D$172-R$5</f>
        <v>0.122084236657013</v>
      </c>
      <c r="S172" s="1" t="n">
        <f aca="false">S$5/(1-$E172)+$D$172-S$5</f>
        <v>0.123801241208109</v>
      </c>
      <c r="T172" s="1" t="n">
        <f aca="false">T$5/(1-$E172)+$D$172-T$5</f>
        <v>0.125518245759205</v>
      </c>
      <c r="U172" s="1" t="n">
        <f aca="false">U$5/(1-$E172)+$D$172-U$5</f>
        <v>0.127235250310302</v>
      </c>
      <c r="V172" s="1" t="n">
        <f aca="false">V$5/(1-$E172)+$D$172-V$5</f>
        <v>0.128952254861398</v>
      </c>
      <c r="W172" s="1" t="n">
        <f aca="false">W$5/(1-$E172)+$D$172-W$5</f>
        <v>0.130669259412495</v>
      </c>
      <c r="X172" s="1" t="n">
        <f aca="false">X$5/(1-$E172)+$D$172-X$5</f>
        <v>0.132386263963591</v>
      </c>
      <c r="Y172" s="1" t="n">
        <f aca="false">Y$5/(1-$E172)+$D$172-Y$5</f>
        <v>0.134103268514687</v>
      </c>
      <c r="Z172" s="1" t="n">
        <f aca="false">Z$5/(1-$E172)+$D$172-Z$5</f>
        <v>0.135820273065784</v>
      </c>
      <c r="AA172" s="1" t="n">
        <f aca="false">AA$5/(1-$E172)+$D$172-AA$5</f>
        <v>0.13753727761688</v>
      </c>
      <c r="AB172" s="1" t="n">
        <f aca="false">AB$5/(1-$E172)+$D$172-AB$5</f>
        <v>0.139254282167977</v>
      </c>
      <c r="AC172" s="1" t="n">
        <f aca="false">AC$5/(1-$E172)+$D$172-AC$5</f>
        <v>0.140971286719073</v>
      </c>
      <c r="AD172" s="1" t="n">
        <f aca="false">AD$5/(1-$E172)+$D$172-AD$5</f>
        <v>0.142688291270169</v>
      </c>
      <c r="AE172" s="1" t="n">
        <f aca="false">AE$5/(1-$E172)+$D$172-AE$5</f>
        <v>0.144405295821266</v>
      </c>
      <c r="AF172" s="1" t="n">
        <f aca="false">AF$5/(1-$E172)+$D$172-AF$5</f>
        <v>0.146122300372362</v>
      </c>
      <c r="AG172" s="1" t="n">
        <f aca="false">AG$5/(1-$E172)+$D$172-AG$5</f>
        <v>0.147839304923459</v>
      </c>
      <c r="AH172" s="1" t="n">
        <f aca="false">AH$5/(1-$E172)+$D$172-AH$5</f>
        <v>0.149556309474555</v>
      </c>
      <c r="AI172" s="1" t="n">
        <f aca="false">AI$5/(1-$E172)+$D$172-AI$5</f>
        <v>0.151273314025651</v>
      </c>
      <c r="AJ172" s="1" t="n">
        <f aca="false">AJ$5/(1-$E172)+$D$172-AJ$5</f>
        <v>0.152990318576748</v>
      </c>
      <c r="AK172" s="1" t="n">
        <f aca="false">AK$5/(1-$E172)+$D$172-AK$5</f>
        <v>0.154707323127844</v>
      </c>
      <c r="AL172" s="1" t="n">
        <f aca="false">AL$5/(1-$E172)+$D$172-AL$5</f>
        <v>0.156424327678941</v>
      </c>
      <c r="AM172" s="1" t="n">
        <f aca="false">AM$5/(1-$E172)+$D$172-AM$5</f>
        <v>0.158141332230037</v>
      </c>
      <c r="AN172" s="1" t="n">
        <f aca="false">AN$5/(1-$E172)+$D$172-AN$5</f>
        <v>0.159858336781133</v>
      </c>
      <c r="AO172" s="1" t="n">
        <f aca="false">AO$5/(1-$E172)+$D$172-AO$5</f>
        <v>0.16157534133223</v>
      </c>
      <c r="AP172" s="1" t="n">
        <f aca="false">AP$5/(1-$E172)+$D$172-AP$5</f>
        <v>0.163292345883326</v>
      </c>
      <c r="AQ172" s="1" t="n">
        <f aca="false">AQ$5/(1-$E172)+$D$172-AQ$5</f>
        <v>0.165009350434423</v>
      </c>
      <c r="AR172" s="1" t="n">
        <f aca="false">AR$5/(1-$E172)+$D$172-AR$5</f>
        <v>0.166726354985519</v>
      </c>
      <c r="AS172" s="1" t="n">
        <f aca="false">AS$5/(1-$E172)+$D$172-AS$5</f>
        <v>0.168443359536616</v>
      </c>
      <c r="AT172" s="1" t="n">
        <f aca="false">AT$5/(1-$E172)+$D$172-AT$5</f>
        <v>0.170160364087712</v>
      </c>
      <c r="AU172" s="1" t="n">
        <f aca="false">AU$5/(1-$E172)+$D$172-AU$5</f>
        <v>0.171877368638809</v>
      </c>
      <c r="AV172" s="1" t="n">
        <f aca="false">AV$5/(1-$E172)+$D$172-AV$5</f>
        <v>0.173594373189904</v>
      </c>
      <c r="AW172" s="1" t="n">
        <f aca="false">AW$5/(1-$E172)+$D$172-AW$5</f>
        <v>0.175311377741001</v>
      </c>
      <c r="AX172" s="1" t="n">
        <f aca="false">AX$5/(1-$E172)+$D$172-AX$5</f>
        <v>0.177028382292098</v>
      </c>
      <c r="AY172" s="1" t="n">
        <f aca="false">AY$5/(1-$E172)+$D$172-AY$5</f>
        <v>0.178745386843194</v>
      </c>
      <c r="AZ172" s="1" t="n">
        <f aca="false">AZ$5/(1-$E172)+$D$172-AZ$5</f>
        <v>0.18046239139429</v>
      </c>
      <c r="BA172" s="1" t="n">
        <f aca="false">BA$5/(1-$E172)+$D$172-BA$5</f>
        <v>0.182179395945386</v>
      </c>
      <c r="BB172" s="1" t="n">
        <f aca="false">BB$5/(1-$E172)+$D$172-BB$5</f>
        <v>0.183896400496483</v>
      </c>
      <c r="BC172" s="1" t="n">
        <f aca="false">BC$5/(1-$E172)+$D$172-BC$5</f>
        <v>0.18561340504758</v>
      </c>
      <c r="BD172" s="1" t="n">
        <f aca="false">BD$5/(1-$E172)+$D$172-BD$5</f>
        <v>0.187330409598676</v>
      </c>
      <c r="BE172" s="1" t="n">
        <f aca="false">BE$5/(1-$E172)+$D$172-BE$5</f>
        <v>0.189047414149772</v>
      </c>
      <c r="BF172" s="1" t="n">
        <f aca="false">BF$5/(1-$E172)+$D$172-BF$5</f>
        <v>0.190764418700868</v>
      </c>
      <c r="BG172" s="1" t="n">
        <f aca="false">BG$5/(1-$E172)+$D$172-BG$5</f>
        <v>0.192481423251965</v>
      </c>
      <c r="BH172" s="1" t="n">
        <f aca="false">BH$5/(1-$E172)+$D$172-BH$5</f>
        <v>0.194198427803062</v>
      </c>
      <c r="BI172" s="1" t="n">
        <f aca="false">BI$5/(1-$E172)+$D$172-BI$5</f>
        <v>0.195915432354158</v>
      </c>
      <c r="BJ172" s="1" t="n">
        <f aca="false">BJ$5/(1-$E172)+$D$172-BJ$5</f>
        <v>0.197632436905254</v>
      </c>
      <c r="BK172" s="1" t="n">
        <f aca="false">BK$5/(1-$E172)+$D$172-BK$5</f>
        <v>0.19934944145635</v>
      </c>
      <c r="BL172" s="1" t="n">
        <f aca="false">BL$5/(1-$E172)+$D$172-BL$5</f>
        <v>0.201066446007447</v>
      </c>
      <c r="BM172" s="1" t="n">
        <f aca="false">BM$5/(1-$E172)+$D$172-BM$5</f>
        <v>0.202783450558544</v>
      </c>
      <c r="BN172" s="1" t="n">
        <f aca="false">BN$5/(1-$E172)+$D$172-BN$5</f>
        <v>0.20450045510964</v>
      </c>
      <c r="BO172" s="1" t="n">
        <f aca="false">BO$5/(1-$E172)+$D$172-BO$5</f>
        <v>0.206217459660736</v>
      </c>
      <c r="BP172" s="1" t="n">
        <f aca="false">BP$5/(1-$E172)+$D$172-BP$5</f>
        <v>0.207934464211832</v>
      </c>
      <c r="BQ172" s="1" t="n">
        <f aca="false">BQ$5/(1-$E172)+$D$172-BQ$5</f>
        <v>0.209651468762929</v>
      </c>
      <c r="BR172" s="1" t="n">
        <f aca="false">BR$5/(1-$E172)+$D$172-BR$5</f>
        <v>0.211368473314026</v>
      </c>
      <c r="BS172" s="1" t="n">
        <f aca="false">BS$5/(1-$E172)+$D$172-BS$5</f>
        <v>0.213085477865122</v>
      </c>
      <c r="BT172" s="1" t="n">
        <f aca="false">BT$5/(1-$E172)+$D$172-BT$5</f>
        <v>0.214802482416218</v>
      </c>
      <c r="BU172" s="1" t="n">
        <f aca="false">BU$5/(1-$E172)+$D$172-BU$5</f>
        <v>0.216519486967314</v>
      </c>
      <c r="BV172" s="1" t="n">
        <f aca="false">BV$5/(1-$E172)+$D$172-BV$5</f>
        <v>0.218236491518411</v>
      </c>
      <c r="BW172" s="1" t="n">
        <f aca="false">BW$5/(1-$E172)+$D$172-BW$5</f>
        <v>0.219953496069508</v>
      </c>
      <c r="BX172" s="1" t="n">
        <f aca="false">BX$5/(1-$E172)+$D$172-BX$5</f>
        <v>0.221670500620603</v>
      </c>
      <c r="BY172" s="1" t="n">
        <f aca="false">BY$5/(1-$E172)+$D$172-BY$5</f>
        <v>0.2233875051717</v>
      </c>
      <c r="BZ172" s="1" t="n">
        <f aca="false">BZ$5/(1-$E172)+$D$172-BZ$5</f>
        <v>0.225104509722796</v>
      </c>
      <c r="CA172" s="1" t="n">
        <f aca="false">CA$5/(1-$E172)+$D$172-CA$5</f>
        <v>0.226821514273893</v>
      </c>
      <c r="CB172" s="1" t="n">
        <f aca="false">CB$5/(1-$E172)+$D$172-CB$5</f>
        <v>0.22853851882499</v>
      </c>
      <c r="CC172" s="1" t="n">
        <f aca="false">CC$5/(1-$E172)+$D$172-CC$5</f>
        <v>0.230255523376085</v>
      </c>
      <c r="CD172" s="1" t="n">
        <f aca="false">CD$5/(1-$E172)+$D$172-CD$5</f>
        <v>0.231972527927182</v>
      </c>
      <c r="CE172" s="1" t="n">
        <f aca="false">CE$5/(1-$E172)+$D$172-CE$5</f>
        <v>0.233689532478278</v>
      </c>
      <c r="CF172" s="1" t="n">
        <f aca="false">CF$5/(1-$E172)+$D$172-CF$5</f>
        <v>0.235406537029375</v>
      </c>
      <c r="CG172" s="1" t="n">
        <f aca="false">CG$5/(1-$E172)+$D$172-CG$5</f>
        <v>0.237123541580472</v>
      </c>
      <c r="CH172" s="1" t="n">
        <f aca="false">CH$5/(1-$E172)+$D$172-CH$5</f>
        <v>0.238840546131567</v>
      </c>
      <c r="CI172" s="1" t="n">
        <f aca="false">CI$5/(1-$E172)+$D$172-CI$5</f>
        <v>0.240557550682664</v>
      </c>
      <c r="CJ172" s="1" t="n">
        <f aca="false">CJ$5/(1-$E172)+$D$172-CJ$5</f>
        <v>0.24227455523376</v>
      </c>
      <c r="CK172" s="1" t="n">
        <f aca="false">CK$5/(1-$E172)+$D$172-CK$5</f>
        <v>0.243991559784857</v>
      </c>
      <c r="CL172" s="1" t="n">
        <f aca="false">CL$5/(1-$E172)+$D$172-CL$5</f>
        <v>0.245708564335954</v>
      </c>
      <c r="CM172" s="1" t="n">
        <f aca="false">CM$5/(1-$E172)+$D$172-CM$5</f>
        <v>0.247425568887049</v>
      </c>
      <c r="CN172" s="1" t="n">
        <f aca="false">CN$5/(1-$E172)+$D$172-CN$5</f>
        <v>0.249142573438146</v>
      </c>
      <c r="CO172" s="1" t="n">
        <f aca="false">CO$5/(1-$E172)+$D$172-CO$5</f>
        <v>0.250859577989242</v>
      </c>
      <c r="CP172" s="1" t="n">
        <f aca="false">CP$5/(1-$E172)+$D$172-CP$5</f>
        <v>0.252576582540339</v>
      </c>
      <c r="CQ172" s="1" t="n">
        <f aca="false">CQ$5/(1-$E172)+$D$172-CQ$5</f>
        <v>0.254293587091436</v>
      </c>
      <c r="CR172" s="1" t="n">
        <f aca="false">CR$5/(1-$E172)+$D$172-CR$5</f>
        <v>0.256010591642531</v>
      </c>
      <c r="CS172" s="1" t="n">
        <f aca="false">CS$5/(1-$E172)+$D$172-CS$5</f>
        <v>0.257727596193628</v>
      </c>
      <c r="CT172" s="1" t="n">
        <f aca="false">CT$5/(1-$E172)+$D$172-CT$5</f>
        <v>0.259444600744724</v>
      </c>
      <c r="CU172" s="1" t="n">
        <f aca="false">CU$5/(1-$E172)+$D$172-CU$5</f>
        <v>0.261161605295821</v>
      </c>
      <c r="CV172" s="1" t="n">
        <f aca="false">CV$5/(1-$E172)+$D$172-CV$5</f>
        <v>0.262878609846918</v>
      </c>
      <c r="CW172" s="1" t="n">
        <f aca="false">CW$5/(1-$E172)+$D$172-CW$5</f>
        <v>0.264595614398013</v>
      </c>
      <c r="CX172" s="1" t="n">
        <f aca="false">CX$5/(1-$E172)+$D$172-CX$5</f>
        <v>0.26631261894911</v>
      </c>
      <c r="CY172" s="1" t="n">
        <f aca="false">CY$5/(1-$E172)+$D$172-CY$5</f>
        <v>0.268029623500206</v>
      </c>
      <c r="CZ172" s="1" t="n">
        <f aca="false">CZ$5/(1-$E172)+$D$172-CZ$5</f>
        <v>0.269746628051303</v>
      </c>
      <c r="DA172" s="1" t="n">
        <f aca="false">DA$5/(1-$E172)+$D$172-DA$5</f>
        <v>0.271463632602399</v>
      </c>
      <c r="DB172" s="1" t="n">
        <f aca="false">DB$5/(1-$E172)+$D$172-DB$5</f>
        <v>0.273180637153495</v>
      </c>
      <c r="DC172" s="1" t="n">
        <f aca="false">DC$5/(1-$E172)+$D$172-DC$5</f>
        <v>0.274897641704592</v>
      </c>
      <c r="DD172" s="1" t="n">
        <f aca="false">DD$5/(1-$E172)+$D$172-DD$5</f>
        <v>0.276614646255688</v>
      </c>
      <c r="DE172" s="1" t="n">
        <f aca="false">DE$5/(1-$E172)+$D$172-DE$5</f>
        <v>0.278331650806785</v>
      </c>
      <c r="DF172" s="1" t="n">
        <f aca="false">DF$5/(1-$E172)+$D$172-DF$5</f>
        <v>0.280048655357881</v>
      </c>
      <c r="DG172" s="1" t="n">
        <f aca="false">DG$5/(1-$E172)+$D$172-DG$5</f>
        <v>0.281765659908977</v>
      </c>
      <c r="DH172" s="1" t="n">
        <f aca="false">DH$5/(1-$E172)+$D$172-DH$5</f>
        <v>0.283482664460074</v>
      </c>
      <c r="DI172" s="1" t="n">
        <f aca="false">DI$5/(1-$E172)+$D$172-DI$5</f>
        <v>0.28519966901117</v>
      </c>
      <c r="DJ172" s="1" t="n">
        <f aca="false">DJ$5/(1-$E172)+$D$172-DJ$5</f>
        <v>0.286916673562267</v>
      </c>
      <c r="DK172" s="1" t="n">
        <f aca="false">DK$5/(1-$E172)+$D$172-DK$5</f>
        <v>0.288633678113363</v>
      </c>
      <c r="DL172" s="1" t="n">
        <f aca="false">DL$5/(1-$E172)+$D$172-DL$5</f>
        <v>0.290350682664459</v>
      </c>
      <c r="DM172" s="1" t="n">
        <f aca="false">DM$5/(1-$E172)+$D$172-DM$5</f>
        <v>0.292067687215556</v>
      </c>
      <c r="DN172" s="1" t="n">
        <f aca="false">DN$5/(1-$E172)+$D$172-DN$5</f>
        <v>0.293784691766652</v>
      </c>
      <c r="DO172" s="1" t="n">
        <f aca="false">DO$5/(1-$E172)+$D$172-DO$5</f>
        <v>0.295501696317749</v>
      </c>
      <c r="DP172" s="1" t="n">
        <f aca="false">DP$5/(1-$E172)+$D$172-DP$5</f>
        <v>0.297218700868845</v>
      </c>
      <c r="DQ172" s="1" t="n">
        <f aca="false">DQ$5/(1-$E172)+$D$172-DQ$5</f>
        <v>0.298935705419942</v>
      </c>
      <c r="DR172" s="1" t="n">
        <f aca="false">DR$5/(1-$E172)+$D$172-DR$5</f>
        <v>0.300652709971038</v>
      </c>
      <c r="DS172" s="1" t="n">
        <f aca="false">DS$5/(1-$E172)+$D$172-DS$5</f>
        <v>0.302369714522134</v>
      </c>
      <c r="DT172" s="1" t="n">
        <f aca="false">DT$5/(1-$E172)+$D$172-DT$5</f>
        <v>0.304086719073231</v>
      </c>
      <c r="DU172" s="1" t="n">
        <f aca="false">DU$5/(1-$E172)+$D$172-DU$5</f>
        <v>0.305803723624327</v>
      </c>
      <c r="DV172" s="1" t="n">
        <f aca="false">DV$5/(1-$E172)+$D$172-DV$5</f>
        <v>0.307520728175424</v>
      </c>
      <c r="DW172" s="1" t="n">
        <f aca="false">DW$5/(1-$E172)+$D$172-DW$5</f>
        <v>0.309237732726519</v>
      </c>
      <c r="DX172" s="1" t="n">
        <f aca="false">DX$5/(1-$E172)+$D$172-DX$5</f>
        <v>0.310954737277616</v>
      </c>
      <c r="DY172" s="1" t="n">
        <f aca="false">DY$5/(1-$E172)+$D$172-DY$5</f>
        <v>0.312671741828712</v>
      </c>
      <c r="DZ172" s="1" t="n">
        <f aca="false">DZ$5/(1-$E172)+$D$172-DZ$5</f>
        <v>0.314388746379809</v>
      </c>
      <c r="EA172" s="1" t="n">
        <f aca="false">EA$5/(1-$E172)+$D$172-EA$5</f>
        <v>0.316105750930905</v>
      </c>
      <c r="EB172" s="1" t="n">
        <f aca="false">EB$5/(1-$E172)+$D$172-EB$5</f>
        <v>0.317822755482002</v>
      </c>
      <c r="EC172" s="1" t="n">
        <f aca="false">EC$5/(1-$E172)+$D$172-EC$5</f>
        <v>0.319539760033099</v>
      </c>
      <c r="ED172" s="1" t="n">
        <f aca="false">ED$5/(1-$E172)+$D$172-ED$5</f>
        <v>0.321256764584195</v>
      </c>
      <c r="EE172" s="1" t="n">
        <f aca="false">EE$5/(1-$E172)+$D$172-EE$5</f>
        <v>0.322973769135292</v>
      </c>
      <c r="EF172" s="1" t="n">
        <f aca="false">EF$5/(1-$E172)+$D$172-EF$5</f>
        <v>0.324690773686388</v>
      </c>
      <c r="EG172" s="1" t="n">
        <f aca="false">EG$5/(1-$E172)+$D$172-EG$5</f>
        <v>0.326407778237485</v>
      </c>
      <c r="EH172" s="1" t="n">
        <f aca="false">EH$5/(1-$E172)+$D$172-EH$5</f>
        <v>0.328124782788581</v>
      </c>
      <c r="EI172" s="1" t="n">
        <f aca="false">EI$5/(1-$E172)+$D$172-EI$5</f>
        <v>0.329841787339676</v>
      </c>
      <c r="EJ172" s="1" t="n">
        <f aca="false">EJ$5/(1-$E172)+$D$172-EJ$5</f>
        <v>0.331558791890773</v>
      </c>
      <c r="EK172" s="1" t="n">
        <f aca="false">EK$5/(1-$E172)+$D$172-EK$5</f>
        <v>0.333275796441869</v>
      </c>
      <c r="EL172" s="1" t="n">
        <f aca="false">EL$5/(1-$E172)+$D$172-EL$5</f>
        <v>0.334992800992966</v>
      </c>
      <c r="EM172" s="1" t="n">
        <f aca="false">EM$5/(1-$E172)+$D$172-EM$5</f>
        <v>0.336709805544063</v>
      </c>
      <c r="EN172" s="1" t="n">
        <f aca="false">EN$5/(1-$E172)+$D$172-EN$5</f>
        <v>0.338426810095159</v>
      </c>
      <c r="EO172" s="1" t="n">
        <f aca="false">EO$5/(1-$E172)+$D$172-EO$5</f>
        <v>0.340143814646256</v>
      </c>
      <c r="EP172" s="1" t="n">
        <f aca="false">EP$5/(1-$E172)+$D$172-EP$5</f>
        <v>0.341860819197352</v>
      </c>
      <c r="EQ172" s="1" t="n">
        <f aca="false">EQ$5/(1-$E172)+$D$172-EQ$5</f>
        <v>0.343577823748449</v>
      </c>
      <c r="ER172" s="1" t="n">
        <f aca="false">ER$5/(1-$E172)+$D$172-ER$5</f>
        <v>0.345294828299545</v>
      </c>
      <c r="ES172" s="1" t="n">
        <f aca="false">ES$5/(1-$E172)+$D$172-ES$5</f>
        <v>0.347011832850642</v>
      </c>
      <c r="ET172" s="1" t="n">
        <f aca="false">ET$5/(1-$E172)+$D$172-ET$5</f>
        <v>0.348728837401737</v>
      </c>
      <c r="EU172" s="1"/>
      <c r="EV172" s="1"/>
      <c r="EW172" s="1"/>
      <c r="EX172" s="1"/>
      <c r="EY172" s="1"/>
      <c r="EZ172" s="1"/>
      <c r="FA172" s="1"/>
      <c r="FB172" s="1"/>
    </row>
    <row r="173" customFormat="false" ht="12.75" hidden="false" customHeight="false" outlineLevel="0" collapsed="false">
      <c r="A173" s="18" t="s">
        <v>141</v>
      </c>
      <c r="B173" s="12" t="n">
        <f aca="false">+B172+1</f>
        <v>122</v>
      </c>
      <c r="C173" s="1" t="n">
        <f aca="false">0.3309-0.0085</f>
        <v>0.3224</v>
      </c>
      <c r="D173" s="1" t="n">
        <f aca="false">0.0351-0.0088</f>
        <v>0.0263</v>
      </c>
      <c r="E173" s="2" t="n">
        <f aca="false">0.0396</f>
        <v>0.0396</v>
      </c>
      <c r="F173" s="1" t="n">
        <f aca="false">F$5/(1-$E173)+$D$173-F$5</f>
        <v>0.0881492294877133</v>
      </c>
      <c r="G173" s="1" t="n">
        <f aca="false">G$5/(1-$E173)+$D$173-G$5</f>
        <v>0.0902108704706373</v>
      </c>
      <c r="H173" s="1" t="n">
        <f aca="false">H$5/(1-$E173)+$D$173-H$5</f>
        <v>0.092272511453561</v>
      </c>
      <c r="I173" s="1" t="n">
        <f aca="false">I$5/(1-$E173)+$D$173-I$5</f>
        <v>0.0943341524364847</v>
      </c>
      <c r="J173" s="1" t="n">
        <f aca="false">J$5/(1-$E173)+$D$173-J$5</f>
        <v>0.0963957934194086</v>
      </c>
      <c r="K173" s="1" t="n">
        <f aca="false">K$5/(1-$E173)+$D$173-K$5</f>
        <v>0.0984574344023323</v>
      </c>
      <c r="L173" s="1" t="n">
        <f aca="false">L$5/(1-$E173)+$D$173-L$5</f>
        <v>0.100519075385256</v>
      </c>
      <c r="M173" s="1" t="n">
        <f aca="false">M$5/(1-$E173)+$D$173-M$5</f>
        <v>0.10258071636818</v>
      </c>
      <c r="N173" s="1" t="n">
        <f aca="false">N$5/(1-$E173)+$D$173-N$5</f>
        <v>0.104642357351104</v>
      </c>
      <c r="O173" s="1" t="n">
        <f aca="false">O$5/(1-$E173)+$D$173-O$5</f>
        <v>0.106703998334027</v>
      </c>
      <c r="P173" s="1" t="n">
        <f aca="false">P$5/(1-$E173)+$D$173-P$5</f>
        <v>0.129382049146189</v>
      </c>
      <c r="Q173" s="1" t="n">
        <f aca="false">Q$5/(1-$E173)+$D$173-Q$5</f>
        <v>0.131443690129113</v>
      </c>
      <c r="R173" s="1" t="n">
        <f aca="false">R$5/(1-$E173)+$D$173-R$5</f>
        <v>0.133505331112036</v>
      </c>
      <c r="S173" s="1" t="n">
        <f aca="false">S$5/(1-$E173)+$D$173-S$5</f>
        <v>0.13556697209496</v>
      </c>
      <c r="T173" s="1" t="n">
        <f aca="false">T$5/(1-$E173)+$D$173-T$5</f>
        <v>0.137628613077884</v>
      </c>
      <c r="U173" s="1" t="n">
        <f aca="false">U$5/(1-$E173)+$D$173-U$5</f>
        <v>0.139690254060808</v>
      </c>
      <c r="V173" s="1" t="n">
        <f aca="false">V$5/(1-$E173)+$D$173-V$5</f>
        <v>0.141751895043732</v>
      </c>
      <c r="W173" s="1" t="n">
        <f aca="false">W$5/(1-$E173)+$D$173-W$5</f>
        <v>0.143813536026655</v>
      </c>
      <c r="X173" s="1" t="n">
        <f aca="false">X$5/(1-$E173)+$D$173-X$5</f>
        <v>0.145875177009579</v>
      </c>
      <c r="Y173" s="1" t="n">
        <f aca="false">Y$5/(1-$E173)+$D$173-Y$5</f>
        <v>0.147936817992503</v>
      </c>
      <c r="Z173" s="1" t="n">
        <f aca="false">Z$5/(1-$E173)+$D$173-Z$5</f>
        <v>0.149998458975427</v>
      </c>
      <c r="AA173" s="1" t="n">
        <f aca="false">AA$5/(1-$E173)+$D$173-AA$5</f>
        <v>0.152060099958351</v>
      </c>
      <c r="AB173" s="1" t="n">
        <f aca="false">AB$5/(1-$E173)+$D$173-AB$5</f>
        <v>0.154121740941274</v>
      </c>
      <c r="AC173" s="1" t="n">
        <f aca="false">AC$5/(1-$E173)+$D$173-AC$5</f>
        <v>0.156183381924198</v>
      </c>
      <c r="AD173" s="1" t="n">
        <f aca="false">AD$5/(1-$E173)+$D$173-AD$5</f>
        <v>0.158245022907122</v>
      </c>
      <c r="AE173" s="1" t="n">
        <f aca="false">AE$5/(1-$E173)+$D$173-AE$5</f>
        <v>0.160306663890045</v>
      </c>
      <c r="AF173" s="1" t="n">
        <f aca="false">AF$5/(1-$E173)+$D$173-AF$5</f>
        <v>0.162368304872969</v>
      </c>
      <c r="AG173" s="1" t="n">
        <f aca="false">AG$5/(1-$E173)+$D$173-AG$5</f>
        <v>0.164429945855893</v>
      </c>
      <c r="AH173" s="1" t="n">
        <f aca="false">AH$5/(1-$E173)+$D$173-AH$5</f>
        <v>0.166491586838817</v>
      </c>
      <c r="AI173" s="1" t="n">
        <f aca="false">AI$5/(1-$E173)+$D$173-AI$5</f>
        <v>0.168553227821741</v>
      </c>
      <c r="AJ173" s="1" t="n">
        <f aca="false">AJ$5/(1-$E173)+$D$173-AJ$5</f>
        <v>0.170614868804664</v>
      </c>
      <c r="AK173" s="1" t="n">
        <f aca="false">AK$5/(1-$E173)+$D$173-AK$5</f>
        <v>0.172676509787588</v>
      </c>
      <c r="AL173" s="1" t="n">
        <f aca="false">AL$5/(1-$E173)+$D$173-AL$5</f>
        <v>0.174738150770512</v>
      </c>
      <c r="AM173" s="1" t="n">
        <f aca="false">AM$5/(1-$E173)+$D$173-AM$5</f>
        <v>0.176799791753436</v>
      </c>
      <c r="AN173" s="1" t="n">
        <f aca="false">AN$5/(1-$E173)+$D$173-AN$5</f>
        <v>0.17886143273636</v>
      </c>
      <c r="AO173" s="1" t="n">
        <f aca="false">AO$5/(1-$E173)+$D$173-AO$5</f>
        <v>0.180923073719284</v>
      </c>
      <c r="AP173" s="1" t="n">
        <f aca="false">AP$5/(1-$E173)+$D$173-AP$5</f>
        <v>0.182984714702207</v>
      </c>
      <c r="AQ173" s="1" t="n">
        <f aca="false">AQ$5/(1-$E173)+$D$173-AQ$5</f>
        <v>0.185046355685131</v>
      </c>
      <c r="AR173" s="1" t="n">
        <f aca="false">AR$5/(1-$E173)+$D$173-AR$5</f>
        <v>0.187107996668055</v>
      </c>
      <c r="AS173" s="1" t="n">
        <f aca="false">AS$5/(1-$E173)+$D$173-AS$5</f>
        <v>0.189169637650979</v>
      </c>
      <c r="AT173" s="1" t="n">
        <f aca="false">AT$5/(1-$E173)+$D$173-AT$5</f>
        <v>0.191231278633902</v>
      </c>
      <c r="AU173" s="1" t="n">
        <f aca="false">AU$5/(1-$E173)+$D$173-AU$5</f>
        <v>0.193292919616826</v>
      </c>
      <c r="AV173" s="1" t="n">
        <f aca="false">AV$5/(1-$E173)+$D$173-AV$5</f>
        <v>0.19535456059975</v>
      </c>
      <c r="AW173" s="1" t="n">
        <f aca="false">AW$5/(1-$E173)+$D$173-AW$5</f>
        <v>0.197416201582674</v>
      </c>
      <c r="AX173" s="1" t="n">
        <f aca="false">AX$5/(1-$E173)+$D$173-AX$5</f>
        <v>0.199477842565598</v>
      </c>
      <c r="AY173" s="1" t="n">
        <f aca="false">AY$5/(1-$E173)+$D$173-AY$5</f>
        <v>0.201539483548521</v>
      </c>
      <c r="AZ173" s="1" t="n">
        <f aca="false">AZ$5/(1-$E173)+$D$173-AZ$5</f>
        <v>0.203601124531445</v>
      </c>
      <c r="BA173" s="1" t="n">
        <f aca="false">BA$5/(1-$E173)+$D$173-BA$5</f>
        <v>0.205662765514369</v>
      </c>
      <c r="BB173" s="1" t="n">
        <f aca="false">BB$5/(1-$E173)+$D$173-BB$5</f>
        <v>0.207724406497293</v>
      </c>
      <c r="BC173" s="1" t="n">
        <f aca="false">BC$5/(1-$E173)+$D$173-BC$5</f>
        <v>0.209786047480216</v>
      </c>
      <c r="BD173" s="1" t="n">
        <f aca="false">BD$5/(1-$E173)+$D$173-BD$5</f>
        <v>0.21184768846314</v>
      </c>
      <c r="BE173" s="1" t="n">
        <f aca="false">BE$5/(1-$E173)+$D$173-BE$5</f>
        <v>0.213909329446063</v>
      </c>
      <c r="BF173" s="1" t="n">
        <f aca="false">BF$5/(1-$E173)+$D$173-BF$5</f>
        <v>0.215970970428987</v>
      </c>
      <c r="BG173" s="1" t="n">
        <f aca="false">BG$5/(1-$E173)+$D$173-BG$5</f>
        <v>0.218032611411911</v>
      </c>
      <c r="BH173" s="1" t="n">
        <f aca="false">BH$5/(1-$E173)+$D$173-BH$5</f>
        <v>0.220094252394835</v>
      </c>
      <c r="BI173" s="1" t="n">
        <f aca="false">BI$5/(1-$E173)+$D$173-BI$5</f>
        <v>0.222155893377759</v>
      </c>
      <c r="BJ173" s="1" t="n">
        <f aca="false">BJ$5/(1-$E173)+$D$173-BJ$5</f>
        <v>0.224217534360682</v>
      </c>
      <c r="BK173" s="1" t="n">
        <f aca="false">BK$5/(1-$E173)+$D$173-BK$5</f>
        <v>0.226279175343606</v>
      </c>
      <c r="BL173" s="1" t="n">
        <f aca="false">BL$5/(1-$E173)+$D$173-BL$5</f>
        <v>0.22834081632653</v>
      </c>
      <c r="BM173" s="1" t="n">
        <f aca="false">BM$5/(1-$E173)+$D$173-BM$5</f>
        <v>0.230402457309454</v>
      </c>
      <c r="BN173" s="1" t="n">
        <f aca="false">BN$5/(1-$E173)+$D$173-BN$5</f>
        <v>0.232464098292378</v>
      </c>
      <c r="BO173" s="1" t="n">
        <f aca="false">BO$5/(1-$E173)+$D$173-BO$5</f>
        <v>0.234525739275301</v>
      </c>
      <c r="BP173" s="1" t="n">
        <f aca="false">BP$5/(1-$E173)+$D$173-BP$5</f>
        <v>0.236587380258225</v>
      </c>
      <c r="BQ173" s="1" t="n">
        <f aca="false">BQ$5/(1-$E173)+$D$173-BQ$5</f>
        <v>0.238649021241149</v>
      </c>
      <c r="BR173" s="1" t="n">
        <f aca="false">BR$5/(1-$E173)+$D$173-BR$5</f>
        <v>0.240710662224073</v>
      </c>
      <c r="BS173" s="1" t="n">
        <f aca="false">BS$5/(1-$E173)+$D$173-BS$5</f>
        <v>0.242772303206997</v>
      </c>
      <c r="BT173" s="1" t="n">
        <f aca="false">BT$5/(1-$E173)+$D$173-BT$5</f>
        <v>0.24483394418992</v>
      </c>
      <c r="BU173" s="1" t="n">
        <f aca="false">BU$5/(1-$E173)+$D$173-BU$5</f>
        <v>0.246895585172844</v>
      </c>
      <c r="BV173" s="1" t="n">
        <f aca="false">BV$5/(1-$E173)+$D$173-BV$5</f>
        <v>0.248957226155768</v>
      </c>
      <c r="BW173" s="1" t="n">
        <f aca="false">BW$5/(1-$E173)+$D$173-BW$5</f>
        <v>0.251018867138692</v>
      </c>
      <c r="BX173" s="1" t="n">
        <f aca="false">BX$5/(1-$E173)+$D$173-BX$5</f>
        <v>0.253080508121616</v>
      </c>
      <c r="BY173" s="1" t="n">
        <f aca="false">BY$5/(1-$E173)+$D$173-BY$5</f>
        <v>0.255142149104539</v>
      </c>
      <c r="BZ173" s="1" t="n">
        <f aca="false">BZ$5/(1-$E173)+$D$173-BZ$5</f>
        <v>0.257203790087463</v>
      </c>
      <c r="CA173" s="1" t="n">
        <f aca="false">CA$5/(1-$E173)+$D$173-CA$5</f>
        <v>0.259265431070387</v>
      </c>
      <c r="CB173" s="1" t="n">
        <f aca="false">CB$5/(1-$E173)+$D$173-CB$5</f>
        <v>0.261327072053311</v>
      </c>
      <c r="CC173" s="1" t="n">
        <f aca="false">CC$5/(1-$E173)+$D$173-CC$5</f>
        <v>0.263388713036234</v>
      </c>
      <c r="CD173" s="1" t="n">
        <f aca="false">CD$5/(1-$E173)+$D$173-CD$5</f>
        <v>0.265450354019158</v>
      </c>
      <c r="CE173" s="1" t="n">
        <f aca="false">CE$5/(1-$E173)+$D$173-CE$5</f>
        <v>0.267511995002081</v>
      </c>
      <c r="CF173" s="1" t="n">
        <f aca="false">CF$5/(1-$E173)+$D$173-CF$5</f>
        <v>0.269573635985005</v>
      </c>
      <c r="CG173" s="1" t="n">
        <f aca="false">CG$5/(1-$E173)+$D$173-CG$5</f>
        <v>0.271635276967929</v>
      </c>
      <c r="CH173" s="1" t="n">
        <f aca="false">CH$5/(1-$E173)+$D$173-CH$5</f>
        <v>0.273696917950853</v>
      </c>
      <c r="CI173" s="1" t="n">
        <f aca="false">CI$5/(1-$E173)+$D$173-CI$5</f>
        <v>0.275758558933777</v>
      </c>
      <c r="CJ173" s="1" t="n">
        <f aca="false">CJ$5/(1-$E173)+$D$173-CJ$5</f>
        <v>0.2778201999167</v>
      </c>
      <c r="CK173" s="1" t="n">
        <f aca="false">CK$5/(1-$E173)+$D$173-CK$5</f>
        <v>0.279881840899624</v>
      </c>
      <c r="CL173" s="1" t="n">
        <f aca="false">CL$5/(1-$E173)+$D$173-CL$5</f>
        <v>0.281943481882548</v>
      </c>
      <c r="CM173" s="1" t="n">
        <f aca="false">CM$5/(1-$E173)+$D$173-CM$5</f>
        <v>0.284005122865472</v>
      </c>
      <c r="CN173" s="1" t="n">
        <f aca="false">CN$5/(1-$E173)+$D$173-CN$5</f>
        <v>0.286066763848396</v>
      </c>
      <c r="CO173" s="1" t="n">
        <f aca="false">CO$5/(1-$E173)+$D$173-CO$5</f>
        <v>0.288128404831319</v>
      </c>
      <c r="CP173" s="1" t="n">
        <f aca="false">CP$5/(1-$E173)+$D$173-CP$5</f>
        <v>0.290190045814243</v>
      </c>
      <c r="CQ173" s="1" t="n">
        <f aca="false">CQ$5/(1-$E173)+$D$173-CQ$5</f>
        <v>0.292251686797167</v>
      </c>
      <c r="CR173" s="1" t="n">
        <f aca="false">CR$5/(1-$E173)+$D$173-CR$5</f>
        <v>0.294313327780091</v>
      </c>
      <c r="CS173" s="1" t="n">
        <f aca="false">CS$5/(1-$E173)+$D$173-CS$5</f>
        <v>0.296374968763015</v>
      </c>
      <c r="CT173" s="1" t="n">
        <f aca="false">CT$5/(1-$E173)+$D$173-CT$5</f>
        <v>0.298436609745939</v>
      </c>
      <c r="CU173" s="1" t="n">
        <f aca="false">CU$5/(1-$E173)+$D$173-CU$5</f>
        <v>0.300498250728862</v>
      </c>
      <c r="CV173" s="1" t="n">
        <f aca="false">CV$5/(1-$E173)+$D$173-CV$5</f>
        <v>0.302559891711786</v>
      </c>
      <c r="CW173" s="1" t="n">
        <f aca="false">CW$5/(1-$E173)+$D$173-CW$5</f>
        <v>0.30462153269471</v>
      </c>
      <c r="CX173" s="1" t="n">
        <f aca="false">CX$5/(1-$E173)+$D$173-CX$5</f>
        <v>0.306683173677634</v>
      </c>
      <c r="CY173" s="1" t="n">
        <f aca="false">CY$5/(1-$E173)+$D$173-CY$5</f>
        <v>0.308744814660558</v>
      </c>
      <c r="CZ173" s="1" t="n">
        <f aca="false">CZ$5/(1-$E173)+$D$173-CZ$5</f>
        <v>0.310806455643481</v>
      </c>
      <c r="DA173" s="1" t="n">
        <f aca="false">DA$5/(1-$E173)+$D$173-DA$5</f>
        <v>0.312868096626405</v>
      </c>
      <c r="DB173" s="1" t="n">
        <f aca="false">DB$5/(1-$E173)+$D$173-DB$5</f>
        <v>0.314929737609329</v>
      </c>
      <c r="DC173" s="1" t="n">
        <f aca="false">DC$5/(1-$E173)+$D$173-DC$5</f>
        <v>0.316991378592252</v>
      </c>
      <c r="DD173" s="1" t="n">
        <f aca="false">DD$5/(1-$E173)+$D$173-DD$5</f>
        <v>0.319053019575176</v>
      </c>
      <c r="DE173" s="1" t="n">
        <f aca="false">DE$5/(1-$E173)+$D$173-DE$5</f>
        <v>0.321114660558099</v>
      </c>
      <c r="DF173" s="1" t="n">
        <f aca="false">DF$5/(1-$E173)+$D$173-DF$5</f>
        <v>0.323176301541023</v>
      </c>
      <c r="DG173" s="1" t="n">
        <f aca="false">DG$5/(1-$E173)+$D$173-DG$5</f>
        <v>0.325237942523947</v>
      </c>
      <c r="DH173" s="1" t="n">
        <f aca="false">DH$5/(1-$E173)+$D$173-DH$5</f>
        <v>0.327299583506871</v>
      </c>
      <c r="DI173" s="1" t="n">
        <f aca="false">DI$5/(1-$E173)+$D$173-DI$5</f>
        <v>0.329361224489795</v>
      </c>
      <c r="DJ173" s="1" t="n">
        <f aca="false">DJ$5/(1-$E173)+$D$173-DJ$5</f>
        <v>0.331422865472719</v>
      </c>
      <c r="DK173" s="1" t="n">
        <f aca="false">DK$5/(1-$E173)+$D$173-DK$5</f>
        <v>0.333484506455642</v>
      </c>
      <c r="DL173" s="1" t="n">
        <f aca="false">DL$5/(1-$E173)+$D$173-DL$5</f>
        <v>0.335546147438566</v>
      </c>
      <c r="DM173" s="1" t="n">
        <f aca="false">DM$5/(1-$E173)+$D$173-DM$5</f>
        <v>0.33760778842149</v>
      </c>
      <c r="DN173" s="1" t="n">
        <f aca="false">DN$5/(1-$E173)+$D$173-DN$5</f>
        <v>0.339669429404414</v>
      </c>
      <c r="DO173" s="1" t="n">
        <f aca="false">DO$5/(1-$E173)+$D$173-DO$5</f>
        <v>0.341731070387338</v>
      </c>
      <c r="DP173" s="1" t="n">
        <f aca="false">DP$5/(1-$E173)+$D$173-DP$5</f>
        <v>0.343792711370263</v>
      </c>
      <c r="DQ173" s="1" t="n">
        <f aca="false">DQ$5/(1-$E173)+$D$173-DQ$5</f>
        <v>0.345854352353187</v>
      </c>
      <c r="DR173" s="1" t="n">
        <f aca="false">DR$5/(1-$E173)+$D$173-DR$5</f>
        <v>0.347915993336111</v>
      </c>
      <c r="DS173" s="1" t="n">
        <f aca="false">DS$5/(1-$E173)+$D$173-DS$5</f>
        <v>0.349977634319033</v>
      </c>
      <c r="DT173" s="1" t="n">
        <f aca="false">DT$5/(1-$E173)+$D$173-DT$5</f>
        <v>0.352039275301957</v>
      </c>
      <c r="DU173" s="1" t="n">
        <f aca="false">DU$5/(1-$E173)+$D$173-DU$5</f>
        <v>0.354100916284881</v>
      </c>
      <c r="DV173" s="1" t="n">
        <f aca="false">DV$5/(1-$E173)+$D$173-DV$5</f>
        <v>0.356162557267805</v>
      </c>
      <c r="DW173" s="1" t="n">
        <f aca="false">DW$5/(1-$E173)+$D$173-DW$5</f>
        <v>0.35822419825073</v>
      </c>
      <c r="DX173" s="1" t="n">
        <f aca="false">DX$5/(1-$E173)+$D$173-DX$5</f>
        <v>0.360285839233653</v>
      </c>
      <c r="DY173" s="1" t="n">
        <f aca="false">DY$5/(1-$E173)+$D$173-DY$5</f>
        <v>0.362347480216576</v>
      </c>
      <c r="DZ173" s="1" t="n">
        <f aca="false">DZ$5/(1-$E173)+$D$173-DZ$5</f>
        <v>0.3644091211995</v>
      </c>
      <c r="EA173" s="1" t="n">
        <f aca="false">EA$5/(1-$E173)+$D$173-EA$5</f>
        <v>0.366470762182423</v>
      </c>
      <c r="EB173" s="1" t="n">
        <f aca="false">EB$5/(1-$E173)+$D$173-EB$5</f>
        <v>0.368532403165348</v>
      </c>
      <c r="EC173" s="1" t="n">
        <f aca="false">EC$5/(1-$E173)+$D$173-EC$5</f>
        <v>0.370594044148271</v>
      </c>
      <c r="ED173" s="1" t="n">
        <f aca="false">ED$5/(1-$E173)+$D$173-ED$5</f>
        <v>0.372655685131196</v>
      </c>
      <c r="EE173" s="1" t="n">
        <f aca="false">EE$5/(1-$E173)+$D$173-EE$5</f>
        <v>0.374717326114119</v>
      </c>
      <c r="EF173" s="1" t="n">
        <f aca="false">EF$5/(1-$E173)+$D$173-EF$5</f>
        <v>0.376778967097042</v>
      </c>
      <c r="EG173" s="1" t="n">
        <f aca="false">EG$5/(1-$E173)+$D$173-EG$5</f>
        <v>0.378840608079967</v>
      </c>
      <c r="EH173" s="1" t="n">
        <f aca="false">EH$5/(1-$E173)+$D$173-EH$5</f>
        <v>0.38090224906289</v>
      </c>
      <c r="EI173" s="1" t="n">
        <f aca="false">EI$5/(1-$E173)+$D$173-EI$5</f>
        <v>0.382963890045815</v>
      </c>
      <c r="EJ173" s="1" t="n">
        <f aca="false">EJ$5/(1-$E173)+$D$173-EJ$5</f>
        <v>0.385025531028738</v>
      </c>
      <c r="EK173" s="1" t="n">
        <f aca="false">EK$5/(1-$E173)+$D$173-EK$5</f>
        <v>0.387087172011663</v>
      </c>
      <c r="EL173" s="1" t="n">
        <f aca="false">EL$5/(1-$E173)+$D$173-EL$5</f>
        <v>0.389148812994586</v>
      </c>
      <c r="EM173" s="1" t="n">
        <f aca="false">EM$5/(1-$E173)+$D$173-EM$5</f>
        <v>0.391210453977509</v>
      </c>
      <c r="EN173" s="1" t="n">
        <f aca="false">EN$5/(1-$E173)+$D$173-EN$5</f>
        <v>0.393272094960434</v>
      </c>
      <c r="EO173" s="1" t="n">
        <f aca="false">EO$5/(1-$E173)+$D$173-EO$5</f>
        <v>0.395333735943357</v>
      </c>
      <c r="EP173" s="1" t="n">
        <f aca="false">EP$5/(1-$E173)+$D$173-EP$5</f>
        <v>0.397395376926282</v>
      </c>
      <c r="EQ173" s="1" t="n">
        <f aca="false">EQ$5/(1-$E173)+$D$173-EQ$5</f>
        <v>0.399457017909205</v>
      </c>
      <c r="ER173" s="1" t="n">
        <f aca="false">ER$5/(1-$E173)+$D$173-ER$5</f>
        <v>0.40151865889213</v>
      </c>
      <c r="ES173" s="1" t="n">
        <f aca="false">ES$5/(1-$E173)+$D$173-ES$5</f>
        <v>0.403580299875053</v>
      </c>
      <c r="ET173" s="1" t="n">
        <f aca="false">ET$5/(1-$E173)+$D$173-ET$5</f>
        <v>0.405641940857976</v>
      </c>
      <c r="EU173" s="1"/>
      <c r="EV173" s="1"/>
      <c r="EW173" s="1"/>
      <c r="EX173" s="1"/>
      <c r="EY173" s="1"/>
      <c r="EZ173" s="1"/>
      <c r="FA173" s="1"/>
      <c r="FB173" s="1"/>
    </row>
    <row r="174" customFormat="false" ht="12.75" hidden="false" customHeight="false" outlineLevel="0" collapsed="false">
      <c r="A174" s="18" t="s">
        <v>142</v>
      </c>
      <c r="B174" s="12" t="n">
        <f aca="false">+B173+1</f>
        <v>123</v>
      </c>
      <c r="C174" s="1" t="n">
        <f aca="false">0.3309</f>
        <v>0.3309</v>
      </c>
      <c r="D174" s="1" t="n">
        <f aca="false">0.0351</f>
        <v>0.0351</v>
      </c>
      <c r="E174" s="2" t="n">
        <f aca="false">0.0396</f>
        <v>0.0396</v>
      </c>
      <c r="F174" s="1" t="n">
        <f aca="false">F$5/(1-$E174)+$D$174-F$5</f>
        <v>0.0969492294877132</v>
      </c>
      <c r="G174" s="1" t="n">
        <f aca="false">G$5/(1-$E174)+$D$174-G$5</f>
        <v>0.0990108704706372</v>
      </c>
      <c r="H174" s="1" t="n">
        <f aca="false">H$5/(1-$E174)+$D$174-H$5</f>
        <v>0.101072511453561</v>
      </c>
      <c r="I174" s="1" t="n">
        <f aca="false">I$5/(1-$E174)+$D$174-I$5</f>
        <v>0.103134152436485</v>
      </c>
      <c r="J174" s="1" t="n">
        <f aca="false">J$5/(1-$E174)+$D$174-J$5</f>
        <v>0.105195793419409</v>
      </c>
      <c r="K174" s="1" t="n">
        <f aca="false">K$5/(1-$E174)+$D$174-K$5</f>
        <v>0.107257434402332</v>
      </c>
      <c r="L174" s="1" t="n">
        <f aca="false">L$5/(1-$E174)+$D$174-L$5</f>
        <v>0.109319075385256</v>
      </c>
      <c r="M174" s="1" t="n">
        <f aca="false">M$5/(1-$E174)+$D$174-M$5</f>
        <v>0.11138071636818</v>
      </c>
      <c r="N174" s="1" t="n">
        <f aca="false">N$5/(1-$E174)+$D$174-N$5</f>
        <v>0.113442357351104</v>
      </c>
      <c r="O174" s="1" t="n">
        <f aca="false">O$5/(1-$E174)+$D$174-O$5</f>
        <v>0.115503998334027</v>
      </c>
      <c r="P174" s="1" t="n">
        <f aca="false">P$5/(1-$E174)+$D$174-P$5</f>
        <v>0.138182049146189</v>
      </c>
      <c r="Q174" s="1" t="n">
        <f aca="false">Q$5/(1-$E174)+$D$174-Q$5</f>
        <v>0.140243690129113</v>
      </c>
      <c r="R174" s="1" t="n">
        <f aca="false">R$5/(1-$E174)+$D$174-R$5</f>
        <v>0.142305331112036</v>
      </c>
      <c r="S174" s="1" t="n">
        <f aca="false">S$5/(1-$E174)+$D$174-S$5</f>
        <v>0.14436697209496</v>
      </c>
      <c r="T174" s="1" t="n">
        <f aca="false">T$5/(1-$E174)+$D$174-T$5</f>
        <v>0.146428613077884</v>
      </c>
      <c r="U174" s="1" t="n">
        <f aca="false">U$5/(1-$E174)+$D$174-U$5</f>
        <v>0.148490254060808</v>
      </c>
      <c r="V174" s="1" t="n">
        <f aca="false">V$5/(1-$E174)+$D$174-V$5</f>
        <v>0.150551895043732</v>
      </c>
      <c r="W174" s="1" t="n">
        <f aca="false">W$5/(1-$E174)+$D$174-W$5</f>
        <v>0.152613536026655</v>
      </c>
      <c r="X174" s="1" t="n">
        <f aca="false">X$5/(1-$E174)+$D$174-X$5</f>
        <v>0.154675177009579</v>
      </c>
      <c r="Y174" s="1" t="n">
        <f aca="false">Y$5/(1-$E174)+$D$174-Y$5</f>
        <v>0.156736817992503</v>
      </c>
      <c r="Z174" s="1" t="n">
        <f aca="false">Z$5/(1-$E174)+$D$174-Z$5</f>
        <v>0.158798458975427</v>
      </c>
      <c r="AA174" s="1" t="n">
        <f aca="false">AA$5/(1-$E174)+$D$174-AA$5</f>
        <v>0.160860099958351</v>
      </c>
      <c r="AB174" s="1" t="n">
        <f aca="false">AB$5/(1-$E174)+$D$174-AB$5</f>
        <v>0.162921740941274</v>
      </c>
      <c r="AC174" s="1" t="n">
        <f aca="false">AC$5/(1-$E174)+$D$174-AC$5</f>
        <v>0.164983381924198</v>
      </c>
      <c r="AD174" s="1" t="n">
        <f aca="false">AD$5/(1-$E174)+$D$174-AD$5</f>
        <v>0.167045022907122</v>
      </c>
      <c r="AE174" s="1" t="n">
        <f aca="false">AE$5/(1-$E174)+$D$174-AE$5</f>
        <v>0.169106663890045</v>
      </c>
      <c r="AF174" s="1" t="n">
        <f aca="false">AF$5/(1-$E174)+$D$174-AF$5</f>
        <v>0.171168304872969</v>
      </c>
      <c r="AG174" s="1" t="n">
        <f aca="false">AG$5/(1-$E174)+$D$174-AG$5</f>
        <v>0.173229945855893</v>
      </c>
      <c r="AH174" s="1" t="n">
        <f aca="false">AH$5/(1-$E174)+$D$174-AH$5</f>
        <v>0.175291586838817</v>
      </c>
      <c r="AI174" s="1" t="n">
        <f aca="false">AI$5/(1-$E174)+$D$174-AI$5</f>
        <v>0.177353227821741</v>
      </c>
      <c r="AJ174" s="1" t="n">
        <f aca="false">AJ$5/(1-$E174)+$D$174-AJ$5</f>
        <v>0.179414868804664</v>
      </c>
      <c r="AK174" s="1" t="n">
        <f aca="false">AK$5/(1-$E174)+$D$174-AK$5</f>
        <v>0.181476509787588</v>
      </c>
      <c r="AL174" s="1" t="n">
        <f aca="false">AL$5/(1-$E174)+$D$174-AL$5</f>
        <v>0.183538150770512</v>
      </c>
      <c r="AM174" s="1" t="n">
        <f aca="false">AM$5/(1-$E174)+$D$174-AM$5</f>
        <v>0.185599791753436</v>
      </c>
      <c r="AN174" s="1" t="n">
        <f aca="false">AN$5/(1-$E174)+$D$174-AN$5</f>
        <v>0.18766143273636</v>
      </c>
      <c r="AO174" s="1" t="n">
        <f aca="false">AO$5/(1-$E174)+$D$174-AO$5</f>
        <v>0.189723073719283</v>
      </c>
      <c r="AP174" s="1" t="n">
        <f aca="false">AP$5/(1-$E174)+$D$174-AP$5</f>
        <v>0.191784714702207</v>
      </c>
      <c r="AQ174" s="1" t="n">
        <f aca="false">AQ$5/(1-$E174)+$D$174-AQ$5</f>
        <v>0.193846355685131</v>
      </c>
      <c r="AR174" s="1" t="n">
        <f aca="false">AR$5/(1-$E174)+$D$174-AR$5</f>
        <v>0.195907996668055</v>
      </c>
      <c r="AS174" s="1" t="n">
        <f aca="false">AS$5/(1-$E174)+$D$174-AS$5</f>
        <v>0.197969637650979</v>
      </c>
      <c r="AT174" s="1" t="n">
        <f aca="false">AT$5/(1-$E174)+$D$174-AT$5</f>
        <v>0.200031278633902</v>
      </c>
      <c r="AU174" s="1" t="n">
        <f aca="false">AU$5/(1-$E174)+$D$174-AU$5</f>
        <v>0.202092919616826</v>
      </c>
      <c r="AV174" s="1" t="n">
        <f aca="false">AV$5/(1-$E174)+$D$174-AV$5</f>
        <v>0.20415456059975</v>
      </c>
      <c r="AW174" s="1" t="n">
        <f aca="false">AW$5/(1-$E174)+$D$174-AW$5</f>
        <v>0.206216201582674</v>
      </c>
      <c r="AX174" s="1" t="n">
        <f aca="false">AX$5/(1-$E174)+$D$174-AX$5</f>
        <v>0.208277842565598</v>
      </c>
      <c r="AY174" s="1" t="n">
        <f aca="false">AY$5/(1-$E174)+$D$174-AY$5</f>
        <v>0.210339483548521</v>
      </c>
      <c r="AZ174" s="1" t="n">
        <f aca="false">AZ$5/(1-$E174)+$D$174-AZ$5</f>
        <v>0.212401124531445</v>
      </c>
      <c r="BA174" s="1" t="n">
        <f aca="false">BA$5/(1-$E174)+$D$174-BA$5</f>
        <v>0.214462765514369</v>
      </c>
      <c r="BB174" s="1" t="n">
        <f aca="false">BB$5/(1-$E174)+$D$174-BB$5</f>
        <v>0.216524406497292</v>
      </c>
      <c r="BC174" s="1" t="n">
        <f aca="false">BC$5/(1-$E174)+$D$174-BC$5</f>
        <v>0.218586047480216</v>
      </c>
      <c r="BD174" s="1" t="n">
        <f aca="false">BD$5/(1-$E174)+$D$174-BD$5</f>
        <v>0.220647688463139</v>
      </c>
      <c r="BE174" s="1" t="n">
        <f aca="false">BE$5/(1-$E174)+$D$174-BE$5</f>
        <v>0.222709329446063</v>
      </c>
      <c r="BF174" s="1" t="n">
        <f aca="false">BF$5/(1-$E174)+$D$174-BF$5</f>
        <v>0.224770970428987</v>
      </c>
      <c r="BG174" s="1" t="n">
        <f aca="false">BG$5/(1-$E174)+$D$174-BG$5</f>
        <v>0.226832611411911</v>
      </c>
      <c r="BH174" s="1" t="n">
        <f aca="false">BH$5/(1-$E174)+$D$174-BH$5</f>
        <v>0.228894252394835</v>
      </c>
      <c r="BI174" s="1" t="n">
        <f aca="false">BI$5/(1-$E174)+$D$174-BI$5</f>
        <v>0.230955893377759</v>
      </c>
      <c r="BJ174" s="1" t="n">
        <f aca="false">BJ$5/(1-$E174)+$D$174-BJ$5</f>
        <v>0.233017534360682</v>
      </c>
      <c r="BK174" s="1" t="n">
        <f aca="false">BK$5/(1-$E174)+$D$174-BK$5</f>
        <v>0.235079175343606</v>
      </c>
      <c r="BL174" s="1" t="n">
        <f aca="false">BL$5/(1-$E174)+$D$174-BL$5</f>
        <v>0.23714081632653</v>
      </c>
      <c r="BM174" s="1" t="n">
        <f aca="false">BM$5/(1-$E174)+$D$174-BM$5</f>
        <v>0.239202457309454</v>
      </c>
      <c r="BN174" s="1" t="n">
        <f aca="false">BN$5/(1-$E174)+$D$174-BN$5</f>
        <v>0.241264098292378</v>
      </c>
      <c r="BO174" s="1" t="n">
        <f aca="false">BO$5/(1-$E174)+$D$174-BO$5</f>
        <v>0.243325739275301</v>
      </c>
      <c r="BP174" s="1" t="n">
        <f aca="false">BP$5/(1-$E174)+$D$174-BP$5</f>
        <v>0.245387380258225</v>
      </c>
      <c r="BQ174" s="1" t="n">
        <f aca="false">BQ$5/(1-$E174)+$D$174-BQ$5</f>
        <v>0.247449021241149</v>
      </c>
      <c r="BR174" s="1" t="n">
        <f aca="false">BR$5/(1-$E174)+$D$174-BR$5</f>
        <v>0.249510662224073</v>
      </c>
      <c r="BS174" s="1" t="n">
        <f aca="false">BS$5/(1-$E174)+$D$174-BS$5</f>
        <v>0.251572303206997</v>
      </c>
      <c r="BT174" s="1" t="n">
        <f aca="false">BT$5/(1-$E174)+$D$174-BT$5</f>
        <v>0.25363394418992</v>
      </c>
      <c r="BU174" s="1" t="n">
        <f aca="false">BU$5/(1-$E174)+$D$174-BU$5</f>
        <v>0.255695585172844</v>
      </c>
      <c r="BV174" s="1" t="n">
        <f aca="false">BV$5/(1-$E174)+$D$174-BV$5</f>
        <v>0.257757226155768</v>
      </c>
      <c r="BW174" s="1" t="n">
        <f aca="false">BW$5/(1-$E174)+$D$174-BW$5</f>
        <v>0.259818867138692</v>
      </c>
      <c r="BX174" s="1" t="n">
        <f aca="false">BX$5/(1-$E174)+$D$174-BX$5</f>
        <v>0.261880508121616</v>
      </c>
      <c r="BY174" s="1" t="n">
        <f aca="false">BY$5/(1-$E174)+$D$174-BY$5</f>
        <v>0.263942149104539</v>
      </c>
      <c r="BZ174" s="1" t="n">
        <f aca="false">BZ$5/(1-$E174)+$D$174-BZ$5</f>
        <v>0.266003790087463</v>
      </c>
      <c r="CA174" s="1" t="n">
        <f aca="false">CA$5/(1-$E174)+$D$174-CA$5</f>
        <v>0.268065431070387</v>
      </c>
      <c r="CB174" s="1" t="n">
        <f aca="false">CB$5/(1-$E174)+$D$174-CB$5</f>
        <v>0.27012707205331</v>
      </c>
      <c r="CC174" s="1" t="n">
        <f aca="false">CC$5/(1-$E174)+$D$174-CC$5</f>
        <v>0.272188713036234</v>
      </c>
      <c r="CD174" s="1" t="n">
        <f aca="false">CD$5/(1-$E174)+$D$174-CD$5</f>
        <v>0.274250354019158</v>
      </c>
      <c r="CE174" s="1" t="n">
        <f aca="false">CE$5/(1-$E174)+$D$174-CE$5</f>
        <v>0.276311995002081</v>
      </c>
      <c r="CF174" s="1" t="n">
        <f aca="false">CF$5/(1-$E174)+$D$174-CF$5</f>
        <v>0.278373635985005</v>
      </c>
      <c r="CG174" s="1" t="n">
        <f aca="false">CG$5/(1-$E174)+$D$174-CG$5</f>
        <v>0.280435276967929</v>
      </c>
      <c r="CH174" s="1" t="n">
        <f aca="false">CH$5/(1-$E174)+$D$174-CH$5</f>
        <v>0.282496917950853</v>
      </c>
      <c r="CI174" s="1" t="n">
        <f aca="false">CI$5/(1-$E174)+$D$174-CI$5</f>
        <v>0.284558558933777</v>
      </c>
      <c r="CJ174" s="1" t="n">
        <f aca="false">CJ$5/(1-$E174)+$D$174-CJ$5</f>
        <v>0.2866201999167</v>
      </c>
      <c r="CK174" s="1" t="n">
        <f aca="false">CK$5/(1-$E174)+$D$174-CK$5</f>
        <v>0.288681840899624</v>
      </c>
      <c r="CL174" s="1" t="n">
        <f aca="false">CL$5/(1-$E174)+$D$174-CL$5</f>
        <v>0.290743481882548</v>
      </c>
      <c r="CM174" s="1" t="n">
        <f aca="false">CM$5/(1-$E174)+$D$174-CM$5</f>
        <v>0.292805122865472</v>
      </c>
      <c r="CN174" s="1" t="n">
        <f aca="false">CN$5/(1-$E174)+$D$174-CN$5</f>
        <v>0.294866763848396</v>
      </c>
      <c r="CO174" s="1" t="n">
        <f aca="false">CO$5/(1-$E174)+$D$174-CO$5</f>
        <v>0.296928404831319</v>
      </c>
      <c r="CP174" s="1" t="n">
        <f aca="false">CP$5/(1-$E174)+$D$174-CP$5</f>
        <v>0.298990045814243</v>
      </c>
      <c r="CQ174" s="1" t="n">
        <f aca="false">CQ$5/(1-$E174)+$D$174-CQ$5</f>
        <v>0.301051686797167</v>
      </c>
      <c r="CR174" s="1" t="n">
        <f aca="false">CR$5/(1-$E174)+$D$174-CR$5</f>
        <v>0.303113327780091</v>
      </c>
      <c r="CS174" s="1" t="n">
        <f aca="false">CS$5/(1-$E174)+$D$174-CS$5</f>
        <v>0.305174968763015</v>
      </c>
      <c r="CT174" s="1" t="n">
        <f aca="false">CT$5/(1-$E174)+$D$174-CT$5</f>
        <v>0.307236609745939</v>
      </c>
      <c r="CU174" s="1" t="n">
        <f aca="false">CU$5/(1-$E174)+$D$174-CU$5</f>
        <v>0.309298250728862</v>
      </c>
      <c r="CV174" s="1" t="n">
        <f aca="false">CV$5/(1-$E174)+$D$174-CV$5</f>
        <v>0.311359891711786</v>
      </c>
      <c r="CW174" s="1" t="n">
        <f aca="false">CW$5/(1-$E174)+$D$174-CW$5</f>
        <v>0.31342153269471</v>
      </c>
      <c r="CX174" s="1" t="n">
        <f aca="false">CX$5/(1-$E174)+$D$174-CX$5</f>
        <v>0.315483173677634</v>
      </c>
      <c r="CY174" s="1" t="n">
        <f aca="false">CY$5/(1-$E174)+$D$174-CY$5</f>
        <v>0.317544814660558</v>
      </c>
      <c r="CZ174" s="1" t="n">
        <f aca="false">CZ$5/(1-$E174)+$D$174-CZ$5</f>
        <v>0.319606455643481</v>
      </c>
      <c r="DA174" s="1" t="n">
        <f aca="false">DA$5/(1-$E174)+$D$174-DA$5</f>
        <v>0.321668096626405</v>
      </c>
      <c r="DB174" s="1" t="n">
        <f aca="false">DB$5/(1-$E174)+$D$174-DB$5</f>
        <v>0.323729737609328</v>
      </c>
      <c r="DC174" s="1" t="n">
        <f aca="false">DC$5/(1-$E174)+$D$174-DC$5</f>
        <v>0.325791378592252</v>
      </c>
      <c r="DD174" s="1" t="n">
        <f aca="false">DD$5/(1-$E174)+$D$174-DD$5</f>
        <v>0.327853019575176</v>
      </c>
      <c r="DE174" s="1" t="n">
        <f aca="false">DE$5/(1-$E174)+$D$174-DE$5</f>
        <v>0.329914660558099</v>
      </c>
      <c r="DF174" s="1" t="n">
        <f aca="false">DF$5/(1-$E174)+$D$174-DF$5</f>
        <v>0.331976301541023</v>
      </c>
      <c r="DG174" s="1" t="n">
        <f aca="false">DG$5/(1-$E174)+$D$174-DG$5</f>
        <v>0.334037942523947</v>
      </c>
      <c r="DH174" s="1" t="n">
        <f aca="false">DH$5/(1-$E174)+$D$174-DH$5</f>
        <v>0.336099583506871</v>
      </c>
      <c r="DI174" s="1" t="n">
        <f aca="false">DI$5/(1-$E174)+$D$174-DI$5</f>
        <v>0.338161224489795</v>
      </c>
      <c r="DJ174" s="1" t="n">
        <f aca="false">DJ$5/(1-$E174)+$D$174-DJ$5</f>
        <v>0.340222865472719</v>
      </c>
      <c r="DK174" s="1" t="n">
        <f aca="false">DK$5/(1-$E174)+$D$174-DK$5</f>
        <v>0.342284506455642</v>
      </c>
      <c r="DL174" s="1" t="n">
        <f aca="false">DL$5/(1-$E174)+$D$174-DL$5</f>
        <v>0.344346147438566</v>
      </c>
      <c r="DM174" s="1" t="n">
        <f aca="false">DM$5/(1-$E174)+$D$174-DM$5</f>
        <v>0.34640778842149</v>
      </c>
      <c r="DN174" s="1" t="n">
        <f aca="false">DN$5/(1-$E174)+$D$174-DN$5</f>
        <v>0.348469429404414</v>
      </c>
      <c r="DO174" s="1" t="n">
        <f aca="false">DO$5/(1-$E174)+$D$174-DO$5</f>
        <v>0.350531070387338</v>
      </c>
      <c r="DP174" s="1" t="n">
        <f aca="false">DP$5/(1-$E174)+$D$174-DP$5</f>
        <v>0.352592711370262</v>
      </c>
      <c r="DQ174" s="1" t="n">
        <f aca="false">DQ$5/(1-$E174)+$D$174-DQ$5</f>
        <v>0.354654352353186</v>
      </c>
      <c r="DR174" s="1" t="n">
        <f aca="false">DR$5/(1-$E174)+$D$174-DR$5</f>
        <v>0.35671599333611</v>
      </c>
      <c r="DS174" s="1" t="n">
        <f aca="false">DS$5/(1-$E174)+$D$174-DS$5</f>
        <v>0.358777634319032</v>
      </c>
      <c r="DT174" s="1" t="n">
        <f aca="false">DT$5/(1-$E174)+$D$174-DT$5</f>
        <v>0.360839275301956</v>
      </c>
      <c r="DU174" s="1" t="n">
        <f aca="false">DU$5/(1-$E174)+$D$174-DU$5</f>
        <v>0.36290091628488</v>
      </c>
      <c r="DV174" s="1" t="n">
        <f aca="false">DV$5/(1-$E174)+$D$174-DV$5</f>
        <v>0.364962557267804</v>
      </c>
      <c r="DW174" s="1" t="n">
        <f aca="false">DW$5/(1-$E174)+$D$174-DW$5</f>
        <v>0.367024198250729</v>
      </c>
      <c r="DX174" s="1" t="n">
        <f aca="false">DX$5/(1-$E174)+$D$174-DX$5</f>
        <v>0.369085839233652</v>
      </c>
      <c r="DY174" s="1" t="n">
        <f aca="false">DY$5/(1-$E174)+$D$174-DY$5</f>
        <v>0.371147480216575</v>
      </c>
      <c r="DZ174" s="1" t="n">
        <f aca="false">DZ$5/(1-$E174)+$D$174-DZ$5</f>
        <v>0.373209121199499</v>
      </c>
      <c r="EA174" s="1" t="n">
        <f aca="false">EA$5/(1-$E174)+$D$174-EA$5</f>
        <v>0.375270762182423</v>
      </c>
      <c r="EB174" s="1" t="n">
        <f aca="false">EB$5/(1-$E174)+$D$174-EB$5</f>
        <v>0.377332403165347</v>
      </c>
      <c r="EC174" s="1" t="n">
        <f aca="false">EC$5/(1-$E174)+$D$174-EC$5</f>
        <v>0.37939404414827</v>
      </c>
      <c r="ED174" s="1" t="n">
        <f aca="false">ED$5/(1-$E174)+$D$174-ED$5</f>
        <v>0.381455685131195</v>
      </c>
      <c r="EE174" s="1" t="n">
        <f aca="false">EE$5/(1-$E174)+$D$174-EE$5</f>
        <v>0.383517326114118</v>
      </c>
      <c r="EF174" s="1" t="n">
        <f aca="false">EF$5/(1-$E174)+$D$174-EF$5</f>
        <v>0.385578967097041</v>
      </c>
      <c r="EG174" s="1" t="n">
        <f aca="false">EG$5/(1-$E174)+$D$174-EG$5</f>
        <v>0.387640608079966</v>
      </c>
      <c r="EH174" s="1" t="n">
        <f aca="false">EH$5/(1-$E174)+$D$174-EH$5</f>
        <v>0.389702249062889</v>
      </c>
      <c r="EI174" s="1" t="n">
        <f aca="false">EI$5/(1-$E174)+$D$174-EI$5</f>
        <v>0.391763890045814</v>
      </c>
      <c r="EJ174" s="1" t="n">
        <f aca="false">EJ$5/(1-$E174)+$D$174-EJ$5</f>
        <v>0.393825531028737</v>
      </c>
      <c r="EK174" s="1" t="n">
        <f aca="false">EK$5/(1-$E174)+$D$174-EK$5</f>
        <v>0.395887172011662</v>
      </c>
      <c r="EL174" s="1" t="n">
        <f aca="false">EL$5/(1-$E174)+$D$174-EL$5</f>
        <v>0.397948812994585</v>
      </c>
      <c r="EM174" s="1" t="n">
        <f aca="false">EM$5/(1-$E174)+$D$174-EM$5</f>
        <v>0.400010453977508</v>
      </c>
      <c r="EN174" s="1" t="n">
        <f aca="false">EN$5/(1-$E174)+$D$174-EN$5</f>
        <v>0.402072094960433</v>
      </c>
      <c r="EO174" s="1" t="n">
        <f aca="false">EO$5/(1-$E174)+$D$174-EO$5</f>
        <v>0.404133735943356</v>
      </c>
      <c r="EP174" s="1" t="n">
        <f aca="false">EP$5/(1-$E174)+$D$174-EP$5</f>
        <v>0.406195376926281</v>
      </c>
      <c r="EQ174" s="1" t="n">
        <f aca="false">EQ$5/(1-$E174)+$D$174-EQ$5</f>
        <v>0.408257017909204</v>
      </c>
      <c r="ER174" s="1" t="n">
        <f aca="false">ER$5/(1-$E174)+$D$174-ER$5</f>
        <v>0.410318658892129</v>
      </c>
      <c r="ES174" s="1" t="n">
        <f aca="false">ES$5/(1-$E174)+$D$174-ES$5</f>
        <v>0.412380299875052</v>
      </c>
      <c r="ET174" s="1" t="n">
        <f aca="false">ET$5/(1-$E174)+$D$174-ET$5</f>
        <v>0.414441940857975</v>
      </c>
      <c r="EU174" s="1"/>
      <c r="EV174" s="1"/>
      <c r="EW174" s="1"/>
      <c r="EX174" s="1"/>
      <c r="EY174" s="1"/>
      <c r="EZ174" s="1"/>
      <c r="FA174" s="1"/>
      <c r="FB174" s="1"/>
    </row>
    <row r="175" customFormat="false" ht="12.75" hidden="false" customHeight="false" outlineLevel="0" collapsed="false">
      <c r="A175" s="18"/>
      <c r="B175" s="12" t="n">
        <f aca="false">+B174+1</f>
        <v>124</v>
      </c>
    </row>
    <row r="176" customFormat="false" ht="12.75" hidden="false" customHeight="false" outlineLevel="0" collapsed="false">
      <c r="A176" s="5" t="s">
        <v>131</v>
      </c>
      <c r="B176" s="12" t="n">
        <f aca="false">+B175+1</f>
        <v>125</v>
      </c>
    </row>
    <row r="177" customFormat="false" ht="12.75" hidden="false" customHeight="false" outlineLevel="0" collapsed="false">
      <c r="A177" s="18" t="s">
        <v>143</v>
      </c>
      <c r="B177" s="12" t="n">
        <f aca="false">+B176+1</f>
        <v>126</v>
      </c>
      <c r="C177" s="1" t="n">
        <f aca="false">0.2351-0.0085</f>
        <v>0.2266</v>
      </c>
      <c r="D177" s="1" t="n">
        <f aca="false">0.0231-0.0088</f>
        <v>0.0143</v>
      </c>
      <c r="E177" s="2" t="n">
        <f aca="false">0.0064</f>
        <v>0.0064</v>
      </c>
      <c r="F177" s="1" t="n">
        <f aca="false">F$5/(1-$E177)+$D$177-F$5</f>
        <v>0.0239618357487923</v>
      </c>
      <c r="G177" s="1" t="n">
        <f aca="false">G$5/(1-$E177)+$D$177-G$5</f>
        <v>0.0242838969404187</v>
      </c>
      <c r="H177" s="1" t="n">
        <f aca="false">H$5/(1-$E177)+$D$177-H$5</f>
        <v>0.024605958132045</v>
      </c>
      <c r="I177" s="1" t="n">
        <f aca="false">I$5/(1-$E177)+$D$177-I$5</f>
        <v>0.0249280193236714</v>
      </c>
      <c r="J177" s="1" t="n">
        <f aca="false">J$5/(1-$E177)+$D$177-J$5</f>
        <v>0.0252500805152978</v>
      </c>
      <c r="K177" s="1" t="n">
        <f aca="false">K$5/(1-$E177)+$D$177-K$5</f>
        <v>0.0255721417069241</v>
      </c>
      <c r="L177" s="1" t="n">
        <f aca="false">L$5/(1-$E177)+$D$177-L$5</f>
        <v>0.0258942028985507</v>
      </c>
      <c r="M177" s="1" t="n">
        <f aca="false">M$5/(1-$E177)+$D$177-M$5</f>
        <v>0.0262162640901771</v>
      </c>
      <c r="N177" s="1" t="n">
        <f aca="false">N$5/(1-$E177)+$D$177-N$5</f>
        <v>0.0265383252818034</v>
      </c>
      <c r="O177" s="1" t="n">
        <f aca="false">O$5/(1-$E177)+$D$177-O$5</f>
        <v>0.0268603864734298</v>
      </c>
      <c r="P177" s="1" t="n">
        <f aca="false">P$5/(1-$E177)+$D$177-P$5</f>
        <v>0.0304030595813205</v>
      </c>
      <c r="Q177" s="1" t="n">
        <f aca="false">Q$5/(1-$E177)+$D$177-Q$5</f>
        <v>0.0307251207729466</v>
      </c>
      <c r="R177" s="1" t="n">
        <f aca="false">R$5/(1-$E177)+$D$177-R$5</f>
        <v>0.0310471819645732</v>
      </c>
      <c r="S177" s="1" t="n">
        <f aca="false">S$5/(1-$E177)+$D$177-S$5</f>
        <v>0.0313692431561994</v>
      </c>
      <c r="T177" s="1" t="n">
        <f aca="false">T$5/(1-$E177)+$D$177-T$5</f>
        <v>0.031691304347826</v>
      </c>
      <c r="U177" s="1" t="n">
        <f aca="false">U$5/(1-$E177)+$D$177-U$5</f>
        <v>0.0320133655394526</v>
      </c>
      <c r="V177" s="1" t="n">
        <f aca="false">V$5/(1-$E177)+$D$177-V$5</f>
        <v>0.0323354267310787</v>
      </c>
      <c r="W177" s="1" t="n">
        <f aca="false">W$5/(1-$E177)+$D$177-W$5</f>
        <v>0.0326574879227053</v>
      </c>
      <c r="X177" s="1" t="n">
        <f aca="false">X$5/(1-$E177)+$D$177-X$5</f>
        <v>0.0329795491143314</v>
      </c>
      <c r="Y177" s="1" t="n">
        <f aca="false">Y$5/(1-$E177)+$D$177-Y$5</f>
        <v>0.033301610305958</v>
      </c>
      <c r="Z177" s="1" t="n">
        <f aca="false">Z$5/(1-$E177)+$D$177-Z$5</f>
        <v>0.0336236714975846</v>
      </c>
      <c r="AA177" s="1" t="n">
        <f aca="false">AA$5/(1-$E177)+$D$177-AA$5</f>
        <v>0.0339457326892108</v>
      </c>
      <c r="AB177" s="1" t="n">
        <f aca="false">AB$5/(1-$E177)+$D$177-AB$5</f>
        <v>0.0342677938808373</v>
      </c>
      <c r="AC177" s="1" t="n">
        <f aca="false">AC$5/(1-$E177)+$D$177-AC$5</f>
        <v>0.0345898550724635</v>
      </c>
      <c r="AD177" s="1" t="n">
        <f aca="false">AD$5/(1-$E177)+$D$177-AD$5</f>
        <v>0.0349119162640901</v>
      </c>
      <c r="AE177" s="1" t="n">
        <f aca="false">AE$5/(1-$E177)+$D$177-AE$5</f>
        <v>0.0352339774557162</v>
      </c>
      <c r="AF177" s="1" t="n">
        <f aca="false">AF$5/(1-$E177)+$D$177-AF$5</f>
        <v>0.0355560386473428</v>
      </c>
      <c r="AG177" s="1" t="n">
        <f aca="false">AG$5/(1-$E177)+$D$177-AG$5</f>
        <v>0.0358780998389694</v>
      </c>
      <c r="AH177" s="1" t="n">
        <f aca="false">AH$5/(1-$E177)+$D$177-AH$5</f>
        <v>0.0362001610305955</v>
      </c>
      <c r="AI177" s="1" t="n">
        <f aca="false">AI$5/(1-$E177)+$D$177-AI$5</f>
        <v>0.0365222222222221</v>
      </c>
      <c r="AJ177" s="1" t="n">
        <f aca="false">AJ$5/(1-$E177)+$D$177-AJ$5</f>
        <v>0.0368442834138483</v>
      </c>
      <c r="AK177" s="1" t="n">
        <f aca="false">AK$5/(1-$E177)+$D$177-AK$5</f>
        <v>0.0371663446054749</v>
      </c>
      <c r="AL177" s="1" t="n">
        <f aca="false">AL$5/(1-$E177)+$D$177-AL$5</f>
        <v>0.0374884057971014</v>
      </c>
      <c r="AM177" s="1" t="n">
        <f aca="false">AM$5/(1-$E177)+$D$177-AM$5</f>
        <v>0.0378104669887276</v>
      </c>
      <c r="AN177" s="1" t="n">
        <f aca="false">AN$5/(1-$E177)+$D$177-AN$5</f>
        <v>0.0381325281803542</v>
      </c>
      <c r="AO177" s="1" t="n">
        <f aca="false">AO$5/(1-$E177)+$D$177-AO$5</f>
        <v>0.0384545893719803</v>
      </c>
      <c r="AP177" s="1" t="n">
        <f aca="false">AP$5/(1-$E177)+$D$177-AP$5</f>
        <v>0.0387766505636069</v>
      </c>
      <c r="AQ177" s="1" t="n">
        <f aca="false">AQ$5/(1-$E177)+$D$177-AQ$5</f>
        <v>0.0390987117552335</v>
      </c>
      <c r="AR177" s="1" t="n">
        <f aca="false">AR$5/(1-$E177)+$D$177-AR$5</f>
        <v>0.0394207729468596</v>
      </c>
      <c r="AS177" s="1" t="n">
        <f aca="false">AS$5/(1-$E177)+$D$177-AS$5</f>
        <v>0.0397428341384862</v>
      </c>
      <c r="AT177" s="1" t="n">
        <f aca="false">AT$5/(1-$E177)+$D$177-AT$5</f>
        <v>0.0400648953301133</v>
      </c>
      <c r="AU177" s="1" t="n">
        <f aca="false">AU$5/(1-$E177)+$D$177-AU$5</f>
        <v>0.040386956521739</v>
      </c>
      <c r="AV177" s="1" t="n">
        <f aca="false">AV$5/(1-$E177)+$D$177-AV$5</f>
        <v>0.0407090177133656</v>
      </c>
      <c r="AW177" s="1" t="n">
        <f aca="false">AW$5/(1-$E177)+$D$177-AW$5</f>
        <v>0.0410310789049921</v>
      </c>
      <c r="AX177" s="1" t="n">
        <f aca="false">AX$5/(1-$E177)+$D$177-AX$5</f>
        <v>0.0413531400966187</v>
      </c>
      <c r="AY177" s="1" t="n">
        <f aca="false">AY$5/(1-$E177)+$D$177-AY$5</f>
        <v>0.0416752012882453</v>
      </c>
      <c r="AZ177" s="1" t="n">
        <f aca="false">AZ$5/(1-$E177)+$D$177-AZ$5</f>
        <v>0.041997262479871</v>
      </c>
      <c r="BA177" s="1" t="n">
        <f aca="false">BA$5/(1-$E177)+$D$177-BA$5</f>
        <v>0.0423193236714976</v>
      </c>
      <c r="BB177" s="1" t="n">
        <f aca="false">BB$5/(1-$E177)+$D$177-BB$5</f>
        <v>0.0426413848631242</v>
      </c>
      <c r="BC177" s="1" t="n">
        <f aca="false">BC$5/(1-$E177)+$D$177-BC$5</f>
        <v>0.0429634460547508</v>
      </c>
      <c r="BD177" s="1" t="n">
        <f aca="false">BD$5/(1-$E177)+$D$177-BD$5</f>
        <v>0.0432855072463774</v>
      </c>
      <c r="BE177" s="1" t="n">
        <f aca="false">BE$5/(1-$E177)+$D$177-BE$5</f>
        <v>0.0436075684380031</v>
      </c>
      <c r="BF177" s="1" t="n">
        <f aca="false">BF$5/(1-$E177)+$D$177-BF$5</f>
        <v>0.0439296296296297</v>
      </c>
      <c r="BG177" s="1" t="n">
        <f aca="false">BG$5/(1-$E177)+$D$177-BG$5</f>
        <v>0.0442516908212562</v>
      </c>
      <c r="BH177" s="1" t="n">
        <f aca="false">BH$5/(1-$E177)+$D$177-BH$5</f>
        <v>0.0445737520128828</v>
      </c>
      <c r="BI177" s="1" t="n">
        <f aca="false">BI$5/(1-$E177)+$D$177-BI$5</f>
        <v>0.0448958132045094</v>
      </c>
      <c r="BJ177" s="1" t="n">
        <f aca="false">BJ$5/(1-$E177)+$D$177-BJ$5</f>
        <v>0.0452178743961351</v>
      </c>
      <c r="BK177" s="1" t="n">
        <f aca="false">BK$5/(1-$E177)+$D$177-BK$5</f>
        <v>0.0455399355877617</v>
      </c>
      <c r="BL177" s="1" t="n">
        <f aca="false">BL$5/(1-$E177)+$D$177-BL$5</f>
        <v>0.0458619967793883</v>
      </c>
      <c r="BM177" s="1" t="n">
        <f aca="false">BM$5/(1-$E177)+$D$177-BM$5</f>
        <v>0.0461840579710149</v>
      </c>
      <c r="BN177" s="1" t="n">
        <f aca="false">BN$5/(1-$E177)+$D$177-BN$5</f>
        <v>0.0465061191626415</v>
      </c>
      <c r="BO177" s="1" t="n">
        <f aca="false">BO$5/(1-$E177)+$D$177-BO$5</f>
        <v>0.0468281803542672</v>
      </c>
      <c r="BP177" s="1" t="n">
        <f aca="false">BP$5/(1-$E177)+$D$177-BP$5</f>
        <v>0.0471502415458938</v>
      </c>
      <c r="BQ177" s="1" t="n">
        <f aca="false">BQ$5/(1-$E177)+$D$177-BQ$5</f>
        <v>0.0474723027375203</v>
      </c>
      <c r="BR177" s="1" t="n">
        <f aca="false">BR$5/(1-$E177)+$D$177-BR$5</f>
        <v>0.0477943639291469</v>
      </c>
      <c r="BS177" s="1" t="n">
        <f aca="false">BS$5/(1-$E177)+$D$177-BS$5</f>
        <v>0.0481164251207735</v>
      </c>
      <c r="BT177" s="1" t="n">
        <f aca="false">BT$5/(1-$E177)+$D$177-BT$5</f>
        <v>0.0484384863123992</v>
      </c>
      <c r="BU177" s="1" t="n">
        <f aca="false">BU$5/(1-$E177)+$D$177-BU$5</f>
        <v>0.0487605475040258</v>
      </c>
      <c r="BV177" s="1" t="n">
        <f aca="false">BV$5/(1-$E177)+$D$177-BV$5</f>
        <v>0.0490826086956524</v>
      </c>
      <c r="BW177" s="1" t="n">
        <f aca="false">BW$5/(1-$E177)+$D$177-BW$5</f>
        <v>0.049404669887279</v>
      </c>
      <c r="BX177" s="1" t="n">
        <f aca="false">BX$5/(1-$E177)+$D$177-BX$5</f>
        <v>0.0497267310789056</v>
      </c>
      <c r="BY177" s="1" t="n">
        <f aca="false">BY$5/(1-$E177)+$D$177-BY$5</f>
        <v>0.0500487922705313</v>
      </c>
      <c r="BZ177" s="1" t="n">
        <f aca="false">BZ$5/(1-$E177)+$D$177-BZ$5</f>
        <v>0.0503708534621579</v>
      </c>
      <c r="CA177" s="1" t="n">
        <f aca="false">CA$5/(1-$E177)+$D$177-CA$5</f>
        <v>0.0506929146537845</v>
      </c>
      <c r="CB177" s="1" t="n">
        <f aca="false">CB$5/(1-$E177)+$D$177-CB$5</f>
        <v>0.051014975845411</v>
      </c>
      <c r="CC177" s="1" t="n">
        <f aca="false">CC$5/(1-$E177)+$D$177-CC$5</f>
        <v>0.0513370370370367</v>
      </c>
      <c r="CD177" s="1" t="n">
        <f aca="false">CD$5/(1-$E177)+$D$177-CD$5</f>
        <v>0.0516590982286633</v>
      </c>
      <c r="CE177" s="1" t="n">
        <f aca="false">CE$5/(1-$E177)+$D$177-CE$5</f>
        <v>0.0519811594202899</v>
      </c>
      <c r="CF177" s="1" t="n">
        <f aca="false">CF$5/(1-$E177)+$D$177-CF$5</f>
        <v>0.0523032206119165</v>
      </c>
      <c r="CG177" s="1" t="n">
        <f aca="false">CG$5/(1-$E177)+$D$177-CG$5</f>
        <v>0.0526252818035431</v>
      </c>
      <c r="CH177" s="1" t="n">
        <f aca="false">CH$5/(1-$E177)+$D$177-CH$5</f>
        <v>0.0529473429951688</v>
      </c>
      <c r="CI177" s="1" t="n">
        <f aca="false">CI$5/(1-$E177)+$D$177-CI$5</f>
        <v>0.0532694041867954</v>
      </c>
      <c r="CJ177" s="1" t="n">
        <f aca="false">CJ$5/(1-$E177)+$D$177-CJ$5</f>
        <v>0.053591465378422</v>
      </c>
      <c r="CK177" s="1" t="n">
        <f aca="false">CK$5/(1-$E177)+$D$177-CK$5</f>
        <v>0.0539135265700486</v>
      </c>
      <c r="CL177" s="1" t="n">
        <f aca="false">CL$5/(1-$E177)+$D$177-CL$5</f>
        <v>0.0542355877616751</v>
      </c>
      <c r="CM177" s="1" t="n">
        <f aca="false">CM$5/(1-$E177)+$D$177-CM$5</f>
        <v>0.0545576489533008</v>
      </c>
      <c r="CN177" s="1" t="n">
        <f aca="false">CN$5/(1-$E177)+$D$177-CN$5</f>
        <v>0.0548797101449274</v>
      </c>
      <c r="CO177" s="1" t="n">
        <f aca="false">CO$5/(1-$E177)+$D$177-CO$5</f>
        <v>0.055201771336554</v>
      </c>
      <c r="CP177" s="1" t="n">
        <f aca="false">CP$5/(1-$E177)+$D$177-CP$5</f>
        <v>0.0555238325281806</v>
      </c>
      <c r="CQ177" s="1" t="n">
        <f aca="false">CQ$5/(1-$E177)+$D$177-CQ$5</f>
        <v>0.0558458937198072</v>
      </c>
      <c r="CR177" s="1" t="n">
        <f aca="false">CR$5/(1-$E177)+$D$177-CR$5</f>
        <v>0.0561679549114329</v>
      </c>
      <c r="CS177" s="1" t="n">
        <f aca="false">CS$5/(1-$E177)+$D$177-CS$5</f>
        <v>0.0564900161030595</v>
      </c>
      <c r="CT177" s="1" t="n">
        <f aca="false">CT$5/(1-$E177)+$D$177-CT$5</f>
        <v>0.0568120772946861</v>
      </c>
      <c r="CU177" s="1" t="n">
        <f aca="false">CU$5/(1-$E177)+$D$177-CU$5</f>
        <v>0.0571341384863127</v>
      </c>
      <c r="CV177" s="1" t="n">
        <f aca="false">CV$5/(1-$E177)+$D$177-CV$5</f>
        <v>0.0574561996779392</v>
      </c>
      <c r="CW177" s="1" t="n">
        <f aca="false">CW$5/(1-$E177)+$D$177-CW$5</f>
        <v>0.0577782608695649</v>
      </c>
      <c r="CX177" s="1" t="n">
        <f aca="false">CX$5/(1-$E177)+$D$177-CX$5</f>
        <v>0.0581003220611915</v>
      </c>
      <c r="CY177" s="1" t="n">
        <f aca="false">CY$5/(1-$E177)+$D$177-CY$5</f>
        <v>0.0584223832528181</v>
      </c>
      <c r="CZ177" s="1" t="n">
        <f aca="false">CZ$5/(1-$E177)+$D$177-CZ$5</f>
        <v>0.0587444444444447</v>
      </c>
      <c r="DA177" s="1" t="n">
        <f aca="false">DA$5/(1-$E177)+$D$177-DA$5</f>
        <v>0.0590665056360713</v>
      </c>
      <c r="DB177" s="1" t="n">
        <f aca="false">DB$5/(1-$E177)+$D$177-DB$5</f>
        <v>0.059388566827697</v>
      </c>
      <c r="DC177" s="1" t="n">
        <f aca="false">DC$5/(1-$E177)+$D$177-DC$5</f>
        <v>0.0597106280193236</v>
      </c>
      <c r="DD177" s="1" t="n">
        <f aca="false">DD$5/(1-$E177)+$D$177-DD$5</f>
        <v>0.0600326892109502</v>
      </c>
      <c r="DE177" s="1" t="n">
        <f aca="false">DE$5/(1-$E177)+$D$177-DE$5</f>
        <v>0.0603547504025768</v>
      </c>
      <c r="DF177" s="1" t="n">
        <f aca="false">DF$5/(1-$E177)+$D$177-DF$5</f>
        <v>0.0606768115942034</v>
      </c>
      <c r="DG177" s="1" t="n">
        <f aca="false">DG$5/(1-$E177)+$D$177-DG$5</f>
        <v>0.0609988727858291</v>
      </c>
      <c r="DH177" s="1" t="n">
        <f aca="false">DH$5/(1-$E177)+$D$177-DH$5</f>
        <v>0.0613209339774556</v>
      </c>
      <c r="DI177" s="1" t="n">
        <f aca="false">DI$5/(1-$E177)+$D$177-DI$5</f>
        <v>0.0616429951690822</v>
      </c>
      <c r="DJ177" s="1" t="n">
        <f aca="false">DJ$5/(1-$E177)+$D$177-DJ$5</f>
        <v>0.0619650563607088</v>
      </c>
      <c r="DK177" s="1" t="n">
        <f aca="false">DK$5/(1-$E177)+$D$177-DK$5</f>
        <v>0.0622871175523354</v>
      </c>
      <c r="DL177" s="1" t="n">
        <f aca="false">DL$5/(1-$E177)+$D$177-DL$5</f>
        <v>0.0626091787439611</v>
      </c>
      <c r="DM177" s="1" t="n">
        <f aca="false">DM$5/(1-$E177)+$D$177-DM$5</f>
        <v>0.0629312399355877</v>
      </c>
      <c r="DN177" s="1" t="n">
        <f aca="false">DN$5/(1-$E177)+$D$177-DN$5</f>
        <v>0.0632533011272143</v>
      </c>
      <c r="DO177" s="1" t="n">
        <f aca="false">DO$5/(1-$E177)+$D$177-DO$5</f>
        <v>0.0635753623188409</v>
      </c>
      <c r="DP177" s="1" t="n">
        <f aca="false">DP$5/(1-$E177)+$D$177-DP$5</f>
        <v>0.0638974235104666</v>
      </c>
      <c r="DQ177" s="1" t="n">
        <f aca="false">DQ$5/(1-$E177)+$D$177-DQ$5</f>
        <v>0.0642194847020932</v>
      </c>
      <c r="DR177" s="1" t="n">
        <f aca="false">DR$5/(1-$E177)+$D$177-DR$5</f>
        <v>0.0645415458937197</v>
      </c>
      <c r="DS177" s="1" t="n">
        <f aca="false">DS$5/(1-$E177)+$D$177-DS$5</f>
        <v>0.0648636070853463</v>
      </c>
      <c r="DT177" s="1" t="n">
        <f aca="false">DT$5/(1-$E177)+$D$177-DT$5</f>
        <v>0.0651856682769729</v>
      </c>
      <c r="DU177" s="1" t="n">
        <f aca="false">DU$5/(1-$E177)+$D$177-DU$5</f>
        <v>0.0655077294685986</v>
      </c>
      <c r="DV177" s="1" t="n">
        <f aca="false">DV$5/(1-$E177)+$D$177-DV$5</f>
        <v>0.0658297906602261</v>
      </c>
      <c r="DW177" s="1" t="n">
        <f aca="false">DW$5/(1-$E177)+$D$177-DW$5</f>
        <v>0.0661518518518527</v>
      </c>
      <c r="DX177" s="1" t="n">
        <f aca="false">DX$5/(1-$E177)+$D$177-DX$5</f>
        <v>0.0664739130434775</v>
      </c>
      <c r="DY177" s="1" t="n">
        <f aca="false">DY$5/(1-$E177)+$D$177-DY$5</f>
        <v>0.0667959742351041</v>
      </c>
      <c r="DZ177" s="1" t="n">
        <f aca="false">DZ$5/(1-$E177)+$D$177-DZ$5</f>
        <v>0.0671180354267307</v>
      </c>
      <c r="EA177" s="1" t="n">
        <f aca="false">EA$5/(1-$E177)+$D$177-EA$5</f>
        <v>0.0674400966183573</v>
      </c>
      <c r="EB177" s="1" t="n">
        <f aca="false">EB$5/(1-$E177)+$D$177-EB$5</f>
        <v>0.0677621578099839</v>
      </c>
      <c r="EC177" s="1" t="n">
        <f aca="false">EC$5/(1-$E177)+$D$177-EC$5</f>
        <v>0.0680842190016104</v>
      </c>
      <c r="ED177" s="1" t="n">
        <f aca="false">ED$5/(1-$E177)+$D$177-ED$5</f>
        <v>0.068406280193237</v>
      </c>
      <c r="EE177" s="1" t="n">
        <f aca="false">EE$5/(1-$E177)+$D$177-EE$5</f>
        <v>0.0687283413848636</v>
      </c>
      <c r="EF177" s="1" t="n">
        <f aca="false">EF$5/(1-$E177)+$D$177-EF$5</f>
        <v>0.0690504025764902</v>
      </c>
      <c r="EG177" s="1" t="n">
        <f aca="false">EG$5/(1-$E177)+$D$177-EG$5</f>
        <v>0.0693724637681168</v>
      </c>
      <c r="EH177" s="1" t="n">
        <f aca="false">EH$5/(1-$E177)+$D$177-EH$5</f>
        <v>0.0696945249597416</v>
      </c>
      <c r="EI177" s="1" t="n">
        <f aca="false">EI$5/(1-$E177)+$D$177-EI$5</f>
        <v>0.0700165861513682</v>
      </c>
      <c r="EJ177" s="1" t="n">
        <f aca="false">EJ$5/(1-$E177)+$D$177-EJ$5</f>
        <v>0.0703386473429948</v>
      </c>
      <c r="EK177" s="1" t="n">
        <f aca="false">EK$5/(1-$E177)+$D$177-EK$5</f>
        <v>0.0706607085346214</v>
      </c>
      <c r="EL177" s="1" t="n">
        <f aca="false">EL$5/(1-$E177)+$D$177-EL$5</f>
        <v>0.070982769726248</v>
      </c>
      <c r="EM177" s="1" t="n">
        <f aca="false">EM$5/(1-$E177)+$D$177-EM$5</f>
        <v>0.0713048309178745</v>
      </c>
      <c r="EN177" s="1" t="n">
        <f aca="false">EN$5/(1-$E177)+$D$177-EN$5</f>
        <v>0.0716268921095011</v>
      </c>
      <c r="EO177" s="1" t="n">
        <f aca="false">EO$5/(1-$E177)+$D$177-EO$5</f>
        <v>0.0719489533011277</v>
      </c>
      <c r="EP177" s="1" t="n">
        <f aca="false">EP$5/(1-$E177)+$D$177-EP$5</f>
        <v>0.0722710144927543</v>
      </c>
      <c r="EQ177" s="1" t="n">
        <f aca="false">EQ$5/(1-$E177)+$D$177-EQ$5</f>
        <v>0.0725930756843809</v>
      </c>
      <c r="ER177" s="1" t="n">
        <f aca="false">ER$5/(1-$E177)+$D$177-ER$5</f>
        <v>0.0729151368760057</v>
      </c>
      <c r="ES177" s="1" t="n">
        <f aca="false">ES$5/(1-$E177)+$D$177-ES$5</f>
        <v>0.0732371980676323</v>
      </c>
      <c r="ET177" s="1" t="n">
        <f aca="false">ET$5/(1-$E177)+$D$177-ET$5</f>
        <v>0.0735592592592589</v>
      </c>
      <c r="EU177" s="1"/>
      <c r="EV177" s="1"/>
      <c r="EW177" s="1"/>
      <c r="EX177" s="1"/>
      <c r="EY177" s="1"/>
      <c r="EZ177" s="1"/>
      <c r="FA177" s="1"/>
      <c r="FB177" s="1"/>
    </row>
    <row r="178" customFormat="false" ht="12.75" hidden="false" customHeight="false" outlineLevel="0" collapsed="false">
      <c r="A178" s="18" t="s">
        <v>144</v>
      </c>
      <c r="B178" s="12" t="n">
        <f aca="false">+B177+1</f>
        <v>127</v>
      </c>
      <c r="C178" s="1" t="n">
        <f aca="false">0.2351</f>
        <v>0.2351</v>
      </c>
      <c r="D178" s="1" t="n">
        <f aca="false">0.0231</f>
        <v>0.0231</v>
      </c>
      <c r="E178" s="2" t="n">
        <f aca="false">0.0064</f>
        <v>0.0064</v>
      </c>
      <c r="F178" s="1" t="n">
        <f aca="false">F$5/(1-$E178)+$D$178-F$5</f>
        <v>0.0327618357487922</v>
      </c>
      <c r="G178" s="1" t="n">
        <f aca="false">G$5/(1-$E178)+$D$178-G$5</f>
        <v>0.0330838969404186</v>
      </c>
      <c r="H178" s="1" t="n">
        <f aca="false">H$5/(1-$E178)+$D$178-H$5</f>
        <v>0.0334059581320449</v>
      </c>
      <c r="I178" s="1" t="n">
        <f aca="false">I$5/(1-$E178)+$D$178-I$5</f>
        <v>0.0337280193236713</v>
      </c>
      <c r="J178" s="1" t="n">
        <f aca="false">J$5/(1-$E178)+$D$178-J$5</f>
        <v>0.0340500805152977</v>
      </c>
      <c r="K178" s="1" t="n">
        <f aca="false">K$5/(1-$E178)+$D$178-K$5</f>
        <v>0.034372141706924</v>
      </c>
      <c r="L178" s="1" t="n">
        <f aca="false">L$5/(1-$E178)+$D$178-L$5</f>
        <v>0.0346942028985506</v>
      </c>
      <c r="M178" s="1" t="n">
        <f aca="false">M$5/(1-$E178)+$D$178-M$5</f>
        <v>0.035016264090177</v>
      </c>
      <c r="N178" s="1" t="n">
        <f aca="false">N$5/(1-$E178)+$D$178-N$5</f>
        <v>0.0353383252818034</v>
      </c>
      <c r="O178" s="1" t="n">
        <f aca="false">O$5/(1-$E178)+$D$178-O$5</f>
        <v>0.0356603864734297</v>
      </c>
      <c r="P178" s="1" t="n">
        <f aca="false">P$5/(1-$E178)+$D$178-P$5</f>
        <v>0.0392030595813204</v>
      </c>
      <c r="Q178" s="1" t="n">
        <f aca="false">Q$5/(1-$E178)+$D$178-Q$5</f>
        <v>0.0395251207729466</v>
      </c>
      <c r="R178" s="1" t="n">
        <f aca="false">R$5/(1-$E178)+$D$178-R$5</f>
        <v>0.0398471819645732</v>
      </c>
      <c r="S178" s="1" t="n">
        <f aca="false">S$5/(1-$E178)+$D$178-S$5</f>
        <v>0.0401692431561993</v>
      </c>
      <c r="T178" s="1" t="n">
        <f aca="false">T$5/(1-$E178)+$D$178-T$5</f>
        <v>0.0404913043478259</v>
      </c>
      <c r="U178" s="1" t="n">
        <f aca="false">U$5/(1-$E178)+$D$178-U$5</f>
        <v>0.0408133655394525</v>
      </c>
      <c r="V178" s="1" t="n">
        <f aca="false">V$5/(1-$E178)+$D$178-V$5</f>
        <v>0.0411354267310786</v>
      </c>
      <c r="W178" s="1" t="n">
        <f aca="false">W$5/(1-$E178)+$D$178-W$5</f>
        <v>0.0414574879227052</v>
      </c>
      <c r="X178" s="1" t="n">
        <f aca="false">X$5/(1-$E178)+$D$178-X$5</f>
        <v>0.0417795491143314</v>
      </c>
      <c r="Y178" s="1" t="n">
        <f aca="false">Y$5/(1-$E178)+$D$178-Y$5</f>
        <v>0.0421016103059579</v>
      </c>
      <c r="Z178" s="1" t="n">
        <f aca="false">Z$5/(1-$E178)+$D$178-Z$5</f>
        <v>0.0424236714975845</v>
      </c>
      <c r="AA178" s="1" t="n">
        <f aca="false">AA$5/(1-$E178)+$D$178-AA$5</f>
        <v>0.0427457326892107</v>
      </c>
      <c r="AB178" s="1" t="n">
        <f aca="false">AB$5/(1-$E178)+$D$178-AB$5</f>
        <v>0.0430677938808373</v>
      </c>
      <c r="AC178" s="1" t="n">
        <f aca="false">AC$5/(1-$E178)+$D$178-AC$5</f>
        <v>0.0433898550724634</v>
      </c>
      <c r="AD178" s="1" t="n">
        <f aca="false">AD$5/(1-$E178)+$D$178-AD$5</f>
        <v>0.04371191626409</v>
      </c>
      <c r="AE178" s="1" t="n">
        <f aca="false">AE$5/(1-$E178)+$D$178-AE$5</f>
        <v>0.0440339774557161</v>
      </c>
      <c r="AF178" s="1" t="n">
        <f aca="false">AF$5/(1-$E178)+$D$178-AF$5</f>
        <v>0.0443560386473427</v>
      </c>
      <c r="AG178" s="1" t="n">
        <f aca="false">AG$5/(1-$E178)+$D$178-AG$5</f>
        <v>0.0446780998389693</v>
      </c>
      <c r="AH178" s="1" t="n">
        <f aca="false">AH$5/(1-$E178)+$D$178-AH$5</f>
        <v>0.0450001610305955</v>
      </c>
      <c r="AI178" s="1" t="n">
        <f aca="false">AI$5/(1-$E178)+$D$178-AI$5</f>
        <v>0.045322222222222</v>
      </c>
      <c r="AJ178" s="1" t="n">
        <f aca="false">AJ$5/(1-$E178)+$D$178-AJ$5</f>
        <v>0.0456442834138482</v>
      </c>
      <c r="AK178" s="1" t="n">
        <f aca="false">AK$5/(1-$E178)+$D$178-AK$5</f>
        <v>0.0459663446054748</v>
      </c>
      <c r="AL178" s="1" t="n">
        <f aca="false">AL$5/(1-$E178)+$D$178-AL$5</f>
        <v>0.0462884057971014</v>
      </c>
      <c r="AM178" s="1" t="n">
        <f aca="false">AM$5/(1-$E178)+$D$178-AM$5</f>
        <v>0.0466104669887275</v>
      </c>
      <c r="AN178" s="1" t="n">
        <f aca="false">AN$5/(1-$E178)+$D$178-AN$5</f>
        <v>0.0469325281803541</v>
      </c>
      <c r="AO178" s="1" t="n">
        <f aca="false">AO$5/(1-$E178)+$D$178-AO$5</f>
        <v>0.0472545893719802</v>
      </c>
      <c r="AP178" s="1" t="n">
        <f aca="false">AP$5/(1-$E178)+$D$178-AP$5</f>
        <v>0.0475766505636068</v>
      </c>
      <c r="AQ178" s="1" t="n">
        <f aca="false">AQ$5/(1-$E178)+$D$178-AQ$5</f>
        <v>0.0478987117552334</v>
      </c>
      <c r="AR178" s="1" t="n">
        <f aca="false">AR$5/(1-$E178)+$D$178-AR$5</f>
        <v>0.0482207729468596</v>
      </c>
      <c r="AS178" s="1" t="n">
        <f aca="false">AS$5/(1-$E178)+$D$178-AS$5</f>
        <v>0.0485428341384861</v>
      </c>
      <c r="AT178" s="1" t="n">
        <f aca="false">AT$5/(1-$E178)+$D$178-AT$5</f>
        <v>0.0488648953301132</v>
      </c>
      <c r="AU178" s="1" t="n">
        <f aca="false">AU$5/(1-$E178)+$D$178-AU$5</f>
        <v>0.0491869565217389</v>
      </c>
      <c r="AV178" s="1" t="n">
        <f aca="false">AV$5/(1-$E178)+$D$178-AV$5</f>
        <v>0.0495090177133655</v>
      </c>
      <c r="AW178" s="1" t="n">
        <f aca="false">AW$5/(1-$E178)+$D$178-AW$5</f>
        <v>0.0498310789049921</v>
      </c>
      <c r="AX178" s="1" t="n">
        <f aca="false">AX$5/(1-$E178)+$D$178-AX$5</f>
        <v>0.0501531400966186</v>
      </c>
      <c r="AY178" s="1" t="n">
        <f aca="false">AY$5/(1-$E178)+$D$178-AY$5</f>
        <v>0.0504752012882452</v>
      </c>
      <c r="AZ178" s="1" t="n">
        <f aca="false">AZ$5/(1-$E178)+$D$178-AZ$5</f>
        <v>0.0507972624798709</v>
      </c>
      <c r="BA178" s="1" t="n">
        <f aca="false">BA$5/(1-$E178)+$D$178-BA$5</f>
        <v>0.0511193236714975</v>
      </c>
      <c r="BB178" s="1" t="n">
        <f aca="false">BB$5/(1-$E178)+$D$178-BB$5</f>
        <v>0.0514413848631241</v>
      </c>
      <c r="BC178" s="1" t="n">
        <f aca="false">BC$5/(1-$E178)+$D$178-BC$5</f>
        <v>0.0517634460547507</v>
      </c>
      <c r="BD178" s="1" t="n">
        <f aca="false">BD$5/(1-$E178)+$D$178-BD$5</f>
        <v>0.0520855072463773</v>
      </c>
      <c r="BE178" s="1" t="n">
        <f aca="false">BE$5/(1-$E178)+$D$178-BE$5</f>
        <v>0.052407568438003</v>
      </c>
      <c r="BF178" s="1" t="n">
        <f aca="false">BF$5/(1-$E178)+$D$178-BF$5</f>
        <v>0.0527296296296296</v>
      </c>
      <c r="BG178" s="1" t="n">
        <f aca="false">BG$5/(1-$E178)+$D$178-BG$5</f>
        <v>0.0530516908212562</v>
      </c>
      <c r="BH178" s="1" t="n">
        <f aca="false">BH$5/(1-$E178)+$D$178-BH$5</f>
        <v>0.0533737520128828</v>
      </c>
      <c r="BI178" s="1" t="n">
        <f aca="false">BI$5/(1-$E178)+$D$178-BI$5</f>
        <v>0.0536958132045093</v>
      </c>
      <c r="BJ178" s="1" t="n">
        <f aca="false">BJ$5/(1-$E178)+$D$178-BJ$5</f>
        <v>0.054017874396135</v>
      </c>
      <c r="BK178" s="1" t="n">
        <f aca="false">BK$5/(1-$E178)+$D$178-BK$5</f>
        <v>0.0543399355877616</v>
      </c>
      <c r="BL178" s="1" t="n">
        <f aca="false">BL$5/(1-$E178)+$D$178-BL$5</f>
        <v>0.0546619967793882</v>
      </c>
      <c r="BM178" s="1" t="n">
        <f aca="false">BM$5/(1-$E178)+$D$178-BM$5</f>
        <v>0.0549840579710148</v>
      </c>
      <c r="BN178" s="1" t="n">
        <f aca="false">BN$5/(1-$E178)+$D$178-BN$5</f>
        <v>0.0553061191626414</v>
      </c>
      <c r="BO178" s="1" t="n">
        <f aca="false">BO$5/(1-$E178)+$D$178-BO$5</f>
        <v>0.0556281803542671</v>
      </c>
      <c r="BP178" s="1" t="n">
        <f aca="false">BP$5/(1-$E178)+$D$178-BP$5</f>
        <v>0.0559502415458937</v>
      </c>
      <c r="BQ178" s="1" t="n">
        <f aca="false">BQ$5/(1-$E178)+$D$178-BQ$5</f>
        <v>0.0562723027375203</v>
      </c>
      <c r="BR178" s="1" t="n">
        <f aca="false">BR$5/(1-$E178)+$D$178-BR$5</f>
        <v>0.0565943639291469</v>
      </c>
      <c r="BS178" s="1" t="n">
        <f aca="false">BS$5/(1-$E178)+$D$178-BS$5</f>
        <v>0.0569164251207734</v>
      </c>
      <c r="BT178" s="1" t="n">
        <f aca="false">BT$5/(1-$E178)+$D$178-BT$5</f>
        <v>0.0572384863123991</v>
      </c>
      <c r="BU178" s="1" t="n">
        <f aca="false">BU$5/(1-$E178)+$D$178-BU$5</f>
        <v>0.0575605475040257</v>
      </c>
      <c r="BV178" s="1" t="n">
        <f aca="false">BV$5/(1-$E178)+$D$178-BV$5</f>
        <v>0.0578826086956523</v>
      </c>
      <c r="BW178" s="1" t="n">
        <f aca="false">BW$5/(1-$E178)+$D$178-BW$5</f>
        <v>0.0582046698872789</v>
      </c>
      <c r="BX178" s="1" t="n">
        <f aca="false">BX$5/(1-$E178)+$D$178-BX$5</f>
        <v>0.0585267310789055</v>
      </c>
      <c r="BY178" s="1" t="n">
        <f aca="false">BY$5/(1-$E178)+$D$178-BY$5</f>
        <v>0.0588487922705312</v>
      </c>
      <c r="BZ178" s="1" t="n">
        <f aca="false">BZ$5/(1-$E178)+$D$178-BZ$5</f>
        <v>0.0591708534621578</v>
      </c>
      <c r="CA178" s="1" t="n">
        <f aca="false">CA$5/(1-$E178)+$D$178-CA$5</f>
        <v>0.0594929146537844</v>
      </c>
      <c r="CB178" s="1" t="n">
        <f aca="false">CB$5/(1-$E178)+$D$178-CB$5</f>
        <v>0.059814975845411</v>
      </c>
      <c r="CC178" s="1" t="n">
        <f aca="false">CC$5/(1-$E178)+$D$178-CC$5</f>
        <v>0.0601370370370367</v>
      </c>
      <c r="CD178" s="1" t="n">
        <f aca="false">CD$5/(1-$E178)+$D$178-CD$5</f>
        <v>0.0604590982286632</v>
      </c>
      <c r="CE178" s="1" t="n">
        <f aca="false">CE$5/(1-$E178)+$D$178-CE$5</f>
        <v>0.0607811594202898</v>
      </c>
      <c r="CF178" s="1" t="n">
        <f aca="false">CF$5/(1-$E178)+$D$178-CF$5</f>
        <v>0.0611032206119164</v>
      </c>
      <c r="CG178" s="1" t="n">
        <f aca="false">CG$5/(1-$E178)+$D$178-CG$5</f>
        <v>0.061425281803543</v>
      </c>
      <c r="CH178" s="1" t="n">
        <f aca="false">CH$5/(1-$E178)+$D$178-CH$5</f>
        <v>0.0617473429951687</v>
      </c>
      <c r="CI178" s="1" t="n">
        <f aca="false">CI$5/(1-$E178)+$D$178-CI$5</f>
        <v>0.0620694041867953</v>
      </c>
      <c r="CJ178" s="1" t="n">
        <f aca="false">CJ$5/(1-$E178)+$D$178-CJ$5</f>
        <v>0.0623914653784219</v>
      </c>
      <c r="CK178" s="1" t="n">
        <f aca="false">CK$5/(1-$E178)+$D$178-CK$5</f>
        <v>0.0627135265700485</v>
      </c>
      <c r="CL178" s="1" t="n">
        <f aca="false">CL$5/(1-$E178)+$D$178-CL$5</f>
        <v>0.0630355877616751</v>
      </c>
      <c r="CM178" s="1" t="n">
        <f aca="false">CM$5/(1-$E178)+$D$178-CM$5</f>
        <v>0.0633576489533008</v>
      </c>
      <c r="CN178" s="1" t="n">
        <f aca="false">CN$5/(1-$E178)+$D$178-CN$5</f>
        <v>0.0636797101449274</v>
      </c>
      <c r="CO178" s="1" t="n">
        <f aca="false">CO$5/(1-$E178)+$D$178-CO$5</f>
        <v>0.0640017713365539</v>
      </c>
      <c r="CP178" s="1" t="n">
        <f aca="false">CP$5/(1-$E178)+$D$178-CP$5</f>
        <v>0.0643238325281805</v>
      </c>
      <c r="CQ178" s="1" t="n">
        <f aca="false">CQ$5/(1-$E178)+$D$178-CQ$5</f>
        <v>0.0646458937198071</v>
      </c>
      <c r="CR178" s="1" t="n">
        <f aca="false">CR$5/(1-$E178)+$D$178-CR$5</f>
        <v>0.0649679549114328</v>
      </c>
      <c r="CS178" s="1" t="n">
        <f aca="false">CS$5/(1-$E178)+$D$178-CS$5</f>
        <v>0.0652900161030594</v>
      </c>
      <c r="CT178" s="1" t="n">
        <f aca="false">CT$5/(1-$E178)+$D$178-CT$5</f>
        <v>0.065612077294686</v>
      </c>
      <c r="CU178" s="1" t="n">
        <f aca="false">CU$5/(1-$E178)+$D$178-CU$5</f>
        <v>0.0659341384863126</v>
      </c>
      <c r="CV178" s="1" t="n">
        <f aca="false">CV$5/(1-$E178)+$D$178-CV$5</f>
        <v>0.0662561996779392</v>
      </c>
      <c r="CW178" s="1" t="n">
        <f aca="false">CW$5/(1-$E178)+$D$178-CW$5</f>
        <v>0.0665782608695649</v>
      </c>
      <c r="CX178" s="1" t="n">
        <f aca="false">CX$5/(1-$E178)+$D$178-CX$5</f>
        <v>0.0669003220611915</v>
      </c>
      <c r="CY178" s="1" t="n">
        <f aca="false">CY$5/(1-$E178)+$D$178-CY$5</f>
        <v>0.067222383252818</v>
      </c>
      <c r="CZ178" s="1" t="n">
        <f aca="false">CZ$5/(1-$E178)+$D$178-CZ$5</f>
        <v>0.0675444444444446</v>
      </c>
      <c r="DA178" s="1" t="n">
        <f aca="false">DA$5/(1-$E178)+$D$178-DA$5</f>
        <v>0.0678665056360712</v>
      </c>
      <c r="DB178" s="1" t="n">
        <f aca="false">DB$5/(1-$E178)+$D$178-DB$5</f>
        <v>0.0681885668276969</v>
      </c>
      <c r="DC178" s="1" t="n">
        <f aca="false">DC$5/(1-$E178)+$D$178-DC$5</f>
        <v>0.0685106280193235</v>
      </c>
      <c r="DD178" s="1" t="n">
        <f aca="false">DD$5/(1-$E178)+$D$178-DD$5</f>
        <v>0.0688326892109501</v>
      </c>
      <c r="DE178" s="1" t="n">
        <f aca="false">DE$5/(1-$E178)+$D$178-DE$5</f>
        <v>0.0691547504025767</v>
      </c>
      <c r="DF178" s="1" t="n">
        <f aca="false">DF$5/(1-$E178)+$D$178-DF$5</f>
        <v>0.0694768115942033</v>
      </c>
      <c r="DG178" s="1" t="n">
        <f aca="false">DG$5/(1-$E178)+$D$178-DG$5</f>
        <v>0.069798872785829</v>
      </c>
      <c r="DH178" s="1" t="n">
        <f aca="false">DH$5/(1-$E178)+$D$178-DH$5</f>
        <v>0.0701209339774556</v>
      </c>
      <c r="DI178" s="1" t="n">
        <f aca="false">DI$5/(1-$E178)+$D$178-DI$5</f>
        <v>0.0704429951690822</v>
      </c>
      <c r="DJ178" s="1" t="n">
        <f aca="false">DJ$5/(1-$E178)+$D$178-DJ$5</f>
        <v>0.0707650563607087</v>
      </c>
      <c r="DK178" s="1" t="n">
        <f aca="false">DK$5/(1-$E178)+$D$178-DK$5</f>
        <v>0.0710871175523353</v>
      </c>
      <c r="DL178" s="1" t="n">
        <f aca="false">DL$5/(1-$E178)+$D$178-DL$5</f>
        <v>0.071409178743961</v>
      </c>
      <c r="DM178" s="1" t="n">
        <f aca="false">DM$5/(1-$E178)+$D$178-DM$5</f>
        <v>0.0717312399355876</v>
      </c>
      <c r="DN178" s="1" t="n">
        <f aca="false">DN$5/(1-$E178)+$D$178-DN$5</f>
        <v>0.0720533011272142</v>
      </c>
      <c r="DO178" s="1" t="n">
        <f aca="false">DO$5/(1-$E178)+$D$178-DO$5</f>
        <v>0.0723753623188408</v>
      </c>
      <c r="DP178" s="1" t="n">
        <f aca="false">DP$5/(1-$E178)+$D$178-DP$5</f>
        <v>0.0726974235104665</v>
      </c>
      <c r="DQ178" s="1" t="n">
        <f aca="false">DQ$5/(1-$E178)+$D$178-DQ$5</f>
        <v>0.0730194847020931</v>
      </c>
      <c r="DR178" s="1" t="n">
        <f aca="false">DR$5/(1-$E178)+$D$178-DR$5</f>
        <v>0.0733415458937197</v>
      </c>
      <c r="DS178" s="1" t="n">
        <f aca="false">DS$5/(1-$E178)+$D$178-DS$5</f>
        <v>0.0736636070853463</v>
      </c>
      <c r="DT178" s="1" t="n">
        <f aca="false">DT$5/(1-$E178)+$D$178-DT$5</f>
        <v>0.0739856682769728</v>
      </c>
      <c r="DU178" s="1" t="n">
        <f aca="false">DU$5/(1-$E178)+$D$178-DU$5</f>
        <v>0.0743077294685977</v>
      </c>
      <c r="DV178" s="1" t="n">
        <f aca="false">DV$5/(1-$E178)+$D$178-DV$5</f>
        <v>0.0746297906602251</v>
      </c>
      <c r="DW178" s="1" t="n">
        <f aca="false">DW$5/(1-$E178)+$D$178-DW$5</f>
        <v>0.0749518518518517</v>
      </c>
      <c r="DX178" s="1" t="n">
        <f aca="false">DX$5/(1-$E178)+$D$178-DX$5</f>
        <v>0.0752739130434765</v>
      </c>
      <c r="DY178" s="1" t="n">
        <f aca="false">DY$5/(1-$E178)+$D$178-DY$5</f>
        <v>0.0755959742351031</v>
      </c>
      <c r="DZ178" s="1" t="n">
        <f aca="false">DZ$5/(1-$E178)+$D$178-DZ$5</f>
        <v>0.0759180354267297</v>
      </c>
      <c r="EA178" s="1" t="n">
        <f aca="false">EA$5/(1-$E178)+$D$178-EA$5</f>
        <v>0.0762400966183563</v>
      </c>
      <c r="EB178" s="1" t="n">
        <f aca="false">EB$5/(1-$E178)+$D$178-EB$5</f>
        <v>0.0765621578099829</v>
      </c>
      <c r="EC178" s="1" t="n">
        <f aca="false">EC$5/(1-$E178)+$D$178-EC$5</f>
        <v>0.0768842190016095</v>
      </c>
      <c r="ED178" s="1" t="n">
        <f aca="false">ED$5/(1-$E178)+$D$178-ED$5</f>
        <v>0.0772062801932361</v>
      </c>
      <c r="EE178" s="1" t="n">
        <f aca="false">EE$5/(1-$E178)+$D$178-EE$5</f>
        <v>0.0775283413848626</v>
      </c>
      <c r="EF178" s="1" t="n">
        <f aca="false">EF$5/(1-$E178)+$D$178-EF$5</f>
        <v>0.0778504025764892</v>
      </c>
      <c r="EG178" s="1" t="n">
        <f aca="false">EG$5/(1-$E178)+$D$178-EG$5</f>
        <v>0.0781724637681158</v>
      </c>
      <c r="EH178" s="1" t="n">
        <f aca="false">EH$5/(1-$E178)+$D$178-EH$5</f>
        <v>0.0784945249597406</v>
      </c>
      <c r="EI178" s="1" t="n">
        <f aca="false">EI$5/(1-$E178)+$D$178-EI$5</f>
        <v>0.0788165861513672</v>
      </c>
      <c r="EJ178" s="1" t="n">
        <f aca="false">EJ$5/(1-$E178)+$D$178-EJ$5</f>
        <v>0.0791386473429938</v>
      </c>
      <c r="EK178" s="1" t="n">
        <f aca="false">EK$5/(1-$E178)+$D$178-EK$5</f>
        <v>0.0794607085346204</v>
      </c>
      <c r="EL178" s="1" t="n">
        <f aca="false">EL$5/(1-$E178)+$D$178-EL$5</f>
        <v>0.079782769726247</v>
      </c>
      <c r="EM178" s="1" t="n">
        <f aca="false">EM$5/(1-$E178)+$D$178-EM$5</f>
        <v>0.0801048309178736</v>
      </c>
      <c r="EN178" s="1" t="n">
        <f aca="false">EN$5/(1-$E178)+$D$178-EN$5</f>
        <v>0.0804268921095002</v>
      </c>
      <c r="EO178" s="1" t="n">
        <f aca="false">EO$5/(1-$E178)+$D$178-EO$5</f>
        <v>0.0807489533011268</v>
      </c>
      <c r="EP178" s="1" t="n">
        <f aca="false">EP$5/(1-$E178)+$D$178-EP$5</f>
        <v>0.0810710144927533</v>
      </c>
      <c r="EQ178" s="1" t="n">
        <f aca="false">EQ$5/(1-$E178)+$D$178-EQ$5</f>
        <v>0.0813930756843799</v>
      </c>
      <c r="ER178" s="1" t="n">
        <f aca="false">ER$5/(1-$E178)+$D$178-ER$5</f>
        <v>0.0817151368760047</v>
      </c>
      <c r="ES178" s="1" t="n">
        <f aca="false">ES$5/(1-$E178)+$D$178-ES$5</f>
        <v>0.0820371980676313</v>
      </c>
      <c r="ET178" s="1" t="n">
        <f aca="false">ET$5/(1-$E178)+$D$178-ET$5</f>
        <v>0.0823592592592579</v>
      </c>
      <c r="EU178" s="1"/>
      <c r="EV178" s="1"/>
      <c r="EW178" s="1"/>
      <c r="EX178" s="1"/>
      <c r="EY178" s="1"/>
      <c r="EZ178" s="1"/>
      <c r="FA178" s="1"/>
      <c r="FB178" s="1"/>
    </row>
    <row r="179" customFormat="false" ht="12.75" hidden="false" customHeight="false" outlineLevel="0" collapsed="false">
      <c r="A179" s="18"/>
      <c r="B179" s="12" t="n">
        <f aca="false">+B178+1</f>
        <v>128</v>
      </c>
    </row>
    <row r="180" customFormat="false" ht="12.75" hidden="false" customHeight="false" outlineLevel="0" collapsed="false">
      <c r="A180" s="5" t="s">
        <v>145</v>
      </c>
      <c r="B180" s="12" t="n">
        <f aca="false">+B179+1</f>
        <v>129</v>
      </c>
    </row>
    <row r="181" customFormat="false" ht="12.75" hidden="false" customHeight="false" outlineLevel="0" collapsed="false">
      <c r="A181" s="18" t="s">
        <v>146</v>
      </c>
      <c r="B181" s="12" t="n">
        <f aca="false">+B180+1</f>
        <v>130</v>
      </c>
      <c r="C181" s="1" t="n">
        <f aca="false">11.4585</f>
        <v>11.4585</v>
      </c>
      <c r="D181" s="1" t="n">
        <f aca="false">0.0397</f>
        <v>0.0397</v>
      </c>
      <c r="E181" s="2" t="n">
        <f aca="false">0.0459</f>
        <v>0.0459</v>
      </c>
      <c r="F181" s="1" t="n">
        <f aca="false">F$5/(1-$E181)+$D$181-F$5</f>
        <v>0.111862247143905</v>
      </c>
      <c r="G181" s="1" t="n">
        <f aca="false">G$5/(1-$E181)+$D$181-G$5</f>
        <v>0.114267655382036</v>
      </c>
      <c r="H181" s="1" t="n">
        <f aca="false">H$5/(1-$E181)+$D$181-H$5</f>
        <v>0.116673063620166</v>
      </c>
      <c r="I181" s="1" t="n">
        <f aca="false">I$5/(1-$E181)+$D$181-I$5</f>
        <v>0.119078471858296</v>
      </c>
      <c r="J181" s="1" t="n">
        <f aca="false">J$5/(1-$E181)+$D$181-J$5</f>
        <v>0.121483880096426</v>
      </c>
      <c r="K181" s="1" t="n">
        <f aca="false">K$5/(1-$E181)+$D$181-K$5</f>
        <v>0.123889288334556</v>
      </c>
      <c r="L181" s="1" t="n">
        <f aca="false">L$5/(1-$E181)+$D$181-L$5</f>
        <v>0.126294696572687</v>
      </c>
      <c r="M181" s="1" t="n">
        <f aca="false">M$5/(1-$E181)+$D$181-M$5</f>
        <v>0.128700104810817</v>
      </c>
      <c r="N181" s="1" t="n">
        <f aca="false">N$5/(1-$E181)+$D$181-N$5</f>
        <v>0.131105513048947</v>
      </c>
      <c r="O181" s="1" t="n">
        <f aca="false">O$5/(1-$E181)+$D$181-O$5</f>
        <v>0.133510921287077</v>
      </c>
      <c r="P181" s="1" t="n">
        <f aca="false">P$5/(1-$E181)+$D$181-P$5</f>
        <v>0.159970411906509</v>
      </c>
      <c r="Q181" s="1" t="n">
        <f aca="false">Q$5/(1-$E181)+$D$181-Q$5</f>
        <v>0.162375820144639</v>
      </c>
      <c r="R181" s="1" t="n">
        <f aca="false">R$5/(1-$E181)+$D$181-R$5</f>
        <v>0.164781228382769</v>
      </c>
      <c r="S181" s="1" t="n">
        <f aca="false">S$5/(1-$E181)+$D$181-S$5</f>
        <v>0.167186636620899</v>
      </c>
      <c r="T181" s="1" t="n">
        <f aca="false">T$5/(1-$E181)+$D$181-T$5</f>
        <v>0.16959204485903</v>
      </c>
      <c r="U181" s="1" t="n">
        <f aca="false">U$5/(1-$E181)+$D$181-U$5</f>
        <v>0.17199745309716</v>
      </c>
      <c r="V181" s="1" t="n">
        <f aca="false">V$5/(1-$E181)+$D$181-V$5</f>
        <v>0.17440286133529</v>
      </c>
      <c r="W181" s="1" t="n">
        <f aca="false">W$5/(1-$E181)+$D$181-W$5</f>
        <v>0.17680826957342</v>
      </c>
      <c r="X181" s="1" t="n">
        <f aca="false">X$5/(1-$E181)+$D$181-X$5</f>
        <v>0.17921367781155</v>
      </c>
      <c r="Y181" s="1" t="n">
        <f aca="false">Y$5/(1-$E181)+$D$181-Y$5</f>
        <v>0.18161908604968</v>
      </c>
      <c r="Z181" s="1" t="n">
        <f aca="false">Z$5/(1-$E181)+$D$181-Z$5</f>
        <v>0.184024494287811</v>
      </c>
      <c r="AA181" s="1" t="n">
        <f aca="false">AA$5/(1-$E181)+$D$181-AA$5</f>
        <v>0.186429902525941</v>
      </c>
      <c r="AB181" s="1" t="n">
        <f aca="false">AB$5/(1-$E181)+$D$181-AB$5</f>
        <v>0.188835310764071</v>
      </c>
      <c r="AC181" s="1" t="n">
        <f aca="false">AC$5/(1-$E181)+$D$181-AC$5</f>
        <v>0.191240719002201</v>
      </c>
      <c r="AD181" s="1" t="n">
        <f aca="false">AD$5/(1-$E181)+$D$181-AD$5</f>
        <v>0.193646127240331</v>
      </c>
      <c r="AE181" s="1" t="n">
        <f aca="false">AE$5/(1-$E181)+$D$181-AE$5</f>
        <v>0.196051535478461</v>
      </c>
      <c r="AF181" s="1" t="n">
        <f aca="false">AF$5/(1-$E181)+$D$181-AF$5</f>
        <v>0.198456943716591</v>
      </c>
      <c r="AG181" s="1" t="n">
        <f aca="false">AG$5/(1-$E181)+$D$181-AG$5</f>
        <v>0.200862351954722</v>
      </c>
      <c r="AH181" s="1" t="n">
        <f aca="false">AH$5/(1-$E181)+$D$181-AH$5</f>
        <v>0.203267760192852</v>
      </c>
      <c r="AI181" s="1" t="n">
        <f aca="false">AI$5/(1-$E181)+$D$181-AI$5</f>
        <v>0.205673168430982</v>
      </c>
      <c r="AJ181" s="1" t="n">
        <f aca="false">AJ$5/(1-$E181)+$D$181-AJ$5</f>
        <v>0.208078576669112</v>
      </c>
      <c r="AK181" s="1" t="n">
        <f aca="false">AK$5/(1-$E181)+$D$181-AK$5</f>
        <v>0.210483984907242</v>
      </c>
      <c r="AL181" s="1" t="n">
        <f aca="false">AL$5/(1-$E181)+$D$181-AL$5</f>
        <v>0.212889393145372</v>
      </c>
      <c r="AM181" s="1" t="n">
        <f aca="false">AM$5/(1-$E181)+$D$181-AM$5</f>
        <v>0.215294801383503</v>
      </c>
      <c r="AN181" s="1" t="n">
        <f aca="false">AN$5/(1-$E181)+$D$181-AN$5</f>
        <v>0.217700209621633</v>
      </c>
      <c r="AO181" s="1" t="n">
        <f aca="false">AO$5/(1-$E181)+$D$181-AO$5</f>
        <v>0.220105617859763</v>
      </c>
      <c r="AP181" s="1" t="n">
        <f aca="false">AP$5/(1-$E181)+$D$181-AP$5</f>
        <v>0.222511026097894</v>
      </c>
      <c r="AQ181" s="1" t="n">
        <f aca="false">AQ$5/(1-$E181)+$D$181-AQ$5</f>
        <v>0.224916434336023</v>
      </c>
      <c r="AR181" s="1" t="n">
        <f aca="false">AR$5/(1-$E181)+$D$181-AR$5</f>
        <v>0.227321842574153</v>
      </c>
      <c r="AS181" s="1" t="n">
        <f aca="false">AS$5/(1-$E181)+$D$181-AS$5</f>
        <v>0.229727250812283</v>
      </c>
      <c r="AT181" s="1" t="n">
        <f aca="false">AT$5/(1-$E181)+$D$181-AT$5</f>
        <v>0.232132659050414</v>
      </c>
      <c r="AU181" s="1" t="n">
        <f aca="false">AU$5/(1-$E181)+$D$181-AU$5</f>
        <v>0.234538067288544</v>
      </c>
      <c r="AV181" s="1" t="n">
        <f aca="false">AV$5/(1-$E181)+$D$181-AV$5</f>
        <v>0.236943475526674</v>
      </c>
      <c r="AW181" s="1" t="n">
        <f aca="false">AW$5/(1-$E181)+$D$181-AW$5</f>
        <v>0.239348883764804</v>
      </c>
      <c r="AX181" s="1" t="n">
        <f aca="false">AX$5/(1-$E181)+$D$181-AX$5</f>
        <v>0.241754292002934</v>
      </c>
      <c r="AY181" s="1" t="n">
        <f aca="false">AY$5/(1-$E181)+$D$181-AY$5</f>
        <v>0.244159700241065</v>
      </c>
      <c r="AZ181" s="1" t="n">
        <f aca="false">AZ$5/(1-$E181)+$D$181-AZ$5</f>
        <v>0.246565108479195</v>
      </c>
      <c r="BA181" s="1" t="n">
        <f aca="false">BA$5/(1-$E181)+$D$181-BA$5</f>
        <v>0.248970516717325</v>
      </c>
      <c r="BB181" s="1" t="n">
        <f aca="false">BB$5/(1-$E181)+$D$181-BB$5</f>
        <v>0.251375924955455</v>
      </c>
      <c r="BC181" s="1" t="n">
        <f aca="false">BC$5/(1-$E181)+$D$181-BC$5</f>
        <v>0.253781333193586</v>
      </c>
      <c r="BD181" s="1" t="n">
        <f aca="false">BD$5/(1-$E181)+$D$181-BD$5</f>
        <v>0.256186741431716</v>
      </c>
      <c r="BE181" s="1" t="n">
        <f aca="false">BE$5/(1-$E181)+$D$181-BE$5</f>
        <v>0.258592149669846</v>
      </c>
      <c r="BF181" s="1" t="n">
        <f aca="false">BF$5/(1-$E181)+$D$181-BF$5</f>
        <v>0.260997557907976</v>
      </c>
      <c r="BG181" s="1" t="n">
        <f aca="false">BG$5/(1-$E181)+$D$181-BG$5</f>
        <v>0.263402966146106</v>
      </c>
      <c r="BH181" s="1" t="n">
        <f aca="false">BH$5/(1-$E181)+$D$181-BH$5</f>
        <v>0.265808374384236</v>
      </c>
      <c r="BI181" s="1" t="n">
        <f aca="false">BI$5/(1-$E181)+$D$181-BI$5</f>
        <v>0.268213782622366</v>
      </c>
      <c r="BJ181" s="1" t="n">
        <f aca="false">BJ$5/(1-$E181)+$D$181-BJ$5</f>
        <v>0.270619190860496</v>
      </c>
      <c r="BK181" s="1" t="n">
        <f aca="false">BK$5/(1-$E181)+$D$181-BK$5</f>
        <v>0.273024599098627</v>
      </c>
      <c r="BL181" s="1" t="n">
        <f aca="false">BL$5/(1-$E181)+$D$181-BL$5</f>
        <v>0.275430007336757</v>
      </c>
      <c r="BM181" s="1" t="n">
        <f aca="false">BM$5/(1-$E181)+$D$181-BM$5</f>
        <v>0.277835415574887</v>
      </c>
      <c r="BN181" s="1" t="n">
        <f aca="false">BN$5/(1-$E181)+$D$181-BN$5</f>
        <v>0.280240823813017</v>
      </c>
      <c r="BO181" s="1" t="n">
        <f aca="false">BO$5/(1-$E181)+$D$181-BO$5</f>
        <v>0.282646232051148</v>
      </c>
      <c r="BP181" s="1" t="n">
        <f aca="false">BP$5/(1-$E181)+$D$181-BP$5</f>
        <v>0.285051640289278</v>
      </c>
      <c r="BQ181" s="1" t="n">
        <f aca="false">BQ$5/(1-$E181)+$D$181-BQ$5</f>
        <v>0.287457048527408</v>
      </c>
      <c r="BR181" s="1" t="n">
        <f aca="false">BR$5/(1-$E181)+$D$181-BR$5</f>
        <v>0.289862456765538</v>
      </c>
      <c r="BS181" s="1" t="n">
        <f aca="false">BS$5/(1-$E181)+$D$181-BS$5</f>
        <v>0.292267865003668</v>
      </c>
      <c r="BT181" s="1" t="n">
        <f aca="false">BT$5/(1-$E181)+$D$181-BT$5</f>
        <v>0.294673273241799</v>
      </c>
      <c r="BU181" s="1" t="n">
        <f aca="false">BU$5/(1-$E181)+$D$181-BU$5</f>
        <v>0.297078681479928</v>
      </c>
      <c r="BV181" s="1" t="n">
        <f aca="false">BV$5/(1-$E181)+$D$181-BV$5</f>
        <v>0.299484089718058</v>
      </c>
      <c r="BW181" s="1" t="n">
        <f aca="false">BW$5/(1-$E181)+$D$181-BW$5</f>
        <v>0.301889497956188</v>
      </c>
      <c r="BX181" s="1" t="n">
        <f aca="false">BX$5/(1-$E181)+$D$181-BX$5</f>
        <v>0.304294906194319</v>
      </c>
      <c r="BY181" s="1" t="n">
        <f aca="false">BY$5/(1-$E181)+$D$181-BY$5</f>
        <v>0.306700314432449</v>
      </c>
      <c r="BZ181" s="1" t="n">
        <f aca="false">BZ$5/(1-$E181)+$D$181-BZ$5</f>
        <v>0.309105722670579</v>
      </c>
      <c r="CA181" s="1" t="n">
        <f aca="false">CA$5/(1-$E181)+$D$181-CA$5</f>
        <v>0.311511130908709</v>
      </c>
      <c r="CB181" s="1" t="n">
        <f aca="false">CB$5/(1-$E181)+$D$181-CB$5</f>
        <v>0.31391653914684</v>
      </c>
      <c r="CC181" s="1" t="n">
        <f aca="false">CC$5/(1-$E181)+$D$181-CC$5</f>
        <v>0.31632194738497</v>
      </c>
      <c r="CD181" s="1" t="n">
        <f aca="false">CD$5/(1-$E181)+$D$181-CD$5</f>
        <v>0.3187273556231</v>
      </c>
      <c r="CE181" s="1" t="n">
        <f aca="false">CE$5/(1-$E181)+$D$181-CE$5</f>
        <v>0.32113276386123</v>
      </c>
      <c r="CF181" s="1" t="n">
        <f aca="false">CF$5/(1-$E181)+$D$181-CF$5</f>
        <v>0.323538172099361</v>
      </c>
      <c r="CG181" s="1" t="n">
        <f aca="false">CG$5/(1-$E181)+$D$181-CG$5</f>
        <v>0.325943580337491</v>
      </c>
      <c r="CH181" s="1" t="n">
        <f aca="false">CH$5/(1-$E181)+$D$181-CH$5</f>
        <v>0.328348988575621</v>
      </c>
      <c r="CI181" s="1" t="n">
        <f aca="false">CI$5/(1-$E181)+$D$181-CI$5</f>
        <v>0.330754396813751</v>
      </c>
      <c r="CJ181" s="1" t="n">
        <f aca="false">CJ$5/(1-$E181)+$D$181-CJ$5</f>
        <v>0.333159805051881</v>
      </c>
      <c r="CK181" s="1" t="n">
        <f aca="false">CK$5/(1-$E181)+$D$181-CK$5</f>
        <v>0.335565213290011</v>
      </c>
      <c r="CL181" s="1" t="n">
        <f aca="false">CL$5/(1-$E181)+$D$181-CL$5</f>
        <v>0.337970621528141</v>
      </c>
      <c r="CM181" s="1" t="n">
        <f aca="false">CM$5/(1-$E181)+$D$181-CM$5</f>
        <v>0.340376029766271</v>
      </c>
      <c r="CN181" s="1" t="n">
        <f aca="false">CN$5/(1-$E181)+$D$181-CN$5</f>
        <v>0.342781438004401</v>
      </c>
      <c r="CO181" s="1" t="n">
        <f aca="false">CO$5/(1-$E181)+$D$181-CO$5</f>
        <v>0.345186846242532</v>
      </c>
      <c r="CP181" s="1" t="n">
        <f aca="false">CP$5/(1-$E181)+$D$181-CP$5</f>
        <v>0.347592254480662</v>
      </c>
      <c r="CQ181" s="1" t="n">
        <f aca="false">CQ$5/(1-$E181)+$D$181-CQ$5</f>
        <v>0.349997662718792</v>
      </c>
      <c r="CR181" s="1" t="n">
        <f aca="false">CR$5/(1-$E181)+$D$181-CR$5</f>
        <v>0.352403070956922</v>
      </c>
      <c r="CS181" s="1" t="n">
        <f aca="false">CS$5/(1-$E181)+$D$181-CS$5</f>
        <v>0.354808479195053</v>
      </c>
      <c r="CT181" s="1" t="n">
        <f aca="false">CT$5/(1-$E181)+$D$181-CT$5</f>
        <v>0.357213887433183</v>
      </c>
      <c r="CU181" s="1" t="n">
        <f aca="false">CU$5/(1-$E181)+$D$181-CU$5</f>
        <v>0.359619295671313</v>
      </c>
      <c r="CV181" s="1" t="n">
        <f aca="false">CV$5/(1-$E181)+$D$181-CV$5</f>
        <v>0.362024703909443</v>
      </c>
      <c r="CW181" s="1" t="n">
        <f aca="false">CW$5/(1-$E181)+$D$181-CW$5</f>
        <v>0.364430112147574</v>
      </c>
      <c r="CX181" s="1" t="n">
        <f aca="false">CX$5/(1-$E181)+$D$181-CX$5</f>
        <v>0.366835520385703</v>
      </c>
      <c r="CY181" s="1" t="n">
        <f aca="false">CY$5/(1-$E181)+$D$181-CY$5</f>
        <v>0.369240928623833</v>
      </c>
      <c r="CZ181" s="1" t="n">
        <f aca="false">CZ$5/(1-$E181)+$D$181-CZ$5</f>
        <v>0.371646336861963</v>
      </c>
      <c r="DA181" s="1" t="n">
        <f aca="false">DA$5/(1-$E181)+$D$181-DA$5</f>
        <v>0.374051745100094</v>
      </c>
      <c r="DB181" s="1" t="n">
        <f aca="false">DB$5/(1-$E181)+$D$181-DB$5</f>
        <v>0.376457153338224</v>
      </c>
      <c r="DC181" s="1" t="n">
        <f aca="false">DC$5/(1-$E181)+$D$181-DC$5</f>
        <v>0.378862561576354</v>
      </c>
      <c r="DD181" s="1" t="n">
        <f aca="false">DD$5/(1-$E181)+$D$181-DD$5</f>
        <v>0.381267969814484</v>
      </c>
      <c r="DE181" s="1" t="n">
        <f aca="false">DE$5/(1-$E181)+$D$181-DE$5</f>
        <v>0.383673378052615</v>
      </c>
      <c r="DF181" s="1" t="n">
        <f aca="false">DF$5/(1-$E181)+$D$181-DF$5</f>
        <v>0.386078786290745</v>
      </c>
      <c r="DG181" s="1" t="n">
        <f aca="false">DG$5/(1-$E181)+$D$181-DG$5</f>
        <v>0.388484194528875</v>
      </c>
      <c r="DH181" s="1" t="n">
        <f aca="false">DH$5/(1-$E181)+$D$181-DH$5</f>
        <v>0.390889602767005</v>
      </c>
      <c r="DI181" s="1" t="n">
        <f aca="false">DI$5/(1-$E181)+$D$181-DI$5</f>
        <v>0.393295011005135</v>
      </c>
      <c r="DJ181" s="1" t="n">
        <f aca="false">DJ$5/(1-$E181)+$D$181-DJ$5</f>
        <v>0.395700419243266</v>
      </c>
      <c r="DK181" s="1" t="n">
        <f aca="false">DK$5/(1-$E181)+$D$181-DK$5</f>
        <v>0.398105827481396</v>
      </c>
      <c r="DL181" s="1" t="n">
        <f aca="false">DL$5/(1-$E181)+$D$181-DL$5</f>
        <v>0.400511235719526</v>
      </c>
      <c r="DM181" s="1" t="n">
        <f aca="false">DM$5/(1-$E181)+$D$181-DM$5</f>
        <v>0.402916643957656</v>
      </c>
      <c r="DN181" s="1" t="n">
        <f aca="false">DN$5/(1-$E181)+$D$181-DN$5</f>
        <v>0.405322052195787</v>
      </c>
      <c r="DO181" s="1" t="n">
        <f aca="false">DO$5/(1-$E181)+$D$181-DO$5</f>
        <v>0.407727460433915</v>
      </c>
      <c r="DP181" s="1" t="n">
        <f aca="false">DP$5/(1-$E181)+$D$181-DP$5</f>
        <v>0.410132868672047</v>
      </c>
      <c r="DQ181" s="1" t="n">
        <f aca="false">DQ$5/(1-$E181)+$D$181-DQ$5</f>
        <v>0.412538276910177</v>
      </c>
      <c r="DR181" s="1" t="n">
        <f aca="false">DR$5/(1-$E181)+$D$181-DR$5</f>
        <v>0.414943685148307</v>
      </c>
      <c r="DS181" s="1" t="n">
        <f aca="false">DS$5/(1-$E181)+$D$181-DS$5</f>
        <v>0.417349093386437</v>
      </c>
      <c r="DT181" s="1" t="n">
        <f aca="false">DT$5/(1-$E181)+$D$181-DT$5</f>
        <v>0.419754501624567</v>
      </c>
      <c r="DU181" s="1" t="n">
        <f aca="false">DU$5/(1-$E181)+$D$181-DU$5</f>
        <v>0.422159909862697</v>
      </c>
      <c r="DV181" s="1" t="n">
        <f aca="false">DV$5/(1-$E181)+$D$181-DV$5</f>
        <v>0.424565318100827</v>
      </c>
      <c r="DW181" s="1" t="n">
        <f aca="false">DW$5/(1-$E181)+$D$181-DW$5</f>
        <v>0.426970726338958</v>
      </c>
      <c r="DX181" s="1" t="n">
        <f aca="false">DX$5/(1-$E181)+$D$181-DX$5</f>
        <v>0.429376134577089</v>
      </c>
      <c r="DY181" s="1" t="n">
        <f aca="false">DY$5/(1-$E181)+$D$181-DY$5</f>
        <v>0.431781542815218</v>
      </c>
      <c r="DZ181" s="1" t="n">
        <f aca="false">DZ$5/(1-$E181)+$D$181-DZ$5</f>
        <v>0.434186951053349</v>
      </c>
      <c r="EA181" s="1" t="n">
        <f aca="false">EA$5/(1-$E181)+$D$181-EA$5</f>
        <v>0.436592359291478</v>
      </c>
      <c r="EB181" s="1" t="n">
        <f aca="false">EB$5/(1-$E181)+$D$181-EB$5</f>
        <v>0.438997767529608</v>
      </c>
      <c r="EC181" s="1" t="n">
        <f aca="false">EC$5/(1-$E181)+$D$181-EC$5</f>
        <v>0.441403175767739</v>
      </c>
      <c r="ED181" s="1" t="n">
        <f aca="false">ED$5/(1-$E181)+$D$181-ED$5</f>
        <v>0.443808584005868</v>
      </c>
      <c r="EE181" s="1" t="n">
        <f aca="false">EE$5/(1-$E181)+$D$181-EE$5</f>
        <v>0.446213992243999</v>
      </c>
      <c r="EF181" s="1" t="n">
        <f aca="false">EF$5/(1-$E181)+$D$181-EF$5</f>
        <v>0.44861940048213</v>
      </c>
      <c r="EG181" s="1" t="n">
        <f aca="false">EG$5/(1-$E181)+$D$181-EG$5</f>
        <v>0.451024808720259</v>
      </c>
      <c r="EH181" s="1" t="n">
        <f aca="false">EH$5/(1-$E181)+$D$181-EH$5</f>
        <v>0.45343021695839</v>
      </c>
      <c r="EI181" s="1" t="n">
        <f aca="false">EI$5/(1-$E181)+$D$181-EI$5</f>
        <v>0.455835625196521</v>
      </c>
      <c r="EJ181" s="1" t="n">
        <f aca="false">EJ$5/(1-$E181)+$D$181-EJ$5</f>
        <v>0.45824103343465</v>
      </c>
      <c r="EK181" s="1" t="n">
        <f aca="false">EK$5/(1-$E181)+$D$181-EK$5</f>
        <v>0.460646441672781</v>
      </c>
      <c r="EL181" s="1" t="n">
        <f aca="false">EL$5/(1-$E181)+$D$181-EL$5</f>
        <v>0.463051849910912</v>
      </c>
      <c r="EM181" s="1" t="n">
        <f aca="false">EM$5/(1-$E181)+$D$181-EM$5</f>
        <v>0.465457258149041</v>
      </c>
      <c r="EN181" s="1" t="n">
        <f aca="false">EN$5/(1-$E181)+$D$181-EN$5</f>
        <v>0.467862666387171</v>
      </c>
      <c r="EO181" s="1" t="n">
        <f aca="false">EO$5/(1-$E181)+$D$181-EO$5</f>
        <v>0.470268074625301</v>
      </c>
      <c r="EP181" s="1" t="n">
        <f aca="false">EP$5/(1-$E181)+$D$181-EP$5</f>
        <v>0.472673482863431</v>
      </c>
      <c r="EQ181" s="1" t="n">
        <f aca="false">EQ$5/(1-$E181)+$D$181-EQ$5</f>
        <v>0.475078891101562</v>
      </c>
      <c r="ER181" s="1" t="n">
        <f aca="false">ER$5/(1-$E181)+$D$181-ER$5</f>
        <v>0.477484299339691</v>
      </c>
      <c r="ES181" s="1" t="n">
        <f aca="false">ES$5/(1-$E181)+$D$181-ES$5</f>
        <v>0.479889707577822</v>
      </c>
      <c r="ET181" s="1" t="n">
        <f aca="false">ET$5/(1-$E181)+$D$181-ET$5</f>
        <v>0.482295115815953</v>
      </c>
      <c r="EU181" s="1"/>
      <c r="EV181" s="1"/>
      <c r="EW181" s="1"/>
      <c r="EX181" s="1"/>
      <c r="EY181" s="1"/>
      <c r="EZ181" s="1"/>
      <c r="FA181" s="1"/>
      <c r="FB181" s="1"/>
    </row>
    <row r="182" customFormat="false" ht="12.75" hidden="false" customHeight="false" outlineLevel="0" collapsed="false">
      <c r="A182" s="18" t="s">
        <v>147</v>
      </c>
      <c r="B182" s="12" t="n">
        <f aca="false">+B181+1</f>
        <v>131</v>
      </c>
      <c r="C182" s="1" t="n">
        <f aca="false">13.0844</f>
        <v>13.0844</v>
      </c>
      <c r="D182" s="1" t="n">
        <f aca="false">0.0445</f>
        <v>0.0445</v>
      </c>
      <c r="E182" s="2" t="n">
        <f aca="false">0.0541</f>
        <v>0.0541</v>
      </c>
      <c r="F182" s="1" t="n">
        <f aca="false">F$5/(1-$E182)+$D$182-F$5</f>
        <v>0.130291309863622</v>
      </c>
      <c r="G182" s="1" t="n">
        <f aca="false">G$5/(1-$E182)+$D$182-G$5</f>
        <v>0.133151020192409</v>
      </c>
      <c r="H182" s="1" t="n">
        <f aca="false">H$5/(1-$E182)+$D$182-H$5</f>
        <v>0.136010730521197</v>
      </c>
      <c r="I182" s="1" t="n">
        <f aca="false">I$5/(1-$E182)+$D$182-I$5</f>
        <v>0.138870440849984</v>
      </c>
      <c r="J182" s="1" t="n">
        <f aca="false">J$5/(1-$E182)+$D$182-J$5</f>
        <v>0.141730151178772</v>
      </c>
      <c r="K182" s="1" t="n">
        <f aca="false">K$5/(1-$E182)+$D$182-K$5</f>
        <v>0.144589861507559</v>
      </c>
      <c r="L182" s="1" t="n">
        <f aca="false">L$5/(1-$E182)+$D$182-L$5</f>
        <v>0.147449571836346</v>
      </c>
      <c r="M182" s="1" t="n">
        <f aca="false">M$5/(1-$E182)+$D$182-M$5</f>
        <v>0.150309282165134</v>
      </c>
      <c r="N182" s="1" t="n">
        <f aca="false">N$5/(1-$E182)+$D$182-N$5</f>
        <v>0.153168992493921</v>
      </c>
      <c r="O182" s="1" t="n">
        <f aca="false">O$5/(1-$E182)+$D$182-O$5</f>
        <v>0.156028702822709</v>
      </c>
      <c r="P182" s="1" t="n">
        <f aca="false">P$5/(1-$E182)+$D$182-P$5</f>
        <v>0.18748551643937</v>
      </c>
      <c r="Q182" s="1" t="n">
        <f aca="false">Q$5/(1-$E182)+$D$182-Q$5</f>
        <v>0.190345226768158</v>
      </c>
      <c r="R182" s="1" t="n">
        <f aca="false">R$5/(1-$E182)+$D$182-R$5</f>
        <v>0.193204937096945</v>
      </c>
      <c r="S182" s="1" t="n">
        <f aca="false">S$5/(1-$E182)+$D$182-S$5</f>
        <v>0.196064647425732</v>
      </c>
      <c r="T182" s="1" t="n">
        <f aca="false">T$5/(1-$E182)+$D$182-T$5</f>
        <v>0.19892435775452</v>
      </c>
      <c r="U182" s="1" t="n">
        <f aca="false">U$5/(1-$E182)+$D$182-U$5</f>
        <v>0.201784068083307</v>
      </c>
      <c r="V182" s="1" t="n">
        <f aca="false">V$5/(1-$E182)+$D$182-V$5</f>
        <v>0.204643778412095</v>
      </c>
      <c r="W182" s="1" t="n">
        <f aca="false">W$5/(1-$E182)+$D$182-W$5</f>
        <v>0.207503488740882</v>
      </c>
      <c r="X182" s="1" t="n">
        <f aca="false">X$5/(1-$E182)+$D$182-X$5</f>
        <v>0.210363199069669</v>
      </c>
      <c r="Y182" s="1" t="n">
        <f aca="false">Y$5/(1-$E182)+$D$182-Y$5</f>
        <v>0.213222909398457</v>
      </c>
      <c r="Z182" s="1" t="n">
        <f aca="false">Z$5/(1-$E182)+$D$182-Z$5</f>
        <v>0.216082619727244</v>
      </c>
      <c r="AA182" s="1" t="n">
        <f aca="false">AA$5/(1-$E182)+$D$182-AA$5</f>
        <v>0.218942330056032</v>
      </c>
      <c r="AB182" s="1" t="n">
        <f aca="false">AB$5/(1-$E182)+$D$182-AB$5</f>
        <v>0.221802040384819</v>
      </c>
      <c r="AC182" s="1" t="n">
        <f aca="false">AC$5/(1-$E182)+$D$182-AC$5</f>
        <v>0.224661750713606</v>
      </c>
      <c r="AD182" s="1" t="n">
        <f aca="false">AD$5/(1-$E182)+$D$182-AD$5</f>
        <v>0.227521461042394</v>
      </c>
      <c r="AE182" s="1" t="n">
        <f aca="false">AE$5/(1-$E182)+$D$182-AE$5</f>
        <v>0.230381171371181</v>
      </c>
      <c r="AF182" s="1" t="n">
        <f aca="false">AF$5/(1-$E182)+$D$182-AF$5</f>
        <v>0.233240881699968</v>
      </c>
      <c r="AG182" s="1" t="n">
        <f aca="false">AG$5/(1-$E182)+$D$182-AG$5</f>
        <v>0.236100592028756</v>
      </c>
      <c r="AH182" s="1" t="n">
        <f aca="false">AH$5/(1-$E182)+$D$182-AH$5</f>
        <v>0.238960302357543</v>
      </c>
      <c r="AI182" s="1" t="n">
        <f aca="false">AI$5/(1-$E182)+$D$182-AI$5</f>
        <v>0.241820012686331</v>
      </c>
      <c r="AJ182" s="1" t="n">
        <f aca="false">AJ$5/(1-$E182)+$D$182-AJ$5</f>
        <v>0.244679723015118</v>
      </c>
      <c r="AK182" s="1" t="n">
        <f aca="false">AK$5/(1-$E182)+$D$182-AK$5</f>
        <v>0.247539433343905</v>
      </c>
      <c r="AL182" s="1" t="n">
        <f aca="false">AL$5/(1-$E182)+$D$182-AL$5</f>
        <v>0.250399143672693</v>
      </c>
      <c r="AM182" s="1" t="n">
        <f aca="false">AM$5/(1-$E182)+$D$182-AM$5</f>
        <v>0.25325885400148</v>
      </c>
      <c r="AN182" s="1" t="n">
        <f aca="false">AN$5/(1-$E182)+$D$182-AN$5</f>
        <v>0.256118564330268</v>
      </c>
      <c r="AO182" s="1" t="n">
        <f aca="false">AO$5/(1-$E182)+$D$182-AO$5</f>
        <v>0.258978274659055</v>
      </c>
      <c r="AP182" s="1" t="n">
        <f aca="false">AP$5/(1-$E182)+$D$182-AP$5</f>
        <v>0.261837984987842</v>
      </c>
      <c r="AQ182" s="1" t="n">
        <f aca="false">AQ$5/(1-$E182)+$D$182-AQ$5</f>
        <v>0.26469769531663</v>
      </c>
      <c r="AR182" s="1" t="n">
        <f aca="false">AR$5/(1-$E182)+$D$182-AR$5</f>
        <v>0.267557405645417</v>
      </c>
      <c r="AS182" s="1" t="n">
        <f aca="false">AS$5/(1-$E182)+$D$182-AS$5</f>
        <v>0.270417115974205</v>
      </c>
      <c r="AT182" s="1" t="n">
        <f aca="false">AT$5/(1-$E182)+$D$182-AT$5</f>
        <v>0.273276826302992</v>
      </c>
      <c r="AU182" s="1" t="n">
        <f aca="false">AU$5/(1-$E182)+$D$182-AU$5</f>
        <v>0.276136536631779</v>
      </c>
      <c r="AV182" s="1" t="n">
        <f aca="false">AV$5/(1-$E182)+$D$182-AV$5</f>
        <v>0.278996246960567</v>
      </c>
      <c r="AW182" s="1" t="n">
        <f aca="false">AW$5/(1-$E182)+$D$182-AW$5</f>
        <v>0.281855957289354</v>
      </c>
      <c r="AX182" s="1" t="n">
        <f aca="false">AX$5/(1-$E182)+$D$182-AX$5</f>
        <v>0.284715667618142</v>
      </c>
      <c r="AY182" s="1" t="n">
        <f aca="false">AY$5/(1-$E182)+$D$182-AY$5</f>
        <v>0.287575377946929</v>
      </c>
      <c r="AZ182" s="1" t="n">
        <f aca="false">AZ$5/(1-$E182)+$D$182-AZ$5</f>
        <v>0.290435088275716</v>
      </c>
      <c r="BA182" s="1" t="n">
        <f aca="false">BA$5/(1-$E182)+$D$182-BA$5</f>
        <v>0.293294798604504</v>
      </c>
      <c r="BB182" s="1" t="n">
        <f aca="false">BB$5/(1-$E182)+$D$182-BB$5</f>
        <v>0.296154508933291</v>
      </c>
      <c r="BC182" s="1" t="n">
        <f aca="false">BC$5/(1-$E182)+$D$182-BC$5</f>
        <v>0.299014219262078</v>
      </c>
      <c r="BD182" s="1" t="n">
        <f aca="false">BD$5/(1-$E182)+$D$182-BD$5</f>
        <v>0.301873929590866</v>
      </c>
      <c r="BE182" s="1" t="n">
        <f aca="false">BE$5/(1-$E182)+$D$182-BE$5</f>
        <v>0.304733639919653</v>
      </c>
      <c r="BF182" s="1" t="n">
        <f aca="false">BF$5/(1-$E182)+$D$182-BF$5</f>
        <v>0.307593350248441</v>
      </c>
      <c r="BG182" s="1" t="n">
        <f aca="false">BG$5/(1-$E182)+$D$182-BG$5</f>
        <v>0.310453060577228</v>
      </c>
      <c r="BH182" s="1" t="n">
        <f aca="false">BH$5/(1-$E182)+$D$182-BH$5</f>
        <v>0.313312770906015</v>
      </c>
      <c r="BI182" s="1" t="n">
        <f aca="false">BI$5/(1-$E182)+$D$182-BI$5</f>
        <v>0.316172481234803</v>
      </c>
      <c r="BJ182" s="1" t="n">
        <f aca="false">BJ$5/(1-$E182)+$D$182-BJ$5</f>
        <v>0.31903219156359</v>
      </c>
      <c r="BK182" s="1" t="n">
        <f aca="false">BK$5/(1-$E182)+$D$182-BK$5</f>
        <v>0.321891901892378</v>
      </c>
      <c r="BL182" s="1" t="n">
        <f aca="false">BL$5/(1-$E182)+$D$182-BL$5</f>
        <v>0.324751612221165</v>
      </c>
      <c r="BM182" s="1" t="n">
        <f aca="false">BM$5/(1-$E182)+$D$182-BM$5</f>
        <v>0.327611322549952</v>
      </c>
      <c r="BN182" s="1" t="n">
        <f aca="false">BN$5/(1-$E182)+$D$182-BN$5</f>
        <v>0.33047103287874</v>
      </c>
      <c r="BO182" s="1" t="n">
        <f aca="false">BO$5/(1-$E182)+$D$182-BO$5</f>
        <v>0.333330743207527</v>
      </c>
      <c r="BP182" s="1" t="n">
        <f aca="false">BP$5/(1-$E182)+$D$182-BP$5</f>
        <v>0.336190453536315</v>
      </c>
      <c r="BQ182" s="1" t="n">
        <f aca="false">BQ$5/(1-$E182)+$D$182-BQ$5</f>
        <v>0.339050163865102</v>
      </c>
      <c r="BR182" s="1" t="n">
        <f aca="false">BR$5/(1-$E182)+$D$182-BR$5</f>
        <v>0.341909874193889</v>
      </c>
      <c r="BS182" s="1" t="n">
        <f aca="false">BS$5/(1-$E182)+$D$182-BS$5</f>
        <v>0.344769584522677</v>
      </c>
      <c r="BT182" s="1" t="n">
        <f aca="false">BT$5/(1-$E182)+$D$182-BT$5</f>
        <v>0.347629294851464</v>
      </c>
      <c r="BU182" s="1" t="n">
        <f aca="false">BU$5/(1-$E182)+$D$182-BU$5</f>
        <v>0.350489005180251</v>
      </c>
      <c r="BV182" s="1" t="n">
        <f aca="false">BV$5/(1-$E182)+$D$182-BV$5</f>
        <v>0.353348715509039</v>
      </c>
      <c r="BW182" s="1" t="n">
        <f aca="false">BW$5/(1-$E182)+$D$182-BW$5</f>
        <v>0.356208425837826</v>
      </c>
      <c r="BX182" s="1" t="n">
        <f aca="false">BX$5/(1-$E182)+$D$182-BX$5</f>
        <v>0.359068136166614</v>
      </c>
      <c r="BY182" s="1" t="n">
        <f aca="false">BY$5/(1-$E182)+$D$182-BY$5</f>
        <v>0.361927846495401</v>
      </c>
      <c r="BZ182" s="1" t="n">
        <f aca="false">BZ$5/(1-$E182)+$D$182-BZ$5</f>
        <v>0.364787556824188</v>
      </c>
      <c r="CA182" s="1" t="n">
        <f aca="false">CA$5/(1-$E182)+$D$182-CA$5</f>
        <v>0.367647267152976</v>
      </c>
      <c r="CB182" s="1" t="n">
        <f aca="false">CB$5/(1-$E182)+$D$182-CB$5</f>
        <v>0.370506977481763</v>
      </c>
      <c r="CC182" s="1" t="n">
        <f aca="false">CC$5/(1-$E182)+$D$182-CC$5</f>
        <v>0.373366687810551</v>
      </c>
      <c r="CD182" s="1" t="n">
        <f aca="false">CD$5/(1-$E182)+$D$182-CD$5</f>
        <v>0.376226398139338</v>
      </c>
      <c r="CE182" s="1" t="n">
        <f aca="false">CE$5/(1-$E182)+$D$182-CE$5</f>
        <v>0.379086108468125</v>
      </c>
      <c r="CF182" s="1" t="n">
        <f aca="false">CF$5/(1-$E182)+$D$182-CF$5</f>
        <v>0.381945818796913</v>
      </c>
      <c r="CG182" s="1" t="n">
        <f aca="false">CG$5/(1-$E182)+$D$182-CG$5</f>
        <v>0.3848055291257</v>
      </c>
      <c r="CH182" s="1" t="n">
        <f aca="false">CH$5/(1-$E182)+$D$182-CH$5</f>
        <v>0.387665239454488</v>
      </c>
      <c r="CI182" s="1" t="n">
        <f aca="false">CI$5/(1-$E182)+$D$182-CI$5</f>
        <v>0.390524949783275</v>
      </c>
      <c r="CJ182" s="1" t="n">
        <f aca="false">CJ$5/(1-$E182)+$D$182-CJ$5</f>
        <v>0.393384660112062</v>
      </c>
      <c r="CK182" s="1" t="n">
        <f aca="false">CK$5/(1-$E182)+$D$182-CK$5</f>
        <v>0.39624437044085</v>
      </c>
      <c r="CL182" s="1" t="n">
        <f aca="false">CL$5/(1-$E182)+$D$182-CL$5</f>
        <v>0.399104080769637</v>
      </c>
      <c r="CM182" s="1" t="n">
        <f aca="false">CM$5/(1-$E182)+$D$182-CM$5</f>
        <v>0.401963791098424</v>
      </c>
      <c r="CN182" s="1" t="n">
        <f aca="false">CN$5/(1-$E182)+$D$182-CN$5</f>
        <v>0.404823501427212</v>
      </c>
      <c r="CO182" s="1" t="n">
        <f aca="false">CO$5/(1-$E182)+$D$182-CO$5</f>
        <v>0.407683211755999</v>
      </c>
      <c r="CP182" s="1" t="n">
        <f aca="false">CP$5/(1-$E182)+$D$182-CP$5</f>
        <v>0.410542922084787</v>
      </c>
      <c r="CQ182" s="1" t="n">
        <f aca="false">CQ$5/(1-$E182)+$D$182-CQ$5</f>
        <v>0.413402632413574</v>
      </c>
      <c r="CR182" s="1" t="n">
        <f aca="false">CR$5/(1-$E182)+$D$182-CR$5</f>
        <v>0.416262342742361</v>
      </c>
      <c r="CS182" s="1" t="n">
        <f aca="false">CS$5/(1-$E182)+$D$182-CS$5</f>
        <v>0.419122053071149</v>
      </c>
      <c r="CT182" s="1" t="n">
        <f aca="false">CT$5/(1-$E182)+$D$182-CT$5</f>
        <v>0.421981763399936</v>
      </c>
      <c r="CU182" s="1" t="n">
        <f aca="false">CU$5/(1-$E182)+$D$182-CU$5</f>
        <v>0.424841473728724</v>
      </c>
      <c r="CV182" s="1" t="n">
        <f aca="false">CV$5/(1-$E182)+$D$182-CV$5</f>
        <v>0.427701184057511</v>
      </c>
      <c r="CW182" s="1" t="n">
        <f aca="false">CW$5/(1-$E182)+$D$182-CW$5</f>
        <v>0.430560894386298</v>
      </c>
      <c r="CX182" s="1" t="n">
        <f aca="false">CX$5/(1-$E182)+$D$182-CX$5</f>
        <v>0.433420604715086</v>
      </c>
      <c r="CY182" s="1" t="n">
        <f aca="false">CY$5/(1-$E182)+$D$182-CY$5</f>
        <v>0.436280315043873</v>
      </c>
      <c r="CZ182" s="1" t="n">
        <f aca="false">CZ$5/(1-$E182)+$D$182-CZ$5</f>
        <v>0.439140025372661</v>
      </c>
      <c r="DA182" s="1" t="n">
        <f aca="false">DA$5/(1-$E182)+$D$182-DA$5</f>
        <v>0.441999735701448</v>
      </c>
      <c r="DB182" s="1" t="n">
        <f aca="false">DB$5/(1-$E182)+$D$182-DB$5</f>
        <v>0.444859446030235</v>
      </c>
      <c r="DC182" s="1" t="n">
        <f aca="false">DC$5/(1-$E182)+$D$182-DC$5</f>
        <v>0.447719156359023</v>
      </c>
      <c r="DD182" s="1" t="n">
        <f aca="false">DD$5/(1-$E182)+$D$182-DD$5</f>
        <v>0.450578866687811</v>
      </c>
      <c r="DE182" s="1" t="n">
        <f aca="false">DE$5/(1-$E182)+$D$182-DE$5</f>
        <v>0.453438577016597</v>
      </c>
      <c r="DF182" s="1" t="n">
        <f aca="false">DF$5/(1-$E182)+$D$182-DF$5</f>
        <v>0.456298287345385</v>
      </c>
      <c r="DG182" s="1" t="n">
        <f aca="false">DG$5/(1-$E182)+$D$182-DG$5</f>
        <v>0.459157997674172</v>
      </c>
      <c r="DH182" s="1" t="n">
        <f aca="false">DH$5/(1-$E182)+$D$182-DH$5</f>
        <v>0.46201770800296</v>
      </c>
      <c r="DI182" s="1" t="n">
        <f aca="false">DI$5/(1-$E182)+$D$182-DI$5</f>
        <v>0.464877418331747</v>
      </c>
      <c r="DJ182" s="1" t="n">
        <f aca="false">DJ$5/(1-$E182)+$D$182-DJ$5</f>
        <v>0.467737128660534</v>
      </c>
      <c r="DK182" s="1" t="n">
        <f aca="false">DK$5/(1-$E182)+$D$182-DK$5</f>
        <v>0.470596838989322</v>
      </c>
      <c r="DL182" s="1" t="n">
        <f aca="false">DL$5/(1-$E182)+$D$182-DL$5</f>
        <v>0.473456549318109</v>
      </c>
      <c r="DM182" s="1" t="n">
        <f aca="false">DM$5/(1-$E182)+$D$182-DM$5</f>
        <v>0.476316259646896</v>
      </c>
      <c r="DN182" s="1" t="n">
        <f aca="false">DN$5/(1-$E182)+$D$182-DN$5</f>
        <v>0.479175969975683</v>
      </c>
      <c r="DO182" s="1" t="n">
        <f aca="false">DO$5/(1-$E182)+$D$182-DO$5</f>
        <v>0.482035680304471</v>
      </c>
      <c r="DP182" s="1" t="n">
        <f aca="false">DP$5/(1-$E182)+$D$182-DP$5</f>
        <v>0.484895390633257</v>
      </c>
      <c r="DQ182" s="1" t="n">
        <f aca="false">DQ$5/(1-$E182)+$D$182-DQ$5</f>
        <v>0.487755100962045</v>
      </c>
      <c r="DR182" s="1" t="n">
        <f aca="false">DR$5/(1-$E182)+$D$182-DR$5</f>
        <v>0.490614811290833</v>
      </c>
      <c r="DS182" s="1" t="n">
        <f aca="false">DS$5/(1-$E182)+$D$182-DS$5</f>
        <v>0.49347452161962</v>
      </c>
      <c r="DT182" s="1" t="n">
        <f aca="false">DT$5/(1-$E182)+$D$182-DT$5</f>
        <v>0.496334231948408</v>
      </c>
      <c r="DU182" s="1" t="n">
        <f aca="false">DU$5/(1-$E182)+$D$182-DU$5</f>
        <v>0.499193942277194</v>
      </c>
      <c r="DV182" s="1" t="n">
        <f aca="false">DV$5/(1-$E182)+$D$182-DV$5</f>
        <v>0.502053652605982</v>
      </c>
      <c r="DW182" s="1" t="n">
        <f aca="false">DW$5/(1-$E182)+$D$182-DW$5</f>
        <v>0.50491336293477</v>
      </c>
      <c r="DX182" s="1" t="n">
        <f aca="false">DX$5/(1-$E182)+$D$182-DX$5</f>
        <v>0.507773073263557</v>
      </c>
      <c r="DY182" s="1" t="n">
        <f aca="false">DY$5/(1-$E182)+$D$182-DY$5</f>
        <v>0.510632783592344</v>
      </c>
      <c r="DZ182" s="1" t="n">
        <f aca="false">DZ$5/(1-$E182)+$D$182-DZ$5</f>
        <v>0.513492493921133</v>
      </c>
      <c r="EA182" s="1" t="n">
        <f aca="false">EA$5/(1-$E182)+$D$182-EA$5</f>
        <v>0.51635220424992</v>
      </c>
      <c r="EB182" s="1" t="n">
        <f aca="false">EB$5/(1-$E182)+$D$182-EB$5</f>
        <v>0.519211914578706</v>
      </c>
      <c r="EC182" s="1" t="n">
        <f aca="false">EC$5/(1-$E182)+$D$182-EC$5</f>
        <v>0.522071624907495</v>
      </c>
      <c r="ED182" s="1" t="n">
        <f aca="false">ED$5/(1-$E182)+$D$182-ED$5</f>
        <v>0.524931335236282</v>
      </c>
      <c r="EE182" s="1" t="n">
        <f aca="false">EE$5/(1-$E182)+$D$182-EE$5</f>
        <v>0.527791045565069</v>
      </c>
      <c r="EF182" s="1" t="n">
        <f aca="false">EF$5/(1-$E182)+$D$182-EF$5</f>
        <v>0.530650755893857</v>
      </c>
      <c r="EG182" s="1" t="n">
        <f aca="false">EG$5/(1-$E182)+$D$182-EG$5</f>
        <v>0.533510466222644</v>
      </c>
      <c r="EH182" s="1" t="n">
        <f aca="false">EH$5/(1-$E182)+$D$182-EH$5</f>
        <v>0.536370176551431</v>
      </c>
      <c r="EI182" s="1" t="n">
        <f aca="false">EI$5/(1-$E182)+$D$182-EI$5</f>
        <v>0.53922988688022</v>
      </c>
      <c r="EJ182" s="1" t="n">
        <f aca="false">EJ$5/(1-$E182)+$D$182-EJ$5</f>
        <v>0.542089597209007</v>
      </c>
      <c r="EK182" s="1" t="n">
        <f aca="false">EK$5/(1-$E182)+$D$182-EK$5</f>
        <v>0.544949307537793</v>
      </c>
      <c r="EL182" s="1" t="n">
        <f aca="false">EL$5/(1-$E182)+$D$182-EL$5</f>
        <v>0.547809017866582</v>
      </c>
      <c r="EM182" s="1" t="n">
        <f aca="false">EM$5/(1-$E182)+$D$182-EM$5</f>
        <v>0.550668728195369</v>
      </c>
      <c r="EN182" s="1" t="n">
        <f aca="false">EN$5/(1-$E182)+$D$182-EN$5</f>
        <v>0.553528438524156</v>
      </c>
      <c r="EO182" s="1" t="n">
        <f aca="false">EO$5/(1-$E182)+$D$182-EO$5</f>
        <v>0.556388148852944</v>
      </c>
      <c r="EP182" s="1" t="n">
        <f aca="false">EP$5/(1-$E182)+$D$182-EP$5</f>
        <v>0.559247859181731</v>
      </c>
      <c r="EQ182" s="1" t="n">
        <f aca="false">EQ$5/(1-$E182)+$D$182-EQ$5</f>
        <v>0.562107569510518</v>
      </c>
      <c r="ER182" s="1" t="n">
        <f aca="false">ER$5/(1-$E182)+$D$182-ER$5</f>
        <v>0.564967279839307</v>
      </c>
      <c r="ES182" s="1" t="n">
        <f aca="false">ES$5/(1-$E182)+$D$182-ES$5</f>
        <v>0.567826990168094</v>
      </c>
      <c r="ET182" s="1" t="n">
        <f aca="false">ET$5/(1-$E182)+$D$182-ET$5</f>
        <v>0.57068670049688</v>
      </c>
      <c r="EU182" s="1"/>
      <c r="EV182" s="1"/>
      <c r="EW182" s="1"/>
      <c r="EX182" s="1"/>
      <c r="EY182" s="1"/>
      <c r="EZ182" s="1"/>
      <c r="FA182" s="1"/>
      <c r="FB182" s="1"/>
    </row>
    <row r="183" customFormat="false" ht="12.75" hidden="false" customHeight="false" outlineLevel="0" collapsed="false">
      <c r="A183" s="18"/>
      <c r="B183" s="12" t="n">
        <f aca="false">+B182+1</f>
        <v>132</v>
      </c>
    </row>
    <row r="184" customFormat="false" ht="12.75" hidden="false" customHeight="false" outlineLevel="0" collapsed="false">
      <c r="A184" s="5" t="s">
        <v>145</v>
      </c>
      <c r="B184" s="12" t="n">
        <f aca="false">+B183+1</f>
        <v>133</v>
      </c>
    </row>
    <row r="185" customFormat="false" ht="12.75" hidden="false" customHeight="false" outlineLevel="0" collapsed="false">
      <c r="A185" s="18" t="s">
        <v>148</v>
      </c>
      <c r="B185" s="12" t="n">
        <f aca="false">+B184+1</f>
        <v>134</v>
      </c>
      <c r="C185" s="1" t="n">
        <f aca="false">10.8789</f>
        <v>10.8789</v>
      </c>
      <c r="D185" s="1" t="n">
        <f aca="false">0.0378</f>
        <v>0.0378</v>
      </c>
      <c r="E185" s="2" t="n">
        <f aca="false">0.0422</f>
        <v>0.0422</v>
      </c>
      <c r="F185" s="1" t="n">
        <f aca="false">F$5/(1-$E185)+$D$185-F$5</f>
        <v>0.103888953852579</v>
      </c>
      <c r="G185" s="1" t="n">
        <f aca="false">G$5/(1-$E185)+$D$185-G$5</f>
        <v>0.106091918980998</v>
      </c>
      <c r="H185" s="1" t="n">
        <f aca="false">H$5/(1-$E185)+$D$185-H$5</f>
        <v>0.108294884109418</v>
      </c>
      <c r="I185" s="1" t="n">
        <f aca="false">I$5/(1-$E185)+$D$185-I$5</f>
        <v>0.110497849237837</v>
      </c>
      <c r="J185" s="1" t="n">
        <f aca="false">J$5/(1-$E185)+$D$185-J$5</f>
        <v>0.112700814366256</v>
      </c>
      <c r="K185" s="1" t="n">
        <f aca="false">K$5/(1-$E185)+$D$185-K$5</f>
        <v>0.114903779494675</v>
      </c>
      <c r="L185" s="1" t="n">
        <f aca="false">L$5/(1-$E185)+$D$185-L$5</f>
        <v>0.117106744623095</v>
      </c>
      <c r="M185" s="1" t="n">
        <f aca="false">M$5/(1-$E185)+$D$185-M$5</f>
        <v>0.119309709751514</v>
      </c>
      <c r="N185" s="1" t="n">
        <f aca="false">N$5/(1-$E185)+$D$185-N$5</f>
        <v>0.121512674879933</v>
      </c>
      <c r="O185" s="1" t="n">
        <f aca="false">O$5/(1-$E185)+$D$185-O$5</f>
        <v>0.123715640008353</v>
      </c>
      <c r="P185" s="1" t="n">
        <f aca="false">P$5/(1-$E185)+$D$185-P$5</f>
        <v>0.147948256420964</v>
      </c>
      <c r="Q185" s="1" t="n">
        <f aca="false">Q$5/(1-$E185)+$D$185-Q$5</f>
        <v>0.150151221549384</v>
      </c>
      <c r="R185" s="1" t="n">
        <f aca="false">R$5/(1-$E185)+$D$185-R$5</f>
        <v>0.152354186677803</v>
      </c>
      <c r="S185" s="1" t="n">
        <f aca="false">S$5/(1-$E185)+$D$185-S$5</f>
        <v>0.154557151806222</v>
      </c>
      <c r="T185" s="1" t="n">
        <f aca="false">T$5/(1-$E185)+$D$185-T$5</f>
        <v>0.156760116934642</v>
      </c>
      <c r="U185" s="1" t="n">
        <f aca="false">U$5/(1-$E185)+$D$185-U$5</f>
        <v>0.158963082063061</v>
      </c>
      <c r="V185" s="1" t="n">
        <f aca="false">V$5/(1-$E185)+$D$185-V$5</f>
        <v>0.16116604719148</v>
      </c>
      <c r="W185" s="1" t="n">
        <f aca="false">W$5/(1-$E185)+$D$185-W$5</f>
        <v>0.1633690123199</v>
      </c>
      <c r="X185" s="1" t="n">
        <f aca="false">X$5/(1-$E185)+$D$185-X$5</f>
        <v>0.165571977448319</v>
      </c>
      <c r="Y185" s="1" t="n">
        <f aca="false">Y$5/(1-$E185)+$D$185-Y$5</f>
        <v>0.167774942576738</v>
      </c>
      <c r="Z185" s="1" t="n">
        <f aca="false">Z$5/(1-$E185)+$D$185-Z$5</f>
        <v>0.169977907705158</v>
      </c>
      <c r="AA185" s="1" t="n">
        <f aca="false">AA$5/(1-$E185)+$D$185-AA$5</f>
        <v>0.172180872833577</v>
      </c>
      <c r="AB185" s="1" t="n">
        <f aca="false">AB$5/(1-$E185)+$D$185-AB$5</f>
        <v>0.174383837961996</v>
      </c>
      <c r="AC185" s="1" t="n">
        <f aca="false">AC$5/(1-$E185)+$D$185-AC$5</f>
        <v>0.176586803090415</v>
      </c>
      <c r="AD185" s="1" t="n">
        <f aca="false">AD$5/(1-$E185)+$D$185-AD$5</f>
        <v>0.178789768218834</v>
      </c>
      <c r="AE185" s="1" t="n">
        <f aca="false">AE$5/(1-$E185)+$D$185-AE$5</f>
        <v>0.180992733347254</v>
      </c>
      <c r="AF185" s="1" t="n">
        <f aca="false">AF$5/(1-$E185)+$D$185-AF$5</f>
        <v>0.183195698475673</v>
      </c>
      <c r="AG185" s="1" t="n">
        <f aca="false">AG$5/(1-$E185)+$D$185-AG$5</f>
        <v>0.185398663604092</v>
      </c>
      <c r="AH185" s="1" t="n">
        <f aca="false">AH$5/(1-$E185)+$D$185-AH$5</f>
        <v>0.187601628732512</v>
      </c>
      <c r="AI185" s="1" t="n">
        <f aca="false">AI$5/(1-$E185)+$D$185-AI$5</f>
        <v>0.189804593860931</v>
      </c>
      <c r="AJ185" s="1" t="n">
        <f aca="false">AJ$5/(1-$E185)+$D$185-AJ$5</f>
        <v>0.19200755898935</v>
      </c>
      <c r="AK185" s="1" t="n">
        <f aca="false">AK$5/(1-$E185)+$D$185-AK$5</f>
        <v>0.19421052411777</v>
      </c>
      <c r="AL185" s="1" t="n">
        <f aca="false">AL$5/(1-$E185)+$D$185-AL$5</f>
        <v>0.196413489246189</v>
      </c>
      <c r="AM185" s="1" t="n">
        <f aca="false">AM$5/(1-$E185)+$D$185-AM$5</f>
        <v>0.198616454374608</v>
      </c>
      <c r="AN185" s="1" t="n">
        <f aca="false">AN$5/(1-$E185)+$D$185-AN$5</f>
        <v>0.200819419503028</v>
      </c>
      <c r="AO185" s="1" t="n">
        <f aca="false">AO$5/(1-$E185)+$D$185-AO$5</f>
        <v>0.203022384631447</v>
      </c>
      <c r="AP185" s="1" t="n">
        <f aca="false">AP$5/(1-$E185)+$D$185-AP$5</f>
        <v>0.205225349759866</v>
      </c>
      <c r="AQ185" s="1" t="n">
        <f aca="false">AQ$5/(1-$E185)+$D$185-AQ$5</f>
        <v>0.207428314888285</v>
      </c>
      <c r="AR185" s="1" t="n">
        <f aca="false">AR$5/(1-$E185)+$D$185-AR$5</f>
        <v>0.209631280016705</v>
      </c>
      <c r="AS185" s="1" t="n">
        <f aca="false">AS$5/(1-$E185)+$D$185-AS$5</f>
        <v>0.211834245145124</v>
      </c>
      <c r="AT185" s="1" t="n">
        <f aca="false">AT$5/(1-$E185)+$D$185-AT$5</f>
        <v>0.214037210273543</v>
      </c>
      <c r="AU185" s="1" t="n">
        <f aca="false">AU$5/(1-$E185)+$D$185-AU$5</f>
        <v>0.216240175401962</v>
      </c>
      <c r="AV185" s="1" t="n">
        <f aca="false">AV$5/(1-$E185)+$D$185-AV$5</f>
        <v>0.218443140530382</v>
      </c>
      <c r="AW185" s="1" t="n">
        <f aca="false">AW$5/(1-$E185)+$D$185-AW$5</f>
        <v>0.220646105658801</v>
      </c>
      <c r="AX185" s="1" t="n">
        <f aca="false">AX$5/(1-$E185)+$D$185-AX$5</f>
        <v>0.222849070787221</v>
      </c>
      <c r="AY185" s="1" t="n">
        <f aca="false">AY$5/(1-$E185)+$D$185-AY$5</f>
        <v>0.22505203591564</v>
      </c>
      <c r="AZ185" s="1" t="n">
        <f aca="false">AZ$5/(1-$E185)+$D$185-AZ$5</f>
        <v>0.227255001044059</v>
      </c>
      <c r="BA185" s="1" t="n">
        <f aca="false">BA$5/(1-$E185)+$D$185-BA$5</f>
        <v>0.229457966172478</v>
      </c>
      <c r="BB185" s="1" t="n">
        <f aca="false">BB$5/(1-$E185)+$D$185-BB$5</f>
        <v>0.231660931300898</v>
      </c>
      <c r="BC185" s="1" t="n">
        <f aca="false">BC$5/(1-$E185)+$D$185-BC$5</f>
        <v>0.233863896429317</v>
      </c>
      <c r="BD185" s="1" t="n">
        <f aca="false">BD$5/(1-$E185)+$D$185-BD$5</f>
        <v>0.236066861557736</v>
      </c>
      <c r="BE185" s="1" t="n">
        <f aca="false">BE$5/(1-$E185)+$D$185-BE$5</f>
        <v>0.238269826686155</v>
      </c>
      <c r="BF185" s="1" t="n">
        <f aca="false">BF$5/(1-$E185)+$D$185-BF$5</f>
        <v>0.240472791814574</v>
      </c>
      <c r="BG185" s="1" t="n">
        <f aca="false">BG$5/(1-$E185)+$D$185-BG$5</f>
        <v>0.242675756942994</v>
      </c>
      <c r="BH185" s="1" t="n">
        <f aca="false">BH$5/(1-$E185)+$D$185-BH$5</f>
        <v>0.244878722071413</v>
      </c>
      <c r="BI185" s="1" t="n">
        <f aca="false">BI$5/(1-$E185)+$D$185-BI$5</f>
        <v>0.247081687199833</v>
      </c>
      <c r="BJ185" s="1" t="n">
        <f aca="false">BJ$5/(1-$E185)+$D$185-BJ$5</f>
        <v>0.249284652328252</v>
      </c>
      <c r="BK185" s="1" t="n">
        <f aca="false">BK$5/(1-$E185)+$D$185-BK$5</f>
        <v>0.251487617456671</v>
      </c>
      <c r="BL185" s="1" t="n">
        <f aca="false">BL$5/(1-$E185)+$D$185-BL$5</f>
        <v>0.25369058258509</v>
      </c>
      <c r="BM185" s="1" t="n">
        <f aca="false">BM$5/(1-$E185)+$D$185-BM$5</f>
        <v>0.25589354771351</v>
      </c>
      <c r="BN185" s="1" t="n">
        <f aca="false">BN$5/(1-$E185)+$D$185-BN$5</f>
        <v>0.258096512841929</v>
      </c>
      <c r="BO185" s="1" t="n">
        <f aca="false">BO$5/(1-$E185)+$D$185-BO$5</f>
        <v>0.260299477970348</v>
      </c>
      <c r="BP185" s="1" t="n">
        <f aca="false">BP$5/(1-$E185)+$D$185-BP$5</f>
        <v>0.262502443098768</v>
      </c>
      <c r="BQ185" s="1" t="n">
        <f aca="false">BQ$5/(1-$E185)+$D$185-BQ$5</f>
        <v>0.264705408227186</v>
      </c>
      <c r="BR185" s="1" t="n">
        <f aca="false">BR$5/(1-$E185)+$D$185-BR$5</f>
        <v>0.266908373355606</v>
      </c>
      <c r="BS185" s="1" t="n">
        <f aca="false">BS$5/(1-$E185)+$D$185-BS$5</f>
        <v>0.269111338484025</v>
      </c>
      <c r="BT185" s="1" t="n">
        <f aca="false">BT$5/(1-$E185)+$D$185-BT$5</f>
        <v>0.271314303612445</v>
      </c>
      <c r="BU185" s="1" t="n">
        <f aca="false">BU$5/(1-$E185)+$D$185-BU$5</f>
        <v>0.273517268740864</v>
      </c>
      <c r="BV185" s="1" t="n">
        <f aca="false">BV$5/(1-$E185)+$D$185-BV$5</f>
        <v>0.275720233869284</v>
      </c>
      <c r="BW185" s="1" t="n">
        <f aca="false">BW$5/(1-$E185)+$D$185-BW$5</f>
        <v>0.277923198997702</v>
      </c>
      <c r="BX185" s="1" t="n">
        <f aca="false">BX$5/(1-$E185)+$D$185-BX$5</f>
        <v>0.280126164126122</v>
      </c>
      <c r="BY185" s="1" t="n">
        <f aca="false">BY$5/(1-$E185)+$D$185-BY$5</f>
        <v>0.282329129254541</v>
      </c>
      <c r="BZ185" s="1" t="n">
        <f aca="false">BZ$5/(1-$E185)+$D$185-BZ$5</f>
        <v>0.284532094382961</v>
      </c>
      <c r="CA185" s="1" t="n">
        <f aca="false">CA$5/(1-$E185)+$D$185-CA$5</f>
        <v>0.28673505951138</v>
      </c>
      <c r="CB185" s="1" t="n">
        <f aca="false">CB$5/(1-$E185)+$D$185-CB$5</f>
        <v>0.288938024639799</v>
      </c>
      <c r="CC185" s="1" t="n">
        <f aca="false">CC$5/(1-$E185)+$D$185-CC$5</f>
        <v>0.291140989768218</v>
      </c>
      <c r="CD185" s="1" t="n">
        <f aca="false">CD$5/(1-$E185)+$D$185-CD$5</f>
        <v>0.293343954896637</v>
      </c>
      <c r="CE185" s="1" t="n">
        <f aca="false">CE$5/(1-$E185)+$D$185-CE$5</f>
        <v>0.295546920025057</v>
      </c>
      <c r="CF185" s="1" t="n">
        <f aca="false">CF$5/(1-$E185)+$D$185-CF$5</f>
        <v>0.297749885153476</v>
      </c>
      <c r="CG185" s="1" t="n">
        <f aca="false">CG$5/(1-$E185)+$D$185-CG$5</f>
        <v>0.299952850281896</v>
      </c>
      <c r="CH185" s="1" t="n">
        <f aca="false">CH$5/(1-$E185)+$D$185-CH$5</f>
        <v>0.302155815410314</v>
      </c>
      <c r="CI185" s="1" t="n">
        <f aca="false">CI$5/(1-$E185)+$D$185-CI$5</f>
        <v>0.304358780538734</v>
      </c>
      <c r="CJ185" s="1" t="n">
        <f aca="false">CJ$5/(1-$E185)+$D$185-CJ$5</f>
        <v>0.306561745667153</v>
      </c>
      <c r="CK185" s="1" t="n">
        <f aca="false">CK$5/(1-$E185)+$D$185-CK$5</f>
        <v>0.308764710795573</v>
      </c>
      <c r="CL185" s="1" t="n">
        <f aca="false">CL$5/(1-$E185)+$D$185-CL$5</f>
        <v>0.310967675923992</v>
      </c>
      <c r="CM185" s="1" t="n">
        <f aca="false">CM$5/(1-$E185)+$D$185-CM$5</f>
        <v>0.313170641052412</v>
      </c>
      <c r="CN185" s="1" t="n">
        <f aca="false">CN$5/(1-$E185)+$D$185-CN$5</f>
        <v>0.31537360618083</v>
      </c>
      <c r="CO185" s="1" t="n">
        <f aca="false">CO$5/(1-$E185)+$D$185-CO$5</f>
        <v>0.31757657130925</v>
      </c>
      <c r="CP185" s="1" t="n">
        <f aca="false">CP$5/(1-$E185)+$D$185-CP$5</f>
        <v>0.319779536437669</v>
      </c>
      <c r="CQ185" s="1" t="n">
        <f aca="false">CQ$5/(1-$E185)+$D$185-CQ$5</f>
        <v>0.321982501566088</v>
      </c>
      <c r="CR185" s="1" t="n">
        <f aca="false">CR$5/(1-$E185)+$D$185-CR$5</f>
        <v>0.324185466694508</v>
      </c>
      <c r="CS185" s="1" t="n">
        <f aca="false">CS$5/(1-$E185)+$D$185-CS$5</f>
        <v>0.326388431822926</v>
      </c>
      <c r="CT185" s="1" t="n">
        <f aca="false">CT$5/(1-$E185)+$D$185-CT$5</f>
        <v>0.328591396951346</v>
      </c>
      <c r="CU185" s="1" t="n">
        <f aca="false">CU$5/(1-$E185)+$D$185-CU$5</f>
        <v>0.330794362079765</v>
      </c>
      <c r="CV185" s="1" t="n">
        <f aca="false">CV$5/(1-$E185)+$D$185-CV$5</f>
        <v>0.332997327208185</v>
      </c>
      <c r="CW185" s="1" t="n">
        <f aca="false">CW$5/(1-$E185)+$D$185-CW$5</f>
        <v>0.335200292336604</v>
      </c>
      <c r="CX185" s="1" t="n">
        <f aca="false">CX$5/(1-$E185)+$D$185-CX$5</f>
        <v>0.337403257465024</v>
      </c>
      <c r="CY185" s="1" t="n">
        <f aca="false">CY$5/(1-$E185)+$D$185-CY$5</f>
        <v>0.339606222593442</v>
      </c>
      <c r="CZ185" s="1" t="n">
        <f aca="false">CZ$5/(1-$E185)+$D$185-CZ$5</f>
        <v>0.341809187721862</v>
      </c>
      <c r="DA185" s="1" t="n">
        <f aca="false">DA$5/(1-$E185)+$D$185-DA$5</f>
        <v>0.344012152850281</v>
      </c>
      <c r="DB185" s="1" t="n">
        <f aca="false">DB$5/(1-$E185)+$D$185-DB$5</f>
        <v>0.346215117978701</v>
      </c>
      <c r="DC185" s="1" t="n">
        <f aca="false">DC$5/(1-$E185)+$D$185-DC$5</f>
        <v>0.34841808310712</v>
      </c>
      <c r="DD185" s="1" t="n">
        <f aca="false">DD$5/(1-$E185)+$D$185-DD$5</f>
        <v>0.350621048235539</v>
      </c>
      <c r="DE185" s="1" t="n">
        <f aca="false">DE$5/(1-$E185)+$D$185-DE$5</f>
        <v>0.352824013363958</v>
      </c>
      <c r="DF185" s="1" t="n">
        <f aca="false">DF$5/(1-$E185)+$D$185-DF$5</f>
        <v>0.355026978492377</v>
      </c>
      <c r="DG185" s="1" t="n">
        <f aca="false">DG$5/(1-$E185)+$D$185-DG$5</f>
        <v>0.357229943620797</v>
      </c>
      <c r="DH185" s="1" t="n">
        <f aca="false">DH$5/(1-$E185)+$D$185-DH$5</f>
        <v>0.359432908749216</v>
      </c>
      <c r="DI185" s="1" t="n">
        <f aca="false">DI$5/(1-$E185)+$D$185-DI$5</f>
        <v>0.361635873877636</v>
      </c>
      <c r="DJ185" s="1" t="n">
        <f aca="false">DJ$5/(1-$E185)+$D$185-DJ$5</f>
        <v>0.363838839006054</v>
      </c>
      <c r="DK185" s="1" t="n">
        <f aca="false">DK$5/(1-$E185)+$D$185-DK$5</f>
        <v>0.366041804134474</v>
      </c>
      <c r="DL185" s="1" t="n">
        <f aca="false">DL$5/(1-$E185)+$D$185-DL$5</f>
        <v>0.368244769262893</v>
      </c>
      <c r="DM185" s="1" t="n">
        <f aca="false">DM$5/(1-$E185)+$D$185-DM$5</f>
        <v>0.370447734391313</v>
      </c>
      <c r="DN185" s="1" t="n">
        <f aca="false">DN$5/(1-$E185)+$D$185-DN$5</f>
        <v>0.372650699519732</v>
      </c>
      <c r="DO185" s="1" t="n">
        <f aca="false">DO$5/(1-$E185)+$D$185-DO$5</f>
        <v>0.374853664648152</v>
      </c>
      <c r="DP185" s="1" t="n">
        <f aca="false">DP$5/(1-$E185)+$D$185-DP$5</f>
        <v>0.377056629776572</v>
      </c>
      <c r="DQ185" s="1" t="n">
        <f aca="false">DQ$5/(1-$E185)+$D$185-DQ$5</f>
        <v>0.379259594904991</v>
      </c>
      <c r="DR185" s="1" t="n">
        <f aca="false">DR$5/(1-$E185)+$D$185-DR$5</f>
        <v>0.381462560033411</v>
      </c>
      <c r="DS185" s="1" t="n">
        <f aca="false">DS$5/(1-$E185)+$D$185-DS$5</f>
        <v>0.383665525161828</v>
      </c>
      <c r="DT185" s="1" t="n">
        <f aca="false">DT$5/(1-$E185)+$D$185-DT$5</f>
        <v>0.385868490290248</v>
      </c>
      <c r="DU185" s="1" t="n">
        <f aca="false">DU$5/(1-$E185)+$D$185-DU$5</f>
        <v>0.388071455418667</v>
      </c>
      <c r="DV185" s="1" t="n">
        <f aca="false">DV$5/(1-$E185)+$D$185-DV$5</f>
        <v>0.390274420547087</v>
      </c>
      <c r="DW185" s="1" t="n">
        <f aca="false">DW$5/(1-$E185)+$D$185-DW$5</f>
        <v>0.392477385675507</v>
      </c>
      <c r="DX185" s="1" t="n">
        <f aca="false">DX$5/(1-$E185)+$D$185-DX$5</f>
        <v>0.394680350803926</v>
      </c>
      <c r="DY185" s="1" t="n">
        <f aca="false">DY$5/(1-$E185)+$D$185-DY$5</f>
        <v>0.396883315932344</v>
      </c>
      <c r="DZ185" s="1" t="n">
        <f aca="false">DZ$5/(1-$E185)+$D$185-DZ$5</f>
        <v>0.399086281060765</v>
      </c>
      <c r="EA185" s="1" t="n">
        <f aca="false">EA$5/(1-$E185)+$D$185-EA$5</f>
        <v>0.401289246189183</v>
      </c>
      <c r="EB185" s="1" t="n">
        <f aca="false">EB$5/(1-$E185)+$D$185-EB$5</f>
        <v>0.403492211317603</v>
      </c>
      <c r="EC185" s="1" t="n">
        <f aca="false">EC$5/(1-$E185)+$D$185-EC$5</f>
        <v>0.405695176446022</v>
      </c>
      <c r="ED185" s="1" t="n">
        <f aca="false">ED$5/(1-$E185)+$D$185-ED$5</f>
        <v>0.407898141574442</v>
      </c>
      <c r="EE185" s="1" t="n">
        <f aca="false">EE$5/(1-$E185)+$D$185-EE$5</f>
        <v>0.410101106702861</v>
      </c>
      <c r="EF185" s="1" t="n">
        <f aca="false">EF$5/(1-$E185)+$D$185-EF$5</f>
        <v>0.412304071831281</v>
      </c>
      <c r="EG185" s="1" t="n">
        <f aca="false">EG$5/(1-$E185)+$D$185-EG$5</f>
        <v>0.4145070369597</v>
      </c>
      <c r="EH185" s="1" t="n">
        <f aca="false">EH$5/(1-$E185)+$D$185-EH$5</f>
        <v>0.416710002088118</v>
      </c>
      <c r="EI185" s="1" t="n">
        <f aca="false">EI$5/(1-$E185)+$D$185-EI$5</f>
        <v>0.418912967216539</v>
      </c>
      <c r="EJ185" s="1" t="n">
        <f aca="false">EJ$5/(1-$E185)+$D$185-EJ$5</f>
        <v>0.421115932344957</v>
      </c>
      <c r="EK185" s="1" t="n">
        <f aca="false">EK$5/(1-$E185)+$D$185-EK$5</f>
        <v>0.423318897473378</v>
      </c>
      <c r="EL185" s="1" t="n">
        <f aca="false">EL$5/(1-$E185)+$D$185-EL$5</f>
        <v>0.425521862601796</v>
      </c>
      <c r="EM185" s="1" t="n">
        <f aca="false">EM$5/(1-$E185)+$D$185-EM$5</f>
        <v>0.427724827730216</v>
      </c>
      <c r="EN185" s="1" t="n">
        <f aca="false">EN$5/(1-$E185)+$D$185-EN$5</f>
        <v>0.429927792858635</v>
      </c>
      <c r="EO185" s="1" t="n">
        <f aca="false">EO$5/(1-$E185)+$D$185-EO$5</f>
        <v>0.432130757987053</v>
      </c>
      <c r="EP185" s="1" t="n">
        <f aca="false">EP$5/(1-$E185)+$D$185-EP$5</f>
        <v>0.434333723115474</v>
      </c>
      <c r="EQ185" s="1" t="n">
        <f aca="false">EQ$5/(1-$E185)+$D$185-EQ$5</f>
        <v>0.436536688243892</v>
      </c>
      <c r="ER185" s="1" t="n">
        <f aca="false">ER$5/(1-$E185)+$D$185-ER$5</f>
        <v>0.438739653372313</v>
      </c>
      <c r="ES185" s="1" t="n">
        <f aca="false">ES$5/(1-$E185)+$D$185-ES$5</f>
        <v>0.440942618500731</v>
      </c>
      <c r="ET185" s="1" t="n">
        <f aca="false">ET$5/(1-$E185)+$D$185-ET$5</f>
        <v>0.443145583629152</v>
      </c>
      <c r="EU185" s="1"/>
      <c r="EV185" s="1"/>
      <c r="EW185" s="1"/>
      <c r="EX185" s="1"/>
      <c r="EY185" s="1"/>
      <c r="EZ185" s="1"/>
      <c r="FA185" s="1"/>
      <c r="FB185" s="1"/>
    </row>
    <row r="186" customFormat="false" ht="12.75" hidden="false" customHeight="false" outlineLevel="0" collapsed="false">
      <c r="A186" s="18" t="s">
        <v>149</v>
      </c>
      <c r="B186" s="12" t="n">
        <f aca="false">+B185+1</f>
        <v>135</v>
      </c>
      <c r="C186" s="1" t="n">
        <f aca="false">12.5048</f>
        <v>12.5048</v>
      </c>
      <c r="D186" s="1" t="n">
        <f aca="false">0.0426</f>
        <v>0.0426</v>
      </c>
      <c r="E186" s="2" t="n">
        <f aca="false">0.0504</f>
        <v>0.0504</v>
      </c>
      <c r="F186" s="1" t="n">
        <f aca="false">F$5/(1-$E186)+$D$186-F$5</f>
        <v>0.122212468407751</v>
      </c>
      <c r="G186" s="1" t="n">
        <f aca="false">G$5/(1-$E186)+$D$186-G$5</f>
        <v>0.124866217354676</v>
      </c>
      <c r="H186" s="1" t="n">
        <f aca="false">H$5/(1-$E186)+$D$186-H$5</f>
        <v>0.127519966301601</v>
      </c>
      <c r="I186" s="1" t="n">
        <f aca="false">I$5/(1-$E186)+$D$186-I$5</f>
        <v>0.130173715248526</v>
      </c>
      <c r="J186" s="1" t="n">
        <f aca="false">J$5/(1-$E186)+$D$186-J$5</f>
        <v>0.132827464195451</v>
      </c>
      <c r="K186" s="1" t="n">
        <f aca="false">K$5/(1-$E186)+$D$186-K$5</f>
        <v>0.135481213142376</v>
      </c>
      <c r="L186" s="1" t="n">
        <f aca="false">L$5/(1-$E186)+$D$186-L$5</f>
        <v>0.138134962089301</v>
      </c>
      <c r="M186" s="1" t="n">
        <f aca="false">M$5/(1-$E186)+$D$186-M$5</f>
        <v>0.140788711036226</v>
      </c>
      <c r="N186" s="1" t="n">
        <f aca="false">N$5/(1-$E186)+$D$186-N$5</f>
        <v>0.143442459983151</v>
      </c>
      <c r="O186" s="1" t="n">
        <f aca="false">O$5/(1-$E186)+$D$186-O$5</f>
        <v>0.146096208930076</v>
      </c>
      <c r="P186" s="1" t="n">
        <f aca="false">P$5/(1-$E186)+$D$186-P$5</f>
        <v>0.175287447346251</v>
      </c>
      <c r="Q186" s="1" t="n">
        <f aca="false">Q$5/(1-$E186)+$D$186-Q$5</f>
        <v>0.177941196293176</v>
      </c>
      <c r="R186" s="1" t="n">
        <f aca="false">R$5/(1-$E186)+$D$186-R$5</f>
        <v>0.180594945240101</v>
      </c>
      <c r="S186" s="1" t="n">
        <f aca="false">S$5/(1-$E186)+$D$186-S$5</f>
        <v>0.183248694187026</v>
      </c>
      <c r="T186" s="1" t="n">
        <f aca="false">T$5/(1-$E186)+$D$186-T$5</f>
        <v>0.185902443133951</v>
      </c>
      <c r="U186" s="1" t="n">
        <f aca="false">U$5/(1-$E186)+$D$186-U$5</f>
        <v>0.188556192080876</v>
      </c>
      <c r="V186" s="1" t="n">
        <f aca="false">V$5/(1-$E186)+$D$186-V$5</f>
        <v>0.191209941027801</v>
      </c>
      <c r="W186" s="1" t="n">
        <f aca="false">W$5/(1-$E186)+$D$186-W$5</f>
        <v>0.193863689974726</v>
      </c>
      <c r="X186" s="1" t="n">
        <f aca="false">X$5/(1-$E186)+$D$186-X$5</f>
        <v>0.196517438921652</v>
      </c>
      <c r="Y186" s="1" t="n">
        <f aca="false">Y$5/(1-$E186)+$D$186-Y$5</f>
        <v>0.199171187868576</v>
      </c>
      <c r="Z186" s="1" t="n">
        <f aca="false">Z$5/(1-$E186)+$D$186-Z$5</f>
        <v>0.201824936815501</v>
      </c>
      <c r="AA186" s="1" t="n">
        <f aca="false">AA$5/(1-$E186)+$D$186-AA$5</f>
        <v>0.204478685762426</v>
      </c>
      <c r="AB186" s="1" t="n">
        <f aca="false">AB$5/(1-$E186)+$D$186-AB$5</f>
        <v>0.207132434709351</v>
      </c>
      <c r="AC186" s="1" t="n">
        <f aca="false">AC$5/(1-$E186)+$D$186-AC$5</f>
        <v>0.209786183656276</v>
      </c>
      <c r="AD186" s="1" t="n">
        <f aca="false">AD$5/(1-$E186)+$D$186-AD$5</f>
        <v>0.212439932603202</v>
      </c>
      <c r="AE186" s="1" t="n">
        <f aca="false">AE$5/(1-$E186)+$D$186-AE$5</f>
        <v>0.215093681550127</v>
      </c>
      <c r="AF186" s="1" t="n">
        <f aca="false">AF$5/(1-$E186)+$D$186-AF$5</f>
        <v>0.217747430497051</v>
      </c>
      <c r="AG186" s="1" t="n">
        <f aca="false">AG$5/(1-$E186)+$D$186-AG$5</f>
        <v>0.220401179443976</v>
      </c>
      <c r="AH186" s="1" t="n">
        <f aca="false">AH$5/(1-$E186)+$D$186-AH$5</f>
        <v>0.223054928390901</v>
      </c>
      <c r="AI186" s="1" t="n">
        <f aca="false">AI$5/(1-$E186)+$D$186-AI$5</f>
        <v>0.225708677337826</v>
      </c>
      <c r="AJ186" s="1" t="n">
        <f aca="false">AJ$5/(1-$E186)+$D$186-AJ$5</f>
        <v>0.228362426284752</v>
      </c>
      <c r="AK186" s="1" t="n">
        <f aca="false">AK$5/(1-$E186)+$D$186-AK$5</f>
        <v>0.231016175231677</v>
      </c>
      <c r="AL186" s="1" t="n">
        <f aca="false">AL$5/(1-$E186)+$D$186-AL$5</f>
        <v>0.233669924178602</v>
      </c>
      <c r="AM186" s="1" t="n">
        <f aca="false">AM$5/(1-$E186)+$D$186-AM$5</f>
        <v>0.236323673125527</v>
      </c>
      <c r="AN186" s="1" t="n">
        <f aca="false">AN$5/(1-$E186)+$D$186-AN$5</f>
        <v>0.238977422072451</v>
      </c>
      <c r="AO186" s="1" t="n">
        <f aca="false">AO$5/(1-$E186)+$D$186-AO$5</f>
        <v>0.241631171019376</v>
      </c>
      <c r="AP186" s="1" t="n">
        <f aca="false">AP$5/(1-$E186)+$D$186-AP$5</f>
        <v>0.244284919966302</v>
      </c>
      <c r="AQ186" s="1" t="n">
        <f aca="false">AQ$5/(1-$E186)+$D$186-AQ$5</f>
        <v>0.246938668913226</v>
      </c>
      <c r="AR186" s="1" t="n">
        <f aca="false">AR$5/(1-$E186)+$D$186-AR$5</f>
        <v>0.249592417860152</v>
      </c>
      <c r="AS186" s="1" t="n">
        <f aca="false">AS$5/(1-$E186)+$D$186-AS$5</f>
        <v>0.252246166807077</v>
      </c>
      <c r="AT186" s="1" t="n">
        <f aca="false">AT$5/(1-$E186)+$D$186-AT$5</f>
        <v>0.254899915754002</v>
      </c>
      <c r="AU186" s="1" t="n">
        <f aca="false">AU$5/(1-$E186)+$D$186-AU$5</f>
        <v>0.257553664700927</v>
      </c>
      <c r="AV186" s="1" t="n">
        <f aca="false">AV$5/(1-$E186)+$D$186-AV$5</f>
        <v>0.260207413647851</v>
      </c>
      <c r="AW186" s="1" t="n">
        <f aca="false">AW$5/(1-$E186)+$D$186-AW$5</f>
        <v>0.262861162594777</v>
      </c>
      <c r="AX186" s="1" t="n">
        <f aca="false">AX$5/(1-$E186)+$D$186-AX$5</f>
        <v>0.265514911541701</v>
      </c>
      <c r="AY186" s="1" t="n">
        <f aca="false">AY$5/(1-$E186)+$D$186-AY$5</f>
        <v>0.268168660488627</v>
      </c>
      <c r="AZ186" s="1" t="n">
        <f aca="false">AZ$5/(1-$E186)+$D$186-AZ$5</f>
        <v>0.270822409435552</v>
      </c>
      <c r="BA186" s="1" t="n">
        <f aca="false">BA$5/(1-$E186)+$D$186-BA$5</f>
        <v>0.273476158382477</v>
      </c>
      <c r="BB186" s="1" t="n">
        <f aca="false">BB$5/(1-$E186)+$D$186-BB$5</f>
        <v>0.276129907329402</v>
      </c>
      <c r="BC186" s="1" t="n">
        <f aca="false">BC$5/(1-$E186)+$D$186-BC$5</f>
        <v>0.278783656276326</v>
      </c>
      <c r="BD186" s="1" t="n">
        <f aca="false">BD$5/(1-$E186)+$D$186-BD$5</f>
        <v>0.281437405223252</v>
      </c>
      <c r="BE186" s="1" t="n">
        <f aca="false">BE$5/(1-$E186)+$D$186-BE$5</f>
        <v>0.284091154170177</v>
      </c>
      <c r="BF186" s="1" t="n">
        <f aca="false">BF$5/(1-$E186)+$D$186-BF$5</f>
        <v>0.286744903117102</v>
      </c>
      <c r="BG186" s="1" t="n">
        <f aca="false">BG$5/(1-$E186)+$D$186-BG$5</f>
        <v>0.289398652064027</v>
      </c>
      <c r="BH186" s="1" t="n">
        <f aca="false">BH$5/(1-$E186)+$D$186-BH$5</f>
        <v>0.292052401010952</v>
      </c>
      <c r="BI186" s="1" t="n">
        <f aca="false">BI$5/(1-$E186)+$D$186-BI$5</f>
        <v>0.294706149957877</v>
      </c>
      <c r="BJ186" s="1" t="n">
        <f aca="false">BJ$5/(1-$E186)+$D$186-BJ$5</f>
        <v>0.297359898904801</v>
      </c>
      <c r="BK186" s="1" t="n">
        <f aca="false">BK$5/(1-$E186)+$D$186-BK$5</f>
        <v>0.300013647851727</v>
      </c>
      <c r="BL186" s="1" t="n">
        <f aca="false">BL$5/(1-$E186)+$D$186-BL$5</f>
        <v>0.302667396798652</v>
      </c>
      <c r="BM186" s="1" t="n">
        <f aca="false">BM$5/(1-$E186)+$D$186-BM$5</f>
        <v>0.305321145745577</v>
      </c>
      <c r="BN186" s="1" t="n">
        <f aca="false">BN$5/(1-$E186)+$D$186-BN$5</f>
        <v>0.307974894692502</v>
      </c>
      <c r="BO186" s="1" t="n">
        <f aca="false">BO$5/(1-$E186)+$D$186-BO$5</f>
        <v>0.310628643639427</v>
      </c>
      <c r="BP186" s="1" t="n">
        <f aca="false">BP$5/(1-$E186)+$D$186-BP$5</f>
        <v>0.313282392586352</v>
      </c>
      <c r="BQ186" s="1" t="n">
        <f aca="false">BQ$5/(1-$E186)+$D$186-BQ$5</f>
        <v>0.315936141533276</v>
      </c>
      <c r="BR186" s="1" t="n">
        <f aca="false">BR$5/(1-$E186)+$D$186-BR$5</f>
        <v>0.318589890480202</v>
      </c>
      <c r="BS186" s="1" t="n">
        <f aca="false">BS$5/(1-$E186)+$D$186-BS$5</f>
        <v>0.321243639427127</v>
      </c>
      <c r="BT186" s="1" t="n">
        <f aca="false">BT$5/(1-$E186)+$D$186-BT$5</f>
        <v>0.323897388374052</v>
      </c>
      <c r="BU186" s="1" t="n">
        <f aca="false">BU$5/(1-$E186)+$D$186-BU$5</f>
        <v>0.326551137320977</v>
      </c>
      <c r="BV186" s="1" t="n">
        <f aca="false">BV$5/(1-$E186)+$D$186-BV$5</f>
        <v>0.329204886267902</v>
      </c>
      <c r="BW186" s="1" t="n">
        <f aca="false">BW$5/(1-$E186)+$D$186-BW$5</f>
        <v>0.331858635214827</v>
      </c>
      <c r="BX186" s="1" t="n">
        <f aca="false">BX$5/(1-$E186)+$D$186-BX$5</f>
        <v>0.334512384161752</v>
      </c>
      <c r="BY186" s="1" t="n">
        <f aca="false">BY$5/(1-$E186)+$D$186-BY$5</f>
        <v>0.337166133108677</v>
      </c>
      <c r="BZ186" s="1" t="n">
        <f aca="false">BZ$5/(1-$E186)+$D$186-BZ$5</f>
        <v>0.339819882055602</v>
      </c>
      <c r="CA186" s="1" t="n">
        <f aca="false">CA$5/(1-$E186)+$D$186-CA$5</f>
        <v>0.342473631002527</v>
      </c>
      <c r="CB186" s="1" t="n">
        <f aca="false">CB$5/(1-$E186)+$D$186-CB$5</f>
        <v>0.345127379949452</v>
      </c>
      <c r="CC186" s="1" t="n">
        <f aca="false">CC$5/(1-$E186)+$D$186-CC$5</f>
        <v>0.347781128896377</v>
      </c>
      <c r="CD186" s="1" t="n">
        <f aca="false">CD$5/(1-$E186)+$D$186-CD$5</f>
        <v>0.350434877843302</v>
      </c>
      <c r="CE186" s="1" t="n">
        <f aca="false">CE$5/(1-$E186)+$D$186-CE$5</f>
        <v>0.353088626790227</v>
      </c>
      <c r="CF186" s="1" t="n">
        <f aca="false">CF$5/(1-$E186)+$D$186-CF$5</f>
        <v>0.355742375737152</v>
      </c>
      <c r="CG186" s="1" t="n">
        <f aca="false">CG$5/(1-$E186)+$D$186-CG$5</f>
        <v>0.358396124684077</v>
      </c>
      <c r="CH186" s="1" t="n">
        <f aca="false">CH$5/(1-$E186)+$D$186-CH$5</f>
        <v>0.361049873631002</v>
      </c>
      <c r="CI186" s="1" t="n">
        <f aca="false">CI$5/(1-$E186)+$D$186-CI$5</f>
        <v>0.363703622577927</v>
      </c>
      <c r="CJ186" s="1" t="n">
        <f aca="false">CJ$5/(1-$E186)+$D$186-CJ$5</f>
        <v>0.366357371524853</v>
      </c>
      <c r="CK186" s="1" t="n">
        <f aca="false">CK$5/(1-$E186)+$D$186-CK$5</f>
        <v>0.369011120471777</v>
      </c>
      <c r="CL186" s="1" t="n">
        <f aca="false">CL$5/(1-$E186)+$D$186-CL$5</f>
        <v>0.371664869418702</v>
      </c>
      <c r="CM186" s="1" t="n">
        <f aca="false">CM$5/(1-$E186)+$D$186-CM$5</f>
        <v>0.374318618365627</v>
      </c>
      <c r="CN186" s="1" t="n">
        <f aca="false">CN$5/(1-$E186)+$D$186-CN$5</f>
        <v>0.376972367312552</v>
      </c>
      <c r="CO186" s="1" t="n">
        <f aca="false">CO$5/(1-$E186)+$D$186-CO$5</f>
        <v>0.379626116259477</v>
      </c>
      <c r="CP186" s="1" t="n">
        <f aca="false">CP$5/(1-$E186)+$D$186-CP$5</f>
        <v>0.382279865206402</v>
      </c>
      <c r="CQ186" s="1" t="n">
        <f aca="false">CQ$5/(1-$E186)+$D$186-CQ$5</f>
        <v>0.384933614153328</v>
      </c>
      <c r="CR186" s="1" t="n">
        <f aca="false">CR$5/(1-$E186)+$D$186-CR$5</f>
        <v>0.387587363100252</v>
      </c>
      <c r="CS186" s="1" t="n">
        <f aca="false">CS$5/(1-$E186)+$D$186-CS$5</f>
        <v>0.390241112047177</v>
      </c>
      <c r="CT186" s="1" t="n">
        <f aca="false">CT$5/(1-$E186)+$D$186-CT$5</f>
        <v>0.392894860994102</v>
      </c>
      <c r="CU186" s="1" t="n">
        <f aca="false">CU$5/(1-$E186)+$D$186-CU$5</f>
        <v>0.395548609941027</v>
      </c>
      <c r="CV186" s="1" t="n">
        <f aca="false">CV$5/(1-$E186)+$D$186-CV$5</f>
        <v>0.398202358887953</v>
      </c>
      <c r="CW186" s="1" t="n">
        <f aca="false">CW$5/(1-$E186)+$D$186-CW$5</f>
        <v>0.400856107834877</v>
      </c>
      <c r="CX186" s="1" t="n">
        <f aca="false">CX$5/(1-$E186)+$D$186-CX$5</f>
        <v>0.403509856781803</v>
      </c>
      <c r="CY186" s="1" t="n">
        <f aca="false">CY$5/(1-$E186)+$D$186-CY$5</f>
        <v>0.406163605728727</v>
      </c>
      <c r="CZ186" s="1" t="n">
        <f aca="false">CZ$5/(1-$E186)+$D$186-CZ$5</f>
        <v>0.408817354675652</v>
      </c>
      <c r="DA186" s="1" t="n">
        <f aca="false">DA$5/(1-$E186)+$D$186-DA$5</f>
        <v>0.411471103622577</v>
      </c>
      <c r="DB186" s="1" t="n">
        <f aca="false">DB$5/(1-$E186)+$D$186-DB$5</f>
        <v>0.414124852569502</v>
      </c>
      <c r="DC186" s="1" t="n">
        <f aca="false">DC$5/(1-$E186)+$D$186-DC$5</f>
        <v>0.416778601516428</v>
      </c>
      <c r="DD186" s="1" t="n">
        <f aca="false">DD$5/(1-$E186)+$D$186-DD$5</f>
        <v>0.419432350463352</v>
      </c>
      <c r="DE186" s="1" t="n">
        <f aca="false">DE$5/(1-$E186)+$D$186-DE$5</f>
        <v>0.422086099410278</v>
      </c>
      <c r="DF186" s="1" t="n">
        <f aca="false">DF$5/(1-$E186)+$D$186-DF$5</f>
        <v>0.424739848357202</v>
      </c>
      <c r="DG186" s="1" t="n">
        <f aca="false">DG$5/(1-$E186)+$D$186-DG$5</f>
        <v>0.427393597304127</v>
      </c>
      <c r="DH186" s="1" t="n">
        <f aca="false">DH$5/(1-$E186)+$D$186-DH$5</f>
        <v>0.430047346251053</v>
      </c>
      <c r="DI186" s="1" t="n">
        <f aca="false">DI$5/(1-$E186)+$D$186-DI$5</f>
        <v>0.432701095197977</v>
      </c>
      <c r="DJ186" s="1" t="n">
        <f aca="false">DJ$5/(1-$E186)+$D$186-DJ$5</f>
        <v>0.435354844144903</v>
      </c>
      <c r="DK186" s="1" t="n">
        <f aca="false">DK$5/(1-$E186)+$D$186-DK$5</f>
        <v>0.438008593091827</v>
      </c>
      <c r="DL186" s="1" t="n">
        <f aca="false">DL$5/(1-$E186)+$D$186-DL$5</f>
        <v>0.440662342038753</v>
      </c>
      <c r="DM186" s="1" t="n">
        <f aca="false">DM$5/(1-$E186)+$D$186-DM$5</f>
        <v>0.443316090985677</v>
      </c>
      <c r="DN186" s="1" t="n">
        <f aca="false">DN$5/(1-$E186)+$D$186-DN$5</f>
        <v>0.445969839932603</v>
      </c>
      <c r="DO186" s="1" t="n">
        <f aca="false">DO$5/(1-$E186)+$D$186-DO$5</f>
        <v>0.448623588879527</v>
      </c>
      <c r="DP186" s="1" t="n">
        <f aca="false">DP$5/(1-$E186)+$D$186-DP$5</f>
        <v>0.451277337826452</v>
      </c>
      <c r="DQ186" s="1" t="n">
        <f aca="false">DQ$5/(1-$E186)+$D$186-DQ$5</f>
        <v>0.453931086773378</v>
      </c>
      <c r="DR186" s="1" t="n">
        <f aca="false">DR$5/(1-$E186)+$D$186-DR$5</f>
        <v>0.456584835720303</v>
      </c>
      <c r="DS186" s="1" t="n">
        <f aca="false">DS$5/(1-$E186)+$D$186-DS$5</f>
        <v>0.459238584667227</v>
      </c>
      <c r="DT186" s="1" t="n">
        <f aca="false">DT$5/(1-$E186)+$D$186-DT$5</f>
        <v>0.461892333614152</v>
      </c>
      <c r="DU186" s="1" t="n">
        <f aca="false">DU$5/(1-$E186)+$D$186-DU$5</f>
        <v>0.464546082561077</v>
      </c>
      <c r="DV186" s="1" t="n">
        <f aca="false">DV$5/(1-$E186)+$D$186-DV$5</f>
        <v>0.467199831508003</v>
      </c>
      <c r="DW186" s="1" t="n">
        <f aca="false">DW$5/(1-$E186)+$D$186-DW$5</f>
        <v>0.469853580454927</v>
      </c>
      <c r="DX186" s="1" t="n">
        <f aca="false">DX$5/(1-$E186)+$D$186-DX$5</f>
        <v>0.472507329401852</v>
      </c>
      <c r="DY186" s="1" t="n">
        <f aca="false">DY$5/(1-$E186)+$D$186-DY$5</f>
        <v>0.475161078348778</v>
      </c>
      <c r="DZ186" s="1" t="n">
        <f aca="false">DZ$5/(1-$E186)+$D$186-DZ$5</f>
        <v>0.477814827295703</v>
      </c>
      <c r="EA186" s="1" t="n">
        <f aca="false">EA$5/(1-$E186)+$D$186-EA$5</f>
        <v>0.480468576242627</v>
      </c>
      <c r="EB186" s="1" t="n">
        <f aca="false">EB$5/(1-$E186)+$D$186-EB$5</f>
        <v>0.483122325189553</v>
      </c>
      <c r="EC186" s="1" t="n">
        <f aca="false">EC$5/(1-$E186)+$D$186-EC$5</f>
        <v>0.485776074136478</v>
      </c>
      <c r="ED186" s="1" t="n">
        <f aca="false">ED$5/(1-$E186)+$D$186-ED$5</f>
        <v>0.488429823083402</v>
      </c>
      <c r="EE186" s="1" t="n">
        <f aca="false">EE$5/(1-$E186)+$D$186-EE$5</f>
        <v>0.491083572030329</v>
      </c>
      <c r="EF186" s="1" t="n">
        <f aca="false">EF$5/(1-$E186)+$D$186-EF$5</f>
        <v>0.493737320977253</v>
      </c>
      <c r="EG186" s="1" t="n">
        <f aca="false">EG$5/(1-$E186)+$D$186-EG$5</f>
        <v>0.496391069924178</v>
      </c>
      <c r="EH186" s="1" t="n">
        <f aca="false">EH$5/(1-$E186)+$D$186-EH$5</f>
        <v>0.499044818871104</v>
      </c>
      <c r="EI186" s="1" t="n">
        <f aca="false">EI$5/(1-$E186)+$D$186-EI$5</f>
        <v>0.501698567818028</v>
      </c>
      <c r="EJ186" s="1" t="n">
        <f aca="false">EJ$5/(1-$E186)+$D$186-EJ$5</f>
        <v>0.504352316764953</v>
      </c>
      <c r="EK186" s="1" t="n">
        <f aca="false">EK$5/(1-$E186)+$D$186-EK$5</f>
        <v>0.507006065711879</v>
      </c>
      <c r="EL186" s="1" t="n">
        <f aca="false">EL$5/(1-$E186)+$D$186-EL$5</f>
        <v>0.509659814658804</v>
      </c>
      <c r="EM186" s="1" t="n">
        <f aca="false">EM$5/(1-$E186)+$D$186-EM$5</f>
        <v>0.512313563605728</v>
      </c>
      <c r="EN186" s="1" t="n">
        <f aca="false">EN$5/(1-$E186)+$D$186-EN$5</f>
        <v>0.514967312552654</v>
      </c>
      <c r="EO186" s="1" t="n">
        <f aca="false">EO$5/(1-$E186)+$D$186-EO$5</f>
        <v>0.517621061499579</v>
      </c>
      <c r="EP186" s="1" t="n">
        <f aca="false">EP$5/(1-$E186)+$D$186-EP$5</f>
        <v>0.520274810446503</v>
      </c>
      <c r="EQ186" s="1" t="n">
        <f aca="false">EQ$5/(1-$E186)+$D$186-EQ$5</f>
        <v>0.52292855939343</v>
      </c>
      <c r="ER186" s="1" t="n">
        <f aca="false">ER$5/(1-$E186)+$D$186-ER$5</f>
        <v>0.525582308340354</v>
      </c>
      <c r="ES186" s="1" t="n">
        <f aca="false">ES$5/(1-$E186)+$D$186-ES$5</f>
        <v>0.528236057287279</v>
      </c>
      <c r="ET186" s="1" t="n">
        <f aca="false">ET$5/(1-$E186)+$D$186-ET$5</f>
        <v>0.530889806234203</v>
      </c>
      <c r="EU186" s="1"/>
      <c r="EV186" s="1"/>
      <c r="EW186" s="1"/>
      <c r="EX186" s="1"/>
      <c r="EY186" s="1"/>
      <c r="EZ186" s="1"/>
      <c r="FA186" s="1"/>
      <c r="FB186" s="1"/>
    </row>
    <row r="187" customFormat="false" ht="12.75" hidden="false" customHeight="false" outlineLevel="0" collapsed="false">
      <c r="A187" s="18"/>
      <c r="B187" s="12" t="n">
        <f aca="false">+B186+1</f>
        <v>136</v>
      </c>
    </row>
    <row r="188" customFormat="false" ht="12.75" hidden="false" customHeight="false" outlineLevel="0" collapsed="false">
      <c r="A188" s="5" t="s">
        <v>145</v>
      </c>
      <c r="B188" s="12" t="n">
        <f aca="false">+B187+1</f>
        <v>137</v>
      </c>
    </row>
    <row r="189" customFormat="false" ht="12.75" hidden="false" customHeight="false" outlineLevel="0" collapsed="false">
      <c r="A189" s="18" t="s">
        <v>150</v>
      </c>
      <c r="B189" s="12" t="n">
        <f aca="false">+B188+1</f>
        <v>138</v>
      </c>
      <c r="C189" s="1" t="n">
        <v>10.1503</v>
      </c>
      <c r="D189" s="1" t="n">
        <v>0.035</v>
      </c>
      <c r="E189" s="2" t="n">
        <f aca="false">0.0376</f>
        <v>0.0376</v>
      </c>
      <c r="F189" s="1" t="n">
        <f aca="false">F$5/(1-$E189)+$D$189-F$5</f>
        <v>0.0936034912718202</v>
      </c>
      <c r="G189" s="1" t="n">
        <f aca="false">G$5/(1-$E189)+$D$189-G$5</f>
        <v>0.095556940980881</v>
      </c>
      <c r="H189" s="1" t="n">
        <f aca="false">H$5/(1-$E189)+$D$189-H$5</f>
        <v>0.0975103906899417</v>
      </c>
      <c r="I189" s="1" t="n">
        <f aca="false">I$5/(1-$E189)+$D$189-I$5</f>
        <v>0.0994638403990025</v>
      </c>
      <c r="J189" s="1" t="n">
        <f aca="false">J$5/(1-$E189)+$D$189-J$5</f>
        <v>0.101417290108063</v>
      </c>
      <c r="K189" s="1" t="n">
        <f aca="false">K$5/(1-$E189)+$D$189-K$5</f>
        <v>0.103370739817124</v>
      </c>
      <c r="L189" s="1" t="n">
        <f aca="false">L$5/(1-$E189)+$D$189-L$5</f>
        <v>0.105324189526185</v>
      </c>
      <c r="M189" s="1" t="n">
        <f aca="false">M$5/(1-$E189)+$D$189-M$5</f>
        <v>0.107277639235245</v>
      </c>
      <c r="N189" s="1" t="n">
        <f aca="false">N$5/(1-$E189)+$D$189-N$5</f>
        <v>0.109231088944306</v>
      </c>
      <c r="O189" s="1" t="n">
        <f aca="false">O$5/(1-$E189)+$D$189-O$5</f>
        <v>0.111184538653367</v>
      </c>
      <c r="P189" s="1" t="n">
        <f aca="false">P$5/(1-$E189)+$D$189-P$5</f>
        <v>0.132672485453034</v>
      </c>
      <c r="Q189" s="1" t="n">
        <f aca="false">Q$5/(1-$E189)+$D$189-Q$5</f>
        <v>0.134625935162095</v>
      </c>
      <c r="R189" s="1" t="n">
        <f aca="false">R$5/(1-$E189)+$D$189-R$5</f>
        <v>0.136579384871156</v>
      </c>
      <c r="S189" s="1" t="n">
        <f aca="false">S$5/(1-$E189)+$D$189-S$5</f>
        <v>0.138532834580216</v>
      </c>
      <c r="T189" s="1" t="n">
        <f aca="false">T$5/(1-$E189)+$D$189-T$5</f>
        <v>0.140486284289277</v>
      </c>
      <c r="U189" s="1" t="n">
        <f aca="false">U$5/(1-$E189)+$D$189-U$5</f>
        <v>0.142439733998338</v>
      </c>
      <c r="V189" s="1" t="n">
        <f aca="false">V$5/(1-$E189)+$D$189-V$5</f>
        <v>0.144393183707398</v>
      </c>
      <c r="W189" s="1" t="n">
        <f aca="false">W$5/(1-$E189)+$D$189-W$5</f>
        <v>0.146346633416459</v>
      </c>
      <c r="X189" s="1" t="n">
        <f aca="false">X$5/(1-$E189)+$D$189-X$5</f>
        <v>0.14830008312552</v>
      </c>
      <c r="Y189" s="1" t="n">
        <f aca="false">Y$5/(1-$E189)+$D$189-Y$5</f>
        <v>0.15025353283458</v>
      </c>
      <c r="Z189" s="1" t="n">
        <f aca="false">Z$5/(1-$E189)+$D$189-Z$5</f>
        <v>0.152206982543641</v>
      </c>
      <c r="AA189" s="1" t="n">
        <f aca="false">AA$5/(1-$E189)+$D$189-AA$5</f>
        <v>0.154160432252702</v>
      </c>
      <c r="AB189" s="1" t="n">
        <f aca="false">AB$5/(1-$E189)+$D$189-AB$5</f>
        <v>0.156113881961762</v>
      </c>
      <c r="AC189" s="1" t="n">
        <f aca="false">AC$5/(1-$E189)+$D$189-AC$5</f>
        <v>0.158067331670823</v>
      </c>
      <c r="AD189" s="1" t="n">
        <f aca="false">AD$5/(1-$E189)+$D$189-AD$5</f>
        <v>0.160020781379884</v>
      </c>
      <c r="AE189" s="1" t="n">
        <f aca="false">AE$5/(1-$E189)+$D$189-AE$5</f>
        <v>0.161974231088944</v>
      </c>
      <c r="AF189" s="1" t="n">
        <f aca="false">AF$5/(1-$E189)+$D$189-AF$5</f>
        <v>0.163927680798005</v>
      </c>
      <c r="AG189" s="1" t="n">
        <f aca="false">AG$5/(1-$E189)+$D$189-AG$5</f>
        <v>0.165881130507066</v>
      </c>
      <c r="AH189" s="1" t="n">
        <f aca="false">AH$5/(1-$E189)+$D$189-AH$5</f>
        <v>0.167834580216126</v>
      </c>
      <c r="AI189" s="1" t="n">
        <f aca="false">AI$5/(1-$E189)+$D$189-AI$5</f>
        <v>0.169788029925187</v>
      </c>
      <c r="AJ189" s="1" t="n">
        <f aca="false">AJ$5/(1-$E189)+$D$189-AJ$5</f>
        <v>0.171741479634248</v>
      </c>
      <c r="AK189" s="1" t="n">
        <f aca="false">AK$5/(1-$E189)+$D$189-AK$5</f>
        <v>0.173694929343308</v>
      </c>
      <c r="AL189" s="1" t="n">
        <f aca="false">AL$5/(1-$E189)+$D$189-AL$5</f>
        <v>0.175648379052369</v>
      </c>
      <c r="AM189" s="1" t="n">
        <f aca="false">AM$5/(1-$E189)+$D$189-AM$5</f>
        <v>0.17760182876143</v>
      </c>
      <c r="AN189" s="1" t="n">
        <f aca="false">AN$5/(1-$E189)+$D$189-AN$5</f>
        <v>0.17955527847049</v>
      </c>
      <c r="AO189" s="1" t="n">
        <f aca="false">AO$5/(1-$E189)+$D$189-AO$5</f>
        <v>0.181508728179551</v>
      </c>
      <c r="AP189" s="1" t="n">
        <f aca="false">AP$5/(1-$E189)+$D$189-AP$5</f>
        <v>0.183462177888611</v>
      </c>
      <c r="AQ189" s="1" t="n">
        <f aca="false">AQ$5/(1-$E189)+$D$189-AQ$5</f>
        <v>0.185415627597672</v>
      </c>
      <c r="AR189" s="1" t="n">
        <f aca="false">AR$5/(1-$E189)+$D$189-AR$5</f>
        <v>0.187369077306733</v>
      </c>
      <c r="AS189" s="1" t="n">
        <f aca="false">AS$5/(1-$E189)+$D$189-AS$5</f>
        <v>0.189322527015793</v>
      </c>
      <c r="AT189" s="1" t="n">
        <f aca="false">AT$5/(1-$E189)+$D$189-AT$5</f>
        <v>0.191275976724854</v>
      </c>
      <c r="AU189" s="1" t="n">
        <f aca="false">AU$5/(1-$E189)+$D$189-AU$5</f>
        <v>0.193229426433915</v>
      </c>
      <c r="AV189" s="1" t="n">
        <f aca="false">AV$5/(1-$E189)+$D$189-AV$5</f>
        <v>0.195182876142976</v>
      </c>
      <c r="AW189" s="1" t="n">
        <f aca="false">AW$5/(1-$E189)+$D$189-AW$5</f>
        <v>0.197136325852036</v>
      </c>
      <c r="AX189" s="1" t="n">
        <f aca="false">AX$5/(1-$E189)+$D$189-AX$5</f>
        <v>0.199089775561097</v>
      </c>
      <c r="AY189" s="1" t="n">
        <f aca="false">AY$5/(1-$E189)+$D$189-AY$5</f>
        <v>0.201043225270158</v>
      </c>
      <c r="AZ189" s="1" t="n">
        <f aca="false">AZ$5/(1-$E189)+$D$189-AZ$5</f>
        <v>0.202996674979218</v>
      </c>
      <c r="BA189" s="1" t="n">
        <f aca="false">BA$5/(1-$E189)+$D$189-BA$5</f>
        <v>0.204950124688279</v>
      </c>
      <c r="BB189" s="1" t="n">
        <f aca="false">BB$5/(1-$E189)+$D$189-BB$5</f>
        <v>0.20690357439734</v>
      </c>
      <c r="BC189" s="1" t="n">
        <f aca="false">BC$5/(1-$E189)+$D$189-BC$5</f>
        <v>0.208857024106401</v>
      </c>
      <c r="BD189" s="1" t="n">
        <f aca="false">BD$5/(1-$E189)+$D$189-BD$5</f>
        <v>0.210810473815461</v>
      </c>
      <c r="BE189" s="1" t="n">
        <f aca="false">BE$5/(1-$E189)+$D$189-BE$5</f>
        <v>0.212763923524522</v>
      </c>
      <c r="BF189" s="1" t="n">
        <f aca="false">BF$5/(1-$E189)+$D$189-BF$5</f>
        <v>0.214717373233582</v>
      </c>
      <c r="BG189" s="1" t="n">
        <f aca="false">BG$5/(1-$E189)+$D$189-BG$5</f>
        <v>0.216670822942644</v>
      </c>
      <c r="BH189" s="1" t="n">
        <f aca="false">BH$5/(1-$E189)+$D$189-BH$5</f>
        <v>0.218624272651704</v>
      </c>
      <c r="BI189" s="1" t="n">
        <f aca="false">BI$5/(1-$E189)+$D$189-BI$5</f>
        <v>0.220577722360765</v>
      </c>
      <c r="BJ189" s="1" t="n">
        <f aca="false">BJ$5/(1-$E189)+$D$189-BJ$5</f>
        <v>0.222531172069825</v>
      </c>
      <c r="BK189" s="1" t="n">
        <f aca="false">BK$5/(1-$E189)+$D$189-BK$5</f>
        <v>0.224484621778886</v>
      </c>
      <c r="BL189" s="1" t="n">
        <f aca="false">BL$5/(1-$E189)+$D$189-BL$5</f>
        <v>0.226438071487946</v>
      </c>
      <c r="BM189" s="1" t="n">
        <f aca="false">BM$5/(1-$E189)+$D$189-BM$5</f>
        <v>0.228391521197007</v>
      </c>
      <c r="BN189" s="1" t="n">
        <f aca="false">BN$5/(1-$E189)+$D$189-BN$5</f>
        <v>0.230344970906068</v>
      </c>
      <c r="BO189" s="1" t="n">
        <f aca="false">BO$5/(1-$E189)+$D$189-BO$5</f>
        <v>0.232298420615129</v>
      </c>
      <c r="BP189" s="1" t="n">
        <f aca="false">BP$5/(1-$E189)+$D$189-BP$5</f>
        <v>0.234251870324189</v>
      </c>
      <c r="BQ189" s="1" t="n">
        <f aca="false">BQ$5/(1-$E189)+$D$189-BQ$5</f>
        <v>0.23620532003325</v>
      </c>
      <c r="BR189" s="1" t="n">
        <f aca="false">BR$5/(1-$E189)+$D$189-BR$5</f>
        <v>0.23815876974231</v>
      </c>
      <c r="BS189" s="1" t="n">
        <f aca="false">BS$5/(1-$E189)+$D$189-BS$5</f>
        <v>0.240112219451371</v>
      </c>
      <c r="BT189" s="1" t="n">
        <f aca="false">BT$5/(1-$E189)+$D$189-BT$5</f>
        <v>0.242065669160432</v>
      </c>
      <c r="BU189" s="1" t="n">
        <f aca="false">BU$5/(1-$E189)+$D$189-BU$5</f>
        <v>0.244019118869493</v>
      </c>
      <c r="BV189" s="1" t="n">
        <f aca="false">BV$5/(1-$E189)+$D$189-BV$5</f>
        <v>0.245972568578553</v>
      </c>
      <c r="BW189" s="1" t="n">
        <f aca="false">BW$5/(1-$E189)+$D$189-BW$5</f>
        <v>0.247926018287614</v>
      </c>
      <c r="BX189" s="1" t="n">
        <f aca="false">BX$5/(1-$E189)+$D$189-BX$5</f>
        <v>0.249879467996674</v>
      </c>
      <c r="BY189" s="1" t="n">
        <f aca="false">BY$5/(1-$E189)+$D$189-BY$5</f>
        <v>0.251832917705735</v>
      </c>
      <c r="BZ189" s="1" t="n">
        <f aca="false">BZ$5/(1-$E189)+$D$189-BZ$5</f>
        <v>0.253786367414796</v>
      </c>
      <c r="CA189" s="1" t="n">
        <f aca="false">CA$5/(1-$E189)+$D$189-CA$5</f>
        <v>0.255739817123857</v>
      </c>
      <c r="CB189" s="1" t="n">
        <f aca="false">CB$5/(1-$E189)+$D$189-CB$5</f>
        <v>0.257693266832917</v>
      </c>
      <c r="CC189" s="1" t="n">
        <f aca="false">CC$5/(1-$E189)+$D$189-CC$5</f>
        <v>0.259646716541978</v>
      </c>
      <c r="CD189" s="1" t="n">
        <f aca="false">CD$5/(1-$E189)+$D$189-CD$5</f>
        <v>0.261600166251038</v>
      </c>
      <c r="CE189" s="1" t="n">
        <f aca="false">CE$5/(1-$E189)+$D$189-CE$5</f>
        <v>0.263553615960099</v>
      </c>
      <c r="CF189" s="1" t="n">
        <f aca="false">CF$5/(1-$E189)+$D$189-CF$5</f>
        <v>0.26550706566916</v>
      </c>
      <c r="CG189" s="1" t="n">
        <f aca="false">CG$5/(1-$E189)+$D$189-CG$5</f>
        <v>0.267460515378221</v>
      </c>
      <c r="CH189" s="1" t="n">
        <f aca="false">CH$5/(1-$E189)+$D$189-CH$5</f>
        <v>0.269413965087281</v>
      </c>
      <c r="CI189" s="1" t="n">
        <f aca="false">CI$5/(1-$E189)+$D$189-CI$5</f>
        <v>0.271367414796342</v>
      </c>
      <c r="CJ189" s="1" t="n">
        <f aca="false">CJ$5/(1-$E189)+$D$189-CJ$5</f>
        <v>0.273320864505402</v>
      </c>
      <c r="CK189" s="1" t="n">
        <f aca="false">CK$5/(1-$E189)+$D$189-CK$5</f>
        <v>0.275274314214463</v>
      </c>
      <c r="CL189" s="1" t="n">
        <f aca="false">CL$5/(1-$E189)+$D$189-CL$5</f>
        <v>0.277227763923524</v>
      </c>
      <c r="CM189" s="1" t="n">
        <f aca="false">CM$5/(1-$E189)+$D$189-CM$5</f>
        <v>0.279181213632585</v>
      </c>
      <c r="CN189" s="1" t="n">
        <f aca="false">CN$5/(1-$E189)+$D$189-CN$5</f>
        <v>0.281134663341645</v>
      </c>
      <c r="CO189" s="1" t="n">
        <f aca="false">CO$5/(1-$E189)+$D$189-CO$5</f>
        <v>0.283088113050706</v>
      </c>
      <c r="CP189" s="1" t="n">
        <f aca="false">CP$5/(1-$E189)+$D$189-CP$5</f>
        <v>0.285041562759766</v>
      </c>
      <c r="CQ189" s="1" t="n">
        <f aca="false">CQ$5/(1-$E189)+$D$189-CQ$5</f>
        <v>0.286995012468827</v>
      </c>
      <c r="CR189" s="1" t="n">
        <f aca="false">CR$5/(1-$E189)+$D$189-CR$5</f>
        <v>0.288948462177888</v>
      </c>
      <c r="CS189" s="1" t="n">
        <f aca="false">CS$5/(1-$E189)+$D$189-CS$5</f>
        <v>0.290901911886949</v>
      </c>
      <c r="CT189" s="1" t="n">
        <f aca="false">CT$5/(1-$E189)+$D$189-CT$5</f>
        <v>0.292855361596009</v>
      </c>
      <c r="CU189" s="1" t="n">
        <f aca="false">CU$5/(1-$E189)+$D$189-CU$5</f>
        <v>0.29480881130507</v>
      </c>
      <c r="CV189" s="1" t="n">
        <f aca="false">CV$5/(1-$E189)+$D$189-CV$5</f>
        <v>0.296762261014131</v>
      </c>
      <c r="CW189" s="1" t="n">
        <f aca="false">CW$5/(1-$E189)+$D$189-CW$5</f>
        <v>0.298715710723191</v>
      </c>
      <c r="CX189" s="1" t="n">
        <f aca="false">CX$5/(1-$E189)+$D$189-CX$5</f>
        <v>0.300669160432252</v>
      </c>
      <c r="CY189" s="1" t="n">
        <f aca="false">CY$5/(1-$E189)+$D$189-CY$5</f>
        <v>0.302622610141313</v>
      </c>
      <c r="CZ189" s="1" t="n">
        <f aca="false">CZ$5/(1-$E189)+$D$189-CZ$5</f>
        <v>0.304576059850374</v>
      </c>
      <c r="DA189" s="1" t="n">
        <f aca="false">DA$5/(1-$E189)+$D$189-DA$5</f>
        <v>0.306529509559434</v>
      </c>
      <c r="DB189" s="1" t="n">
        <f aca="false">DB$5/(1-$E189)+$D$189-DB$5</f>
        <v>0.308482959268495</v>
      </c>
      <c r="DC189" s="1" t="n">
        <f aca="false">DC$5/(1-$E189)+$D$189-DC$5</f>
        <v>0.310436408977555</v>
      </c>
      <c r="DD189" s="1" t="n">
        <f aca="false">DD$5/(1-$E189)+$D$189-DD$5</f>
        <v>0.312389858686616</v>
      </c>
      <c r="DE189" s="1" t="n">
        <f aca="false">DE$5/(1-$E189)+$D$189-DE$5</f>
        <v>0.314343308395677</v>
      </c>
      <c r="DF189" s="1" t="n">
        <f aca="false">DF$5/(1-$E189)+$D$189-DF$5</f>
        <v>0.316296758104738</v>
      </c>
      <c r="DG189" s="1" t="n">
        <f aca="false">DG$5/(1-$E189)+$D$189-DG$5</f>
        <v>0.318250207813798</v>
      </c>
      <c r="DH189" s="1" t="n">
        <f aca="false">DH$5/(1-$E189)+$D$189-DH$5</f>
        <v>0.320203657522859</v>
      </c>
      <c r="DI189" s="1" t="n">
        <f aca="false">DI$5/(1-$E189)+$D$189-DI$5</f>
        <v>0.322157107231919</v>
      </c>
      <c r="DJ189" s="1" t="n">
        <f aca="false">DJ$5/(1-$E189)+$D$189-DJ$5</f>
        <v>0.32411055694098</v>
      </c>
      <c r="DK189" s="1" t="n">
        <f aca="false">DK$5/(1-$E189)+$D$189-DK$5</f>
        <v>0.326064006650041</v>
      </c>
      <c r="DL189" s="1" t="n">
        <f aca="false">DL$5/(1-$E189)+$D$189-DL$5</f>
        <v>0.328017456359102</v>
      </c>
      <c r="DM189" s="1" t="n">
        <f aca="false">DM$5/(1-$E189)+$D$189-DM$5</f>
        <v>0.329970906068162</v>
      </c>
      <c r="DN189" s="1" t="n">
        <f aca="false">DN$5/(1-$E189)+$D$189-DN$5</f>
        <v>0.331924355777223</v>
      </c>
      <c r="DO189" s="1" t="n">
        <f aca="false">DO$5/(1-$E189)+$D$189-DO$5</f>
        <v>0.333877805486283</v>
      </c>
      <c r="DP189" s="1" t="n">
        <f aca="false">DP$5/(1-$E189)+$D$189-DP$5</f>
        <v>0.335831255195345</v>
      </c>
      <c r="DQ189" s="1" t="n">
        <f aca="false">DQ$5/(1-$E189)+$D$189-DQ$5</f>
        <v>0.337784704904405</v>
      </c>
      <c r="DR189" s="1" t="n">
        <f aca="false">DR$5/(1-$E189)+$D$189-DR$5</f>
        <v>0.339738154613466</v>
      </c>
      <c r="DS189" s="1" t="n">
        <f aca="false">DS$5/(1-$E189)+$D$189-DS$5</f>
        <v>0.341691604322526</v>
      </c>
      <c r="DT189" s="1" t="n">
        <f aca="false">DT$5/(1-$E189)+$D$189-DT$5</f>
        <v>0.343645054031587</v>
      </c>
      <c r="DU189" s="1" t="n">
        <f aca="false">DU$5/(1-$E189)+$D$189-DU$5</f>
        <v>0.345598503740647</v>
      </c>
      <c r="DV189" s="1" t="n">
        <f aca="false">DV$5/(1-$E189)+$D$189-DV$5</f>
        <v>0.347551953449708</v>
      </c>
      <c r="DW189" s="1" t="n">
        <f aca="false">DW$5/(1-$E189)+$D$189-DW$5</f>
        <v>0.349505403158769</v>
      </c>
      <c r="DX189" s="1" t="n">
        <f aca="false">DX$5/(1-$E189)+$D$189-DX$5</f>
        <v>0.351458852867829</v>
      </c>
      <c r="DY189" s="1" t="n">
        <f aca="false">DY$5/(1-$E189)+$D$189-DY$5</f>
        <v>0.35341230257689</v>
      </c>
      <c r="DZ189" s="1" t="n">
        <f aca="false">DZ$5/(1-$E189)+$D$189-DZ$5</f>
        <v>0.355365752285952</v>
      </c>
      <c r="EA189" s="1" t="n">
        <f aca="false">EA$5/(1-$E189)+$D$189-EA$5</f>
        <v>0.357319201995011</v>
      </c>
      <c r="EB189" s="1" t="n">
        <f aca="false">EB$5/(1-$E189)+$D$189-EB$5</f>
        <v>0.359272651704073</v>
      </c>
      <c r="EC189" s="1" t="n">
        <f aca="false">EC$5/(1-$E189)+$D$189-EC$5</f>
        <v>0.361226101413132</v>
      </c>
      <c r="ED189" s="1" t="n">
        <f aca="false">ED$5/(1-$E189)+$D$189-ED$5</f>
        <v>0.363179551122194</v>
      </c>
      <c r="EE189" s="1" t="n">
        <f aca="false">EE$5/(1-$E189)+$D$189-EE$5</f>
        <v>0.365133000831255</v>
      </c>
      <c r="EF189" s="1" t="n">
        <f aca="false">EF$5/(1-$E189)+$D$189-EF$5</f>
        <v>0.367086450540315</v>
      </c>
      <c r="EG189" s="1" t="n">
        <f aca="false">EG$5/(1-$E189)+$D$189-EG$5</f>
        <v>0.369039900249376</v>
      </c>
      <c r="EH189" s="1" t="n">
        <f aca="false">EH$5/(1-$E189)+$D$189-EH$5</f>
        <v>0.370993349958436</v>
      </c>
      <c r="EI189" s="1" t="n">
        <f aca="false">EI$5/(1-$E189)+$D$189-EI$5</f>
        <v>0.372946799667497</v>
      </c>
      <c r="EJ189" s="1" t="n">
        <f aca="false">EJ$5/(1-$E189)+$D$189-EJ$5</f>
        <v>0.374900249376559</v>
      </c>
      <c r="EK189" s="1" t="n">
        <f aca="false">EK$5/(1-$E189)+$D$189-EK$5</f>
        <v>0.376853699085618</v>
      </c>
      <c r="EL189" s="1" t="n">
        <f aca="false">EL$5/(1-$E189)+$D$189-EL$5</f>
        <v>0.37880714879468</v>
      </c>
      <c r="EM189" s="1" t="n">
        <f aca="false">EM$5/(1-$E189)+$D$189-EM$5</f>
        <v>0.380760598503739</v>
      </c>
      <c r="EN189" s="1" t="n">
        <f aca="false">EN$5/(1-$E189)+$D$189-EN$5</f>
        <v>0.382714048212801</v>
      </c>
      <c r="EO189" s="1" t="n">
        <f aca="false">EO$5/(1-$E189)+$D$189-EO$5</f>
        <v>0.384667497921862</v>
      </c>
      <c r="EP189" s="1" t="n">
        <f aca="false">EP$5/(1-$E189)+$D$189-EP$5</f>
        <v>0.386620947630922</v>
      </c>
      <c r="EQ189" s="1" t="n">
        <f aca="false">EQ$5/(1-$E189)+$D$189-EQ$5</f>
        <v>0.388574397339983</v>
      </c>
      <c r="ER189" s="1" t="n">
        <f aca="false">ER$5/(1-$E189)+$D$189-ER$5</f>
        <v>0.390527847049043</v>
      </c>
      <c r="ES189" s="1" t="n">
        <f aca="false">ES$5/(1-$E189)+$D$189-ES$5</f>
        <v>0.392481296758104</v>
      </c>
      <c r="ET189" s="1" t="n">
        <f aca="false">ET$5/(1-$E189)+$D$189-ET$5</f>
        <v>0.394434746467166</v>
      </c>
      <c r="EU189" s="1"/>
      <c r="EV189" s="1"/>
      <c r="EW189" s="1"/>
      <c r="EX189" s="1"/>
      <c r="EY189" s="1"/>
      <c r="EZ189" s="1"/>
      <c r="FA189" s="1"/>
      <c r="FB189" s="1"/>
    </row>
    <row r="190" customFormat="false" ht="12.75" hidden="false" customHeight="false" outlineLevel="0" collapsed="false">
      <c r="A190" s="18" t="s">
        <v>151</v>
      </c>
      <c r="B190" s="12" t="n">
        <f aca="false">+B189+1</f>
        <v>139</v>
      </c>
      <c r="C190" s="1" t="n">
        <v>11.7762</v>
      </c>
      <c r="D190" s="1" t="n">
        <v>0.0398</v>
      </c>
      <c r="E190" s="2" t="n">
        <f aca="false">0.0458</f>
        <v>0.0458</v>
      </c>
      <c r="F190" s="1" t="n">
        <f aca="false">F$5/(1-$E190)+$D$190-F$5</f>
        <v>0.111797484804024</v>
      </c>
      <c r="G190" s="1" t="n">
        <f aca="false">G$5/(1-$E190)+$D$190-G$5</f>
        <v>0.114197400964158</v>
      </c>
      <c r="H190" s="1" t="n">
        <f aca="false">H$5/(1-$E190)+$D$190-H$5</f>
        <v>0.116597317124293</v>
      </c>
      <c r="I190" s="1" t="n">
        <f aca="false">I$5/(1-$E190)+$D$190-I$5</f>
        <v>0.118997233284427</v>
      </c>
      <c r="J190" s="1" t="n">
        <f aca="false">J$5/(1-$E190)+$D$190-J$5</f>
        <v>0.121397149444561</v>
      </c>
      <c r="K190" s="1" t="n">
        <f aca="false">K$5/(1-$E190)+$D$190-K$5</f>
        <v>0.123797065604695</v>
      </c>
      <c r="L190" s="1" t="n">
        <f aca="false">L$5/(1-$E190)+$D$190-L$5</f>
        <v>0.126196981764829</v>
      </c>
      <c r="M190" s="1" t="n">
        <f aca="false">M$5/(1-$E190)+$D$190-M$5</f>
        <v>0.128596897924963</v>
      </c>
      <c r="N190" s="1" t="n">
        <f aca="false">N$5/(1-$E190)+$D$190-N$5</f>
        <v>0.130996814085097</v>
      </c>
      <c r="O190" s="1" t="n">
        <f aca="false">O$5/(1-$E190)+$D$190-O$5</f>
        <v>0.133396730245231</v>
      </c>
      <c r="P190" s="1" t="n">
        <f aca="false">P$5/(1-$E190)+$D$190-P$5</f>
        <v>0.159795808006707</v>
      </c>
      <c r="Q190" s="1" t="n">
        <f aca="false">Q$5/(1-$E190)+$D$190-Q$5</f>
        <v>0.162195724166841</v>
      </c>
      <c r="R190" s="1" t="n">
        <f aca="false">R$5/(1-$E190)+$D$190-R$5</f>
        <v>0.164595640326975</v>
      </c>
      <c r="S190" s="1" t="n">
        <f aca="false">S$5/(1-$E190)+$D$190-S$5</f>
        <v>0.16699555648711</v>
      </c>
      <c r="T190" s="1" t="n">
        <f aca="false">T$5/(1-$E190)+$D$190-T$5</f>
        <v>0.169395472647244</v>
      </c>
      <c r="U190" s="1" t="n">
        <f aca="false">U$5/(1-$E190)+$D$190-U$5</f>
        <v>0.171795388807378</v>
      </c>
      <c r="V190" s="1" t="n">
        <f aca="false">V$5/(1-$E190)+$D$190-V$5</f>
        <v>0.174195304967512</v>
      </c>
      <c r="W190" s="1" t="n">
        <f aca="false">W$5/(1-$E190)+$D$190-W$5</f>
        <v>0.176595221127646</v>
      </c>
      <c r="X190" s="1" t="n">
        <f aca="false">X$5/(1-$E190)+$D$190-X$5</f>
        <v>0.17899513728778</v>
      </c>
      <c r="Y190" s="1" t="n">
        <f aca="false">Y$5/(1-$E190)+$D$190-Y$5</f>
        <v>0.181395053447914</v>
      </c>
      <c r="Z190" s="1" t="n">
        <f aca="false">Z$5/(1-$E190)+$D$190-Z$5</f>
        <v>0.183794969608048</v>
      </c>
      <c r="AA190" s="1" t="n">
        <f aca="false">AA$5/(1-$E190)+$D$190-AA$5</f>
        <v>0.186194885768183</v>
      </c>
      <c r="AB190" s="1" t="n">
        <f aca="false">AB$5/(1-$E190)+$D$190-AB$5</f>
        <v>0.188594801928317</v>
      </c>
      <c r="AC190" s="1" t="n">
        <f aca="false">AC$5/(1-$E190)+$D$190-AC$5</f>
        <v>0.190994718088451</v>
      </c>
      <c r="AD190" s="1" t="n">
        <f aca="false">AD$5/(1-$E190)+$D$190-AD$5</f>
        <v>0.193394634248585</v>
      </c>
      <c r="AE190" s="1" t="n">
        <f aca="false">AE$5/(1-$E190)+$D$190-AE$5</f>
        <v>0.195794550408719</v>
      </c>
      <c r="AF190" s="1" t="n">
        <f aca="false">AF$5/(1-$E190)+$D$190-AF$5</f>
        <v>0.198194466568853</v>
      </c>
      <c r="AG190" s="1" t="n">
        <f aca="false">AG$5/(1-$E190)+$D$190-AG$5</f>
        <v>0.200594382728987</v>
      </c>
      <c r="AH190" s="1" t="n">
        <f aca="false">AH$5/(1-$E190)+$D$190-AH$5</f>
        <v>0.202994298889121</v>
      </c>
      <c r="AI190" s="1" t="n">
        <f aca="false">AI$5/(1-$E190)+$D$190-AI$5</f>
        <v>0.205394215049256</v>
      </c>
      <c r="AJ190" s="1" t="n">
        <f aca="false">AJ$5/(1-$E190)+$D$190-AJ$5</f>
        <v>0.20779413120939</v>
      </c>
      <c r="AK190" s="1" t="n">
        <f aca="false">AK$5/(1-$E190)+$D$190-AK$5</f>
        <v>0.210194047369524</v>
      </c>
      <c r="AL190" s="1" t="n">
        <f aca="false">AL$5/(1-$E190)+$D$190-AL$5</f>
        <v>0.212593963529658</v>
      </c>
      <c r="AM190" s="1" t="n">
        <f aca="false">AM$5/(1-$E190)+$D$190-AM$5</f>
        <v>0.214993879689792</v>
      </c>
      <c r="AN190" s="1" t="n">
        <f aca="false">AN$5/(1-$E190)+$D$190-AN$5</f>
        <v>0.217393795849926</v>
      </c>
      <c r="AO190" s="1" t="n">
        <f aca="false">AO$5/(1-$E190)+$D$190-AO$5</f>
        <v>0.21979371201006</v>
      </c>
      <c r="AP190" s="1" t="n">
        <f aca="false">AP$5/(1-$E190)+$D$190-AP$5</f>
        <v>0.222193628170194</v>
      </c>
      <c r="AQ190" s="1" t="n">
        <f aca="false">AQ$5/(1-$E190)+$D$190-AQ$5</f>
        <v>0.224593544330328</v>
      </c>
      <c r="AR190" s="1" t="n">
        <f aca="false">AR$5/(1-$E190)+$D$190-AR$5</f>
        <v>0.226993460490462</v>
      </c>
      <c r="AS190" s="1" t="n">
        <f aca="false">AS$5/(1-$E190)+$D$190-AS$5</f>
        <v>0.229393376650597</v>
      </c>
      <c r="AT190" s="1" t="n">
        <f aca="false">AT$5/(1-$E190)+$D$190-AT$5</f>
        <v>0.231793292810731</v>
      </c>
      <c r="AU190" s="1" t="n">
        <f aca="false">AU$5/(1-$E190)+$D$190-AU$5</f>
        <v>0.234193208970865</v>
      </c>
      <c r="AV190" s="1" t="n">
        <f aca="false">AV$5/(1-$E190)+$D$190-AV$5</f>
        <v>0.236593125130999</v>
      </c>
      <c r="AW190" s="1" t="n">
        <f aca="false">AW$5/(1-$E190)+$D$190-AW$5</f>
        <v>0.238993041291133</v>
      </c>
      <c r="AX190" s="1" t="n">
        <f aca="false">AX$5/(1-$E190)+$D$190-AX$5</f>
        <v>0.241392957451267</v>
      </c>
      <c r="AY190" s="1" t="n">
        <f aca="false">AY$5/(1-$E190)+$D$190-AY$5</f>
        <v>0.243792873611401</v>
      </c>
      <c r="AZ190" s="1" t="n">
        <f aca="false">AZ$5/(1-$E190)+$D$190-AZ$5</f>
        <v>0.246192789771535</v>
      </c>
      <c r="BA190" s="1" t="n">
        <f aca="false">BA$5/(1-$E190)+$D$190-BA$5</f>
        <v>0.24859270593167</v>
      </c>
      <c r="BB190" s="1" t="n">
        <f aca="false">BB$5/(1-$E190)+$D$190-BB$5</f>
        <v>0.250992622091804</v>
      </c>
      <c r="BC190" s="1" t="n">
        <f aca="false">BC$5/(1-$E190)+$D$190-BC$5</f>
        <v>0.253392538251938</v>
      </c>
      <c r="BD190" s="1" t="n">
        <f aca="false">BD$5/(1-$E190)+$D$190-BD$5</f>
        <v>0.255792454412072</v>
      </c>
      <c r="BE190" s="1" t="n">
        <f aca="false">BE$5/(1-$E190)+$D$190-BE$5</f>
        <v>0.258192370572206</v>
      </c>
      <c r="BF190" s="1" t="n">
        <f aca="false">BF$5/(1-$E190)+$D$190-BF$5</f>
        <v>0.26059228673234</v>
      </c>
      <c r="BG190" s="1" t="n">
        <f aca="false">BG$5/(1-$E190)+$D$190-BG$5</f>
        <v>0.262992202892474</v>
      </c>
      <c r="BH190" s="1" t="n">
        <f aca="false">BH$5/(1-$E190)+$D$190-BH$5</f>
        <v>0.265392119052608</v>
      </c>
      <c r="BI190" s="1" t="n">
        <f aca="false">BI$5/(1-$E190)+$D$190-BI$5</f>
        <v>0.267792035212743</v>
      </c>
      <c r="BJ190" s="1" t="n">
        <f aca="false">BJ$5/(1-$E190)+$D$190-BJ$5</f>
        <v>0.270191951372877</v>
      </c>
      <c r="BK190" s="1" t="n">
        <f aca="false">BK$5/(1-$E190)+$D$190-BK$5</f>
        <v>0.272591867533011</v>
      </c>
      <c r="BL190" s="1" t="n">
        <f aca="false">BL$5/(1-$E190)+$D$190-BL$5</f>
        <v>0.274991783693145</v>
      </c>
      <c r="BM190" s="1" t="n">
        <f aca="false">BM$5/(1-$E190)+$D$190-BM$5</f>
        <v>0.277391699853279</v>
      </c>
      <c r="BN190" s="1" t="n">
        <f aca="false">BN$5/(1-$E190)+$D$190-BN$5</f>
        <v>0.279791616013413</v>
      </c>
      <c r="BO190" s="1" t="n">
        <f aca="false">BO$5/(1-$E190)+$D$190-BO$5</f>
        <v>0.282191532173547</v>
      </c>
      <c r="BP190" s="1" t="n">
        <f aca="false">BP$5/(1-$E190)+$D$190-BP$5</f>
        <v>0.284591448333682</v>
      </c>
      <c r="BQ190" s="1" t="n">
        <f aca="false">BQ$5/(1-$E190)+$D$190-BQ$5</f>
        <v>0.286991364493816</v>
      </c>
      <c r="BR190" s="1" t="n">
        <f aca="false">BR$5/(1-$E190)+$D$190-BR$5</f>
        <v>0.28939128065395</v>
      </c>
      <c r="BS190" s="1" t="n">
        <f aca="false">BS$5/(1-$E190)+$D$190-BS$5</f>
        <v>0.291791196814084</v>
      </c>
      <c r="BT190" s="1" t="n">
        <f aca="false">BT$5/(1-$E190)+$D$190-BT$5</f>
        <v>0.294191112974218</v>
      </c>
      <c r="BU190" s="1" t="n">
        <f aca="false">BU$5/(1-$E190)+$D$190-BU$5</f>
        <v>0.296591029134352</v>
      </c>
      <c r="BV190" s="1" t="n">
        <f aca="false">BV$5/(1-$E190)+$D$190-BV$5</f>
        <v>0.298990945294486</v>
      </c>
      <c r="BW190" s="1" t="n">
        <f aca="false">BW$5/(1-$E190)+$D$190-BW$5</f>
        <v>0.30139086145462</v>
      </c>
      <c r="BX190" s="1" t="n">
        <f aca="false">BX$5/(1-$E190)+$D$190-BX$5</f>
        <v>0.303790777614755</v>
      </c>
      <c r="BY190" s="1" t="n">
        <f aca="false">BY$5/(1-$E190)+$D$190-BY$5</f>
        <v>0.306190693774889</v>
      </c>
      <c r="BZ190" s="1" t="n">
        <f aca="false">BZ$5/(1-$E190)+$D$190-BZ$5</f>
        <v>0.308590609935023</v>
      </c>
      <c r="CA190" s="1" t="n">
        <f aca="false">CA$5/(1-$E190)+$D$190-CA$5</f>
        <v>0.310990526095157</v>
      </c>
      <c r="CB190" s="1" t="n">
        <f aca="false">CB$5/(1-$E190)+$D$190-CB$5</f>
        <v>0.313390442255291</v>
      </c>
      <c r="CC190" s="1" t="n">
        <f aca="false">CC$5/(1-$E190)+$D$190-CC$5</f>
        <v>0.315790358415425</v>
      </c>
      <c r="CD190" s="1" t="n">
        <f aca="false">CD$5/(1-$E190)+$D$190-CD$5</f>
        <v>0.318190274575559</v>
      </c>
      <c r="CE190" s="1" t="n">
        <f aca="false">CE$5/(1-$E190)+$D$190-CE$5</f>
        <v>0.320590190735693</v>
      </c>
      <c r="CF190" s="1" t="n">
        <f aca="false">CF$5/(1-$E190)+$D$190-CF$5</f>
        <v>0.322990106895828</v>
      </c>
      <c r="CG190" s="1" t="n">
        <f aca="false">CG$5/(1-$E190)+$D$190-CG$5</f>
        <v>0.325390023055962</v>
      </c>
      <c r="CH190" s="1" t="n">
        <f aca="false">CH$5/(1-$E190)+$D$190-CH$5</f>
        <v>0.327789939216096</v>
      </c>
      <c r="CI190" s="1" t="n">
        <f aca="false">CI$5/(1-$E190)+$D$190-CI$5</f>
        <v>0.33018985537623</v>
      </c>
      <c r="CJ190" s="1" t="n">
        <f aca="false">CJ$5/(1-$E190)+$D$190-CJ$5</f>
        <v>0.332589771536364</v>
      </c>
      <c r="CK190" s="1" t="n">
        <f aca="false">CK$5/(1-$E190)+$D$190-CK$5</f>
        <v>0.334989687696498</v>
      </c>
      <c r="CL190" s="1" t="n">
        <f aca="false">CL$5/(1-$E190)+$D$190-CL$5</f>
        <v>0.337389603856632</v>
      </c>
      <c r="CM190" s="1" t="n">
        <f aca="false">CM$5/(1-$E190)+$D$190-CM$5</f>
        <v>0.339789520016766</v>
      </c>
      <c r="CN190" s="1" t="n">
        <f aca="false">CN$5/(1-$E190)+$D$190-CN$5</f>
        <v>0.342189436176901</v>
      </c>
      <c r="CO190" s="1" t="n">
        <f aca="false">CO$5/(1-$E190)+$D$190-CO$5</f>
        <v>0.344589352337035</v>
      </c>
      <c r="CP190" s="1" t="n">
        <f aca="false">CP$5/(1-$E190)+$D$190-CP$5</f>
        <v>0.346989268497169</v>
      </c>
      <c r="CQ190" s="1" t="n">
        <f aca="false">CQ$5/(1-$E190)+$D$190-CQ$5</f>
        <v>0.349389184657303</v>
      </c>
      <c r="CR190" s="1" t="n">
        <f aca="false">CR$5/(1-$E190)+$D$190-CR$5</f>
        <v>0.351789100817437</v>
      </c>
      <c r="CS190" s="1" t="n">
        <f aca="false">CS$5/(1-$E190)+$D$190-CS$5</f>
        <v>0.354189016977571</v>
      </c>
      <c r="CT190" s="1" t="n">
        <f aca="false">CT$5/(1-$E190)+$D$190-CT$5</f>
        <v>0.356588933137705</v>
      </c>
      <c r="CU190" s="1" t="n">
        <f aca="false">CU$5/(1-$E190)+$D$190-CU$5</f>
        <v>0.358988849297839</v>
      </c>
      <c r="CV190" s="1" t="n">
        <f aca="false">CV$5/(1-$E190)+$D$190-CV$5</f>
        <v>0.361388765457974</v>
      </c>
      <c r="CW190" s="1" t="n">
        <f aca="false">CW$5/(1-$E190)+$D$190-CW$5</f>
        <v>0.363788681618108</v>
      </c>
      <c r="CX190" s="1" t="n">
        <f aca="false">CX$5/(1-$E190)+$D$190-CX$5</f>
        <v>0.366188597778242</v>
      </c>
      <c r="CY190" s="1" t="n">
        <f aca="false">CY$5/(1-$E190)+$D$190-CY$5</f>
        <v>0.368588513938376</v>
      </c>
      <c r="CZ190" s="1" t="n">
        <f aca="false">CZ$5/(1-$E190)+$D$190-CZ$5</f>
        <v>0.37098843009851</v>
      </c>
      <c r="DA190" s="1" t="n">
        <f aca="false">DA$5/(1-$E190)+$D$190-DA$5</f>
        <v>0.373388346258644</v>
      </c>
      <c r="DB190" s="1" t="n">
        <f aca="false">DB$5/(1-$E190)+$D$190-DB$5</f>
        <v>0.375788262418778</v>
      </c>
      <c r="DC190" s="1" t="n">
        <f aca="false">DC$5/(1-$E190)+$D$190-DC$5</f>
        <v>0.378188178578913</v>
      </c>
      <c r="DD190" s="1" t="n">
        <f aca="false">DD$5/(1-$E190)+$D$190-DD$5</f>
        <v>0.380588094739047</v>
      </c>
      <c r="DE190" s="1" t="n">
        <f aca="false">DE$5/(1-$E190)+$D$190-DE$5</f>
        <v>0.382988010899181</v>
      </c>
      <c r="DF190" s="1" t="n">
        <f aca="false">DF$5/(1-$E190)+$D$190-DF$5</f>
        <v>0.385387927059315</v>
      </c>
      <c r="DG190" s="1" t="n">
        <f aca="false">DG$5/(1-$E190)+$D$190-DG$5</f>
        <v>0.387787843219449</v>
      </c>
      <c r="DH190" s="1" t="n">
        <f aca="false">DH$5/(1-$E190)+$D$190-DH$5</f>
        <v>0.390187759379583</v>
      </c>
      <c r="DI190" s="1" t="n">
        <f aca="false">DI$5/(1-$E190)+$D$190-DI$5</f>
        <v>0.392587675539717</v>
      </c>
      <c r="DJ190" s="1" t="n">
        <f aca="false">DJ$5/(1-$E190)+$D$190-DJ$5</f>
        <v>0.394987591699851</v>
      </c>
      <c r="DK190" s="1" t="n">
        <f aca="false">DK$5/(1-$E190)+$D$190-DK$5</f>
        <v>0.397387507859986</v>
      </c>
      <c r="DL190" s="1" t="n">
        <f aca="false">DL$5/(1-$E190)+$D$190-DL$5</f>
        <v>0.39978742402012</v>
      </c>
      <c r="DM190" s="1" t="n">
        <f aca="false">DM$5/(1-$E190)+$D$190-DM$5</f>
        <v>0.402187340180254</v>
      </c>
      <c r="DN190" s="1" t="n">
        <f aca="false">DN$5/(1-$E190)+$D$190-DN$5</f>
        <v>0.404587256340388</v>
      </c>
      <c r="DO190" s="1" t="n">
        <f aca="false">DO$5/(1-$E190)+$D$190-DO$5</f>
        <v>0.406987172500522</v>
      </c>
      <c r="DP190" s="1" t="n">
        <f aca="false">DP$5/(1-$E190)+$D$190-DP$5</f>
        <v>0.409387088660656</v>
      </c>
      <c r="DQ190" s="1" t="n">
        <f aca="false">DQ$5/(1-$E190)+$D$190-DQ$5</f>
        <v>0.41178700482079</v>
      </c>
      <c r="DR190" s="1" t="n">
        <f aca="false">DR$5/(1-$E190)+$D$190-DR$5</f>
        <v>0.414186920980924</v>
      </c>
      <c r="DS190" s="1" t="n">
        <f aca="false">DS$5/(1-$E190)+$D$190-DS$5</f>
        <v>0.416586837141058</v>
      </c>
      <c r="DT190" s="1" t="n">
        <f aca="false">DT$5/(1-$E190)+$D$190-DT$5</f>
        <v>0.418986753301192</v>
      </c>
      <c r="DU190" s="1" t="n">
        <f aca="false">DU$5/(1-$E190)+$D$190-DU$5</f>
        <v>0.421386669461326</v>
      </c>
      <c r="DV190" s="1" t="n">
        <f aca="false">DV$5/(1-$E190)+$D$190-DV$5</f>
        <v>0.42378658562146</v>
      </c>
      <c r="DW190" s="1" t="n">
        <f aca="false">DW$5/(1-$E190)+$D$190-DW$5</f>
        <v>0.426186501781595</v>
      </c>
      <c r="DX190" s="1" t="n">
        <f aca="false">DX$5/(1-$E190)+$D$190-DX$5</f>
        <v>0.42858641794173</v>
      </c>
      <c r="DY190" s="1" t="n">
        <f aca="false">DY$5/(1-$E190)+$D$190-DY$5</f>
        <v>0.430986334101863</v>
      </c>
      <c r="DZ190" s="1" t="n">
        <f aca="false">DZ$5/(1-$E190)+$D$190-DZ$5</f>
        <v>0.433386250261998</v>
      </c>
      <c r="EA190" s="1" t="n">
        <f aca="false">EA$5/(1-$E190)+$D$190-EA$5</f>
        <v>0.435786166422131</v>
      </c>
      <c r="EB190" s="1" t="n">
        <f aca="false">EB$5/(1-$E190)+$D$190-EB$5</f>
        <v>0.438186082582266</v>
      </c>
      <c r="EC190" s="1" t="n">
        <f aca="false">EC$5/(1-$E190)+$D$190-EC$5</f>
        <v>0.440585998742401</v>
      </c>
      <c r="ED190" s="1" t="n">
        <f aca="false">ED$5/(1-$E190)+$D$190-ED$5</f>
        <v>0.442985914902534</v>
      </c>
      <c r="EE190" s="1" t="n">
        <f aca="false">EE$5/(1-$E190)+$D$190-EE$5</f>
        <v>0.445385831062669</v>
      </c>
      <c r="EF190" s="1" t="n">
        <f aca="false">EF$5/(1-$E190)+$D$190-EF$5</f>
        <v>0.447785747222802</v>
      </c>
      <c r="EG190" s="1" t="n">
        <f aca="false">EG$5/(1-$E190)+$D$190-EG$5</f>
        <v>0.450185663382937</v>
      </c>
      <c r="EH190" s="1" t="n">
        <f aca="false">EH$5/(1-$E190)+$D$190-EH$5</f>
        <v>0.452585579543072</v>
      </c>
      <c r="EI190" s="1" t="n">
        <f aca="false">EI$5/(1-$E190)+$D$190-EI$5</f>
        <v>0.454985495703205</v>
      </c>
      <c r="EJ190" s="1" t="n">
        <f aca="false">EJ$5/(1-$E190)+$D$190-EJ$5</f>
        <v>0.45738541186334</v>
      </c>
      <c r="EK190" s="1" t="n">
        <f aca="false">EK$5/(1-$E190)+$D$190-EK$5</f>
        <v>0.459785328023473</v>
      </c>
      <c r="EL190" s="1" t="n">
        <f aca="false">EL$5/(1-$E190)+$D$190-EL$5</f>
        <v>0.462185244183608</v>
      </c>
      <c r="EM190" s="1" t="n">
        <f aca="false">EM$5/(1-$E190)+$D$190-EM$5</f>
        <v>0.464585160343741</v>
      </c>
      <c r="EN190" s="1" t="n">
        <f aca="false">EN$5/(1-$E190)+$D$190-EN$5</f>
        <v>0.466985076503876</v>
      </c>
      <c r="EO190" s="1" t="n">
        <f aca="false">EO$5/(1-$E190)+$D$190-EO$5</f>
        <v>0.469384992664011</v>
      </c>
      <c r="EP190" s="1" t="n">
        <f aca="false">EP$5/(1-$E190)+$D$190-EP$5</f>
        <v>0.471784908824144</v>
      </c>
      <c r="EQ190" s="1" t="n">
        <f aca="false">EQ$5/(1-$E190)+$D$190-EQ$5</f>
        <v>0.474184824984279</v>
      </c>
      <c r="ER190" s="1" t="n">
        <f aca="false">ER$5/(1-$E190)+$D$190-ER$5</f>
        <v>0.476584741144412</v>
      </c>
      <c r="ES190" s="1" t="n">
        <f aca="false">ES$5/(1-$E190)+$D$190-ES$5</f>
        <v>0.478984657304547</v>
      </c>
      <c r="ET190" s="1" t="n">
        <f aca="false">ET$5/(1-$E190)+$D$190-ET$5</f>
        <v>0.481384573464682</v>
      </c>
      <c r="EU190" s="1"/>
      <c r="EV190" s="1"/>
      <c r="EW190" s="1"/>
      <c r="EX190" s="1"/>
      <c r="EY190" s="1"/>
      <c r="EZ190" s="1"/>
      <c r="FA190" s="1"/>
      <c r="FB190" s="1"/>
    </row>
    <row r="191" customFormat="false" ht="12.75" hidden="false" customHeight="false" outlineLevel="0" collapsed="false">
      <c r="A191" s="18"/>
      <c r="B191" s="12" t="n">
        <f aca="false">+B190+1</f>
        <v>140</v>
      </c>
    </row>
    <row r="192" customFormat="false" ht="12.75" hidden="false" customHeight="false" outlineLevel="0" collapsed="false">
      <c r="A192" s="5" t="s">
        <v>145</v>
      </c>
      <c r="B192" s="12" t="n">
        <f aca="false">+B191+1</f>
        <v>141</v>
      </c>
    </row>
    <row r="193" customFormat="false" ht="12.75" hidden="false" customHeight="false" outlineLevel="0" collapsed="false">
      <c r="A193" s="18" t="s">
        <v>152</v>
      </c>
      <c r="B193" s="12" t="n">
        <f aca="false">+B192+1</f>
        <v>142</v>
      </c>
      <c r="C193" s="1" t="n">
        <v>9.0711</v>
      </c>
      <c r="D193" s="1" t="n">
        <v>0.0325</v>
      </c>
      <c r="E193" s="2" t="n">
        <f aca="false">0.0334</f>
        <v>0.0334</v>
      </c>
      <c r="F193" s="1" t="n">
        <f aca="false">F$5/(1-$E193)+$D$193-F$5</f>
        <v>0.0843311607697082</v>
      </c>
      <c r="G193" s="1" t="n">
        <f aca="false">G$5/(1-$E193)+$D$193-G$5</f>
        <v>0.0860588661286985</v>
      </c>
      <c r="H193" s="1" t="n">
        <f aca="false">H$5/(1-$E193)+$D$193-H$5</f>
        <v>0.0877865714876887</v>
      </c>
      <c r="I193" s="1" t="n">
        <f aca="false">I$5/(1-$E193)+$D$193-I$5</f>
        <v>0.089514276846679</v>
      </c>
      <c r="J193" s="1" t="n">
        <f aca="false">J$5/(1-$E193)+$D$193-J$5</f>
        <v>0.0912419822056694</v>
      </c>
      <c r="K193" s="1" t="n">
        <f aca="false">K$5/(1-$E193)+$D$193-K$5</f>
        <v>0.0929696875646595</v>
      </c>
      <c r="L193" s="1" t="n">
        <f aca="false">L$5/(1-$E193)+$D$193-L$5</f>
        <v>0.0946973929236499</v>
      </c>
      <c r="M193" s="1" t="n">
        <f aca="false">M$5/(1-$E193)+$D$193-M$5</f>
        <v>0.0964250982826402</v>
      </c>
      <c r="N193" s="1" t="n">
        <f aca="false">N$5/(1-$E193)+$D$193-N$5</f>
        <v>0.0981528036416304</v>
      </c>
      <c r="O193" s="1" t="n">
        <f aca="false">O$5/(1-$E193)+$D$193-O$5</f>
        <v>0.0998805090006207</v>
      </c>
      <c r="P193" s="1" t="n">
        <f aca="false">P$5/(1-$E193)+$D$193-P$5</f>
        <v>0.118885267949514</v>
      </c>
      <c r="Q193" s="1" t="n">
        <f aca="false">Q$5/(1-$E193)+$D$193-Q$5</f>
        <v>0.120612973308504</v>
      </c>
      <c r="R193" s="1" t="n">
        <f aca="false">R$5/(1-$E193)+$D$193-R$5</f>
        <v>0.122340678667495</v>
      </c>
      <c r="S193" s="1" t="n">
        <f aca="false">S$5/(1-$E193)+$D$193-S$5</f>
        <v>0.124068384026485</v>
      </c>
      <c r="T193" s="1" t="n">
        <f aca="false">T$5/(1-$E193)+$D$193-T$5</f>
        <v>0.125796089385475</v>
      </c>
      <c r="U193" s="1" t="n">
        <f aca="false">U$5/(1-$E193)+$D$193-U$5</f>
        <v>0.127523794744465</v>
      </c>
      <c r="V193" s="1" t="n">
        <f aca="false">V$5/(1-$E193)+$D$193-V$5</f>
        <v>0.129251500103456</v>
      </c>
      <c r="W193" s="1" t="n">
        <f aca="false">W$5/(1-$E193)+$D$193-W$5</f>
        <v>0.130979205462446</v>
      </c>
      <c r="X193" s="1" t="n">
        <f aca="false">X$5/(1-$E193)+$D$193-X$5</f>
        <v>0.132706910821436</v>
      </c>
      <c r="Y193" s="1" t="n">
        <f aca="false">Y$5/(1-$E193)+$D$193-Y$5</f>
        <v>0.134434616180426</v>
      </c>
      <c r="Z193" s="1" t="n">
        <f aca="false">Z$5/(1-$E193)+$D$193-Z$5</f>
        <v>0.136162321539417</v>
      </c>
      <c r="AA193" s="1" t="n">
        <f aca="false">AA$5/(1-$E193)+$D$193-AA$5</f>
        <v>0.137890026898407</v>
      </c>
      <c r="AB193" s="1" t="n">
        <f aca="false">AB$5/(1-$E193)+$D$193-AB$5</f>
        <v>0.139617732257397</v>
      </c>
      <c r="AC193" s="1" t="n">
        <f aca="false">AC$5/(1-$E193)+$D$193-AC$5</f>
        <v>0.141345437616387</v>
      </c>
      <c r="AD193" s="1" t="n">
        <f aca="false">AD$5/(1-$E193)+$D$193-AD$5</f>
        <v>0.143073142975378</v>
      </c>
      <c r="AE193" s="1" t="n">
        <f aca="false">AE$5/(1-$E193)+$D$193-AE$5</f>
        <v>0.144800848334368</v>
      </c>
      <c r="AF193" s="1" t="n">
        <f aca="false">AF$5/(1-$E193)+$D$193-AF$5</f>
        <v>0.146528553693358</v>
      </c>
      <c r="AG193" s="1" t="n">
        <f aca="false">AG$5/(1-$E193)+$D$193-AG$5</f>
        <v>0.148256259052348</v>
      </c>
      <c r="AH193" s="1" t="n">
        <f aca="false">AH$5/(1-$E193)+$D$193-AH$5</f>
        <v>0.149983964411339</v>
      </c>
      <c r="AI193" s="1" t="n">
        <f aca="false">AI$5/(1-$E193)+$D$193-AI$5</f>
        <v>0.151711669770329</v>
      </c>
      <c r="AJ193" s="1" t="n">
        <f aca="false">AJ$5/(1-$E193)+$D$193-AJ$5</f>
        <v>0.153439375129319</v>
      </c>
      <c r="AK193" s="1" t="n">
        <f aca="false">AK$5/(1-$E193)+$D$193-AK$5</f>
        <v>0.155167080488309</v>
      </c>
      <c r="AL193" s="1" t="n">
        <f aca="false">AL$5/(1-$E193)+$D$193-AL$5</f>
        <v>0.1568947858473</v>
      </c>
      <c r="AM193" s="1" t="n">
        <f aca="false">AM$5/(1-$E193)+$D$193-AM$5</f>
        <v>0.15862249120629</v>
      </c>
      <c r="AN193" s="1" t="n">
        <f aca="false">AN$5/(1-$E193)+$D$193-AN$5</f>
        <v>0.16035019656528</v>
      </c>
      <c r="AO193" s="1" t="n">
        <f aca="false">AO$5/(1-$E193)+$D$193-AO$5</f>
        <v>0.16207790192427</v>
      </c>
      <c r="AP193" s="1" t="n">
        <f aca="false">AP$5/(1-$E193)+$D$193-AP$5</f>
        <v>0.163805607283261</v>
      </c>
      <c r="AQ193" s="1" t="n">
        <f aca="false">AQ$5/(1-$E193)+$D$193-AQ$5</f>
        <v>0.165533312642251</v>
      </c>
      <c r="AR193" s="1" t="n">
        <f aca="false">AR$5/(1-$E193)+$D$193-AR$5</f>
        <v>0.167261018001241</v>
      </c>
      <c r="AS193" s="1" t="n">
        <f aca="false">AS$5/(1-$E193)+$D$193-AS$5</f>
        <v>0.168988723360231</v>
      </c>
      <c r="AT193" s="1" t="n">
        <f aca="false">AT$5/(1-$E193)+$D$193-AT$5</f>
        <v>0.170716428719222</v>
      </c>
      <c r="AU193" s="1" t="n">
        <f aca="false">AU$5/(1-$E193)+$D$193-AU$5</f>
        <v>0.172444134078212</v>
      </c>
      <c r="AV193" s="1" t="n">
        <f aca="false">AV$5/(1-$E193)+$D$193-AV$5</f>
        <v>0.174171839437202</v>
      </c>
      <c r="AW193" s="1" t="n">
        <f aca="false">AW$5/(1-$E193)+$D$193-AW$5</f>
        <v>0.175899544796192</v>
      </c>
      <c r="AX193" s="1" t="n">
        <f aca="false">AX$5/(1-$E193)+$D$193-AX$5</f>
        <v>0.177627250155183</v>
      </c>
      <c r="AY193" s="1" t="n">
        <f aca="false">AY$5/(1-$E193)+$D$193-AY$5</f>
        <v>0.179354955514173</v>
      </c>
      <c r="AZ193" s="1" t="n">
        <f aca="false">AZ$5/(1-$E193)+$D$193-AZ$5</f>
        <v>0.181082660873163</v>
      </c>
      <c r="BA193" s="1" t="n">
        <f aca="false">BA$5/(1-$E193)+$D$193-BA$5</f>
        <v>0.182810366232153</v>
      </c>
      <c r="BB193" s="1" t="n">
        <f aca="false">BB$5/(1-$E193)+$D$193-BB$5</f>
        <v>0.184538071591144</v>
      </c>
      <c r="BC193" s="1" t="n">
        <f aca="false">BC$5/(1-$E193)+$D$193-BC$5</f>
        <v>0.186265776950134</v>
      </c>
      <c r="BD193" s="1" t="n">
        <f aca="false">BD$5/(1-$E193)+$D$193-BD$5</f>
        <v>0.187993482309124</v>
      </c>
      <c r="BE193" s="1" t="n">
        <f aca="false">BE$5/(1-$E193)+$D$193-BE$5</f>
        <v>0.189721187668114</v>
      </c>
      <c r="BF193" s="1" t="n">
        <f aca="false">BF$5/(1-$E193)+$D$193-BF$5</f>
        <v>0.191448893027105</v>
      </c>
      <c r="BG193" s="1" t="n">
        <f aca="false">BG$5/(1-$E193)+$D$193-BG$5</f>
        <v>0.193176598386095</v>
      </c>
      <c r="BH193" s="1" t="n">
        <f aca="false">BH$5/(1-$E193)+$D$193-BH$5</f>
        <v>0.194904303745085</v>
      </c>
      <c r="BI193" s="1" t="n">
        <f aca="false">BI$5/(1-$E193)+$D$193-BI$5</f>
        <v>0.196632009104076</v>
      </c>
      <c r="BJ193" s="1" t="n">
        <f aca="false">BJ$5/(1-$E193)+$D$193-BJ$5</f>
        <v>0.198359714463066</v>
      </c>
      <c r="BK193" s="1" t="n">
        <f aca="false">BK$5/(1-$E193)+$D$193-BK$5</f>
        <v>0.200087419822056</v>
      </c>
      <c r="BL193" s="1" t="n">
        <f aca="false">BL$5/(1-$E193)+$D$193-BL$5</f>
        <v>0.201815125181047</v>
      </c>
      <c r="BM193" s="1" t="n">
        <f aca="false">BM$5/(1-$E193)+$D$193-BM$5</f>
        <v>0.203542830540036</v>
      </c>
      <c r="BN193" s="1" t="n">
        <f aca="false">BN$5/(1-$E193)+$D$193-BN$5</f>
        <v>0.205270535899027</v>
      </c>
      <c r="BO193" s="1" t="n">
        <f aca="false">BO$5/(1-$E193)+$D$193-BO$5</f>
        <v>0.206998241258018</v>
      </c>
      <c r="BP193" s="1" t="n">
        <f aca="false">BP$5/(1-$E193)+$D$193-BP$5</f>
        <v>0.208725946617007</v>
      </c>
      <c r="BQ193" s="1" t="n">
        <f aca="false">BQ$5/(1-$E193)+$D$193-BQ$5</f>
        <v>0.210453651975998</v>
      </c>
      <c r="BR193" s="1" t="n">
        <f aca="false">BR$5/(1-$E193)+$D$193-BR$5</f>
        <v>0.212181357334988</v>
      </c>
      <c r="BS193" s="1" t="n">
        <f aca="false">BS$5/(1-$E193)+$D$193-BS$5</f>
        <v>0.213909062693978</v>
      </c>
      <c r="BT193" s="1" t="n">
        <f aca="false">BT$5/(1-$E193)+$D$193-BT$5</f>
        <v>0.215636768052969</v>
      </c>
      <c r="BU193" s="1" t="n">
        <f aca="false">BU$5/(1-$E193)+$D$193-BU$5</f>
        <v>0.217364473411958</v>
      </c>
      <c r="BV193" s="1" t="n">
        <f aca="false">BV$5/(1-$E193)+$D$193-BV$5</f>
        <v>0.219092178770949</v>
      </c>
      <c r="BW193" s="1" t="n">
        <f aca="false">BW$5/(1-$E193)+$D$193-BW$5</f>
        <v>0.22081988412994</v>
      </c>
      <c r="BX193" s="1" t="n">
        <f aca="false">BX$5/(1-$E193)+$D$193-BX$5</f>
        <v>0.222547589488929</v>
      </c>
      <c r="BY193" s="1" t="n">
        <f aca="false">BY$5/(1-$E193)+$D$193-BY$5</f>
        <v>0.22427529484792</v>
      </c>
      <c r="BZ193" s="1" t="n">
        <f aca="false">BZ$5/(1-$E193)+$D$193-BZ$5</f>
        <v>0.22600300020691</v>
      </c>
      <c r="CA193" s="1" t="n">
        <f aca="false">CA$5/(1-$E193)+$D$193-CA$5</f>
        <v>0.2277307055659</v>
      </c>
      <c r="CB193" s="1" t="n">
        <f aca="false">CB$5/(1-$E193)+$D$193-CB$5</f>
        <v>0.229458410924891</v>
      </c>
      <c r="CC193" s="1" t="n">
        <f aca="false">CC$5/(1-$E193)+$D$193-CC$5</f>
        <v>0.231186116283881</v>
      </c>
      <c r="CD193" s="1" t="n">
        <f aca="false">CD$5/(1-$E193)+$D$193-CD$5</f>
        <v>0.232913821642871</v>
      </c>
      <c r="CE193" s="1" t="n">
        <f aca="false">CE$5/(1-$E193)+$D$193-CE$5</f>
        <v>0.234641527001862</v>
      </c>
      <c r="CF193" s="1" t="n">
        <f aca="false">CF$5/(1-$E193)+$D$193-CF$5</f>
        <v>0.236369232360851</v>
      </c>
      <c r="CG193" s="1" t="n">
        <f aca="false">CG$5/(1-$E193)+$D$193-CG$5</f>
        <v>0.238096937719842</v>
      </c>
      <c r="CH193" s="1" t="n">
        <f aca="false">CH$5/(1-$E193)+$D$193-CH$5</f>
        <v>0.239824643078832</v>
      </c>
      <c r="CI193" s="1" t="n">
        <f aca="false">CI$5/(1-$E193)+$D$193-CI$5</f>
        <v>0.241552348437822</v>
      </c>
      <c r="CJ193" s="1" t="n">
        <f aca="false">CJ$5/(1-$E193)+$D$193-CJ$5</f>
        <v>0.243280053796813</v>
      </c>
      <c r="CK193" s="1" t="n">
        <f aca="false">CK$5/(1-$E193)+$D$193-CK$5</f>
        <v>0.245007759155803</v>
      </c>
      <c r="CL193" s="1" t="n">
        <f aca="false">CL$5/(1-$E193)+$D$193-CL$5</f>
        <v>0.246735464514793</v>
      </c>
      <c r="CM193" s="1" t="n">
        <f aca="false">CM$5/(1-$E193)+$D$193-CM$5</f>
        <v>0.248463169873784</v>
      </c>
      <c r="CN193" s="1" t="n">
        <f aca="false">CN$5/(1-$E193)+$D$193-CN$5</f>
        <v>0.250190875232774</v>
      </c>
      <c r="CO193" s="1" t="n">
        <f aca="false">CO$5/(1-$E193)+$D$193-CO$5</f>
        <v>0.251918580591764</v>
      </c>
      <c r="CP193" s="1" t="n">
        <f aca="false">CP$5/(1-$E193)+$D$193-CP$5</f>
        <v>0.253646285950754</v>
      </c>
      <c r="CQ193" s="1" t="n">
        <f aca="false">CQ$5/(1-$E193)+$D$193-CQ$5</f>
        <v>0.255373991309745</v>
      </c>
      <c r="CR193" s="1" t="n">
        <f aca="false">CR$5/(1-$E193)+$D$193-CR$5</f>
        <v>0.257101696668735</v>
      </c>
      <c r="CS193" s="1" t="n">
        <f aca="false">CS$5/(1-$E193)+$D$193-CS$5</f>
        <v>0.258829402027725</v>
      </c>
      <c r="CT193" s="1" t="n">
        <f aca="false">CT$5/(1-$E193)+$D$193-CT$5</f>
        <v>0.260557107386716</v>
      </c>
      <c r="CU193" s="1" t="n">
        <f aca="false">CU$5/(1-$E193)+$D$193-CU$5</f>
        <v>0.262284812745706</v>
      </c>
      <c r="CV193" s="1" t="n">
        <f aca="false">CV$5/(1-$E193)+$D$193-CV$5</f>
        <v>0.264012518104696</v>
      </c>
      <c r="CW193" s="1" t="n">
        <f aca="false">CW$5/(1-$E193)+$D$193-CW$5</f>
        <v>0.265740223463686</v>
      </c>
      <c r="CX193" s="1" t="n">
        <f aca="false">CX$5/(1-$E193)+$D$193-CX$5</f>
        <v>0.267467928822676</v>
      </c>
      <c r="CY193" s="1" t="n">
        <f aca="false">CY$5/(1-$E193)+$D$193-CY$5</f>
        <v>0.269195634181667</v>
      </c>
      <c r="CZ193" s="1" t="n">
        <f aca="false">CZ$5/(1-$E193)+$D$193-CZ$5</f>
        <v>0.270923339540657</v>
      </c>
      <c r="DA193" s="1" t="n">
        <f aca="false">DA$5/(1-$E193)+$D$193-DA$5</f>
        <v>0.272651044899647</v>
      </c>
      <c r="DB193" s="1" t="n">
        <f aca="false">DB$5/(1-$E193)+$D$193-DB$5</f>
        <v>0.274378750258638</v>
      </c>
      <c r="DC193" s="1" t="n">
        <f aca="false">DC$5/(1-$E193)+$D$193-DC$5</f>
        <v>0.276106455617628</v>
      </c>
      <c r="DD193" s="1" t="n">
        <f aca="false">DD$5/(1-$E193)+$D$193-DD$5</f>
        <v>0.277834160976618</v>
      </c>
      <c r="DE193" s="1" t="n">
        <f aca="false">DE$5/(1-$E193)+$D$193-DE$5</f>
        <v>0.279561866335609</v>
      </c>
      <c r="DF193" s="1" t="n">
        <f aca="false">DF$5/(1-$E193)+$D$193-DF$5</f>
        <v>0.281289571694598</v>
      </c>
      <c r="DG193" s="1" t="n">
        <f aca="false">DG$5/(1-$E193)+$D$193-DG$5</f>
        <v>0.283017277053589</v>
      </c>
      <c r="DH193" s="1" t="n">
        <f aca="false">DH$5/(1-$E193)+$D$193-DH$5</f>
        <v>0.28474498241258</v>
      </c>
      <c r="DI193" s="1" t="n">
        <f aca="false">DI$5/(1-$E193)+$D$193-DI$5</f>
        <v>0.286472687771569</v>
      </c>
      <c r="DJ193" s="1" t="n">
        <f aca="false">DJ$5/(1-$E193)+$D$193-DJ$5</f>
        <v>0.28820039313056</v>
      </c>
      <c r="DK193" s="1" t="n">
        <f aca="false">DK$5/(1-$E193)+$D$193-DK$5</f>
        <v>0.28992809848955</v>
      </c>
      <c r="DL193" s="1" t="n">
        <f aca="false">DL$5/(1-$E193)+$D$193-DL$5</f>
        <v>0.29165580384854</v>
      </c>
      <c r="DM193" s="1" t="n">
        <f aca="false">DM$5/(1-$E193)+$D$193-DM$5</f>
        <v>0.293383509207531</v>
      </c>
      <c r="DN193" s="1" t="n">
        <f aca="false">DN$5/(1-$E193)+$D$193-DN$5</f>
        <v>0.29511121456652</v>
      </c>
      <c r="DO193" s="1" t="n">
        <f aca="false">DO$5/(1-$E193)+$D$193-DO$5</f>
        <v>0.296838919925511</v>
      </c>
      <c r="DP193" s="1" t="n">
        <f aca="false">DP$5/(1-$E193)+$D$193-DP$5</f>
        <v>0.298566625284502</v>
      </c>
      <c r="DQ193" s="1" t="n">
        <f aca="false">DQ$5/(1-$E193)+$D$193-DQ$5</f>
        <v>0.300294330643493</v>
      </c>
      <c r="DR193" s="1" t="n">
        <f aca="false">DR$5/(1-$E193)+$D$193-DR$5</f>
        <v>0.302022036002484</v>
      </c>
      <c r="DS193" s="1" t="n">
        <f aca="false">DS$5/(1-$E193)+$D$193-DS$5</f>
        <v>0.303749741361473</v>
      </c>
      <c r="DT193" s="1" t="n">
        <f aca="false">DT$5/(1-$E193)+$D$193-DT$5</f>
        <v>0.305477446720463</v>
      </c>
      <c r="DU193" s="1" t="n">
        <f aca="false">DU$5/(1-$E193)+$D$193-DU$5</f>
        <v>0.307205152079454</v>
      </c>
      <c r="DV193" s="1" t="n">
        <f aca="false">DV$5/(1-$E193)+$D$193-DV$5</f>
        <v>0.308932857438444</v>
      </c>
      <c r="DW193" s="1" t="n">
        <f aca="false">DW$5/(1-$E193)+$D$193-DW$5</f>
        <v>0.310660562797434</v>
      </c>
      <c r="DX193" s="1" t="n">
        <f aca="false">DX$5/(1-$E193)+$D$193-DX$5</f>
        <v>0.312388268156424</v>
      </c>
      <c r="DY193" s="1" t="n">
        <f aca="false">DY$5/(1-$E193)+$D$193-DY$5</f>
        <v>0.314115973515415</v>
      </c>
      <c r="DZ193" s="1" t="n">
        <f aca="false">DZ$5/(1-$E193)+$D$193-DZ$5</f>
        <v>0.315843678874405</v>
      </c>
      <c r="EA193" s="1" t="n">
        <f aca="false">EA$5/(1-$E193)+$D$193-EA$5</f>
        <v>0.317571384233395</v>
      </c>
      <c r="EB193" s="1" t="n">
        <f aca="false">EB$5/(1-$E193)+$D$193-EB$5</f>
        <v>0.319299089592386</v>
      </c>
      <c r="EC193" s="1" t="n">
        <f aca="false">EC$5/(1-$E193)+$D$193-EC$5</f>
        <v>0.321026794951376</v>
      </c>
      <c r="ED193" s="1" t="n">
        <f aca="false">ED$5/(1-$E193)+$D$193-ED$5</f>
        <v>0.322754500310367</v>
      </c>
      <c r="EE193" s="1" t="n">
        <f aca="false">EE$5/(1-$E193)+$D$193-EE$5</f>
        <v>0.324482205669357</v>
      </c>
      <c r="EF193" s="1" t="n">
        <f aca="false">EF$5/(1-$E193)+$D$193-EF$5</f>
        <v>0.326209911028347</v>
      </c>
      <c r="EG193" s="1" t="n">
        <f aca="false">EG$5/(1-$E193)+$D$193-EG$5</f>
        <v>0.327937616387338</v>
      </c>
      <c r="EH193" s="1" t="n">
        <f aca="false">EH$5/(1-$E193)+$D$193-EH$5</f>
        <v>0.329665321746328</v>
      </c>
      <c r="EI193" s="1" t="n">
        <f aca="false">EI$5/(1-$E193)+$D$193-EI$5</f>
        <v>0.331393027105317</v>
      </c>
      <c r="EJ193" s="1" t="n">
        <f aca="false">EJ$5/(1-$E193)+$D$193-EJ$5</f>
        <v>0.333120732464309</v>
      </c>
      <c r="EK193" s="1" t="n">
        <f aca="false">EK$5/(1-$E193)+$D$193-EK$5</f>
        <v>0.334848437823299</v>
      </c>
      <c r="EL193" s="1" t="n">
        <f aca="false">EL$5/(1-$E193)+$D$193-EL$5</f>
        <v>0.336576143182288</v>
      </c>
      <c r="EM193" s="1" t="n">
        <f aca="false">EM$5/(1-$E193)+$D$193-EM$5</f>
        <v>0.33830384854128</v>
      </c>
      <c r="EN193" s="1" t="n">
        <f aca="false">EN$5/(1-$E193)+$D$193-EN$5</f>
        <v>0.340031553900269</v>
      </c>
      <c r="EO193" s="1" t="n">
        <f aca="false">EO$5/(1-$E193)+$D$193-EO$5</f>
        <v>0.341759259259259</v>
      </c>
      <c r="EP193" s="1" t="n">
        <f aca="false">EP$5/(1-$E193)+$D$193-EP$5</f>
        <v>0.343486964618251</v>
      </c>
      <c r="EQ193" s="1" t="n">
        <f aca="false">EQ$5/(1-$E193)+$D$193-EQ$5</f>
        <v>0.34521466997724</v>
      </c>
      <c r="ER193" s="1" t="n">
        <f aca="false">ER$5/(1-$E193)+$D$193-ER$5</f>
        <v>0.34694237533623</v>
      </c>
      <c r="ES193" s="1" t="n">
        <f aca="false">ES$5/(1-$E193)+$D$193-ES$5</f>
        <v>0.348670080695221</v>
      </c>
      <c r="ET193" s="1" t="n">
        <f aca="false">ET$5/(1-$E193)+$D$193-ET$5</f>
        <v>0.350397786054211</v>
      </c>
      <c r="EU193" s="1"/>
      <c r="EV193" s="1"/>
      <c r="EW193" s="1"/>
      <c r="EX193" s="1"/>
      <c r="EY193" s="1"/>
      <c r="EZ193" s="1"/>
      <c r="FA193" s="1"/>
      <c r="FB193" s="1"/>
    </row>
    <row r="194" customFormat="false" ht="12.75" hidden="false" customHeight="false" outlineLevel="0" collapsed="false">
      <c r="A194" s="18" t="s">
        <v>153</v>
      </c>
      <c r="B194" s="12" t="n">
        <f aca="false">+B193+1</f>
        <v>143</v>
      </c>
      <c r="C194" s="1" t="n">
        <v>10.697</v>
      </c>
      <c r="D194" s="1" t="n">
        <v>0.0373</v>
      </c>
      <c r="E194" s="2" t="n">
        <f aca="false">0.0416</f>
        <v>0.0416</v>
      </c>
      <c r="F194" s="1" t="n">
        <f aca="false">F$5/(1-$E194)+$D$194-F$5</f>
        <v>0.102408514190317</v>
      </c>
      <c r="G194" s="1" t="n">
        <f aca="false">G$5/(1-$E194)+$D$194-G$5</f>
        <v>0.104578797996661</v>
      </c>
      <c r="H194" s="1" t="n">
        <f aca="false">H$5/(1-$E194)+$D$194-H$5</f>
        <v>0.106749081803005</v>
      </c>
      <c r="I194" s="1" t="n">
        <f aca="false">I$5/(1-$E194)+$D$194-I$5</f>
        <v>0.108919365609349</v>
      </c>
      <c r="J194" s="1" t="n">
        <f aca="false">J$5/(1-$E194)+$D$194-J$5</f>
        <v>0.111089649415693</v>
      </c>
      <c r="K194" s="1" t="n">
        <f aca="false">K$5/(1-$E194)+$D$194-K$5</f>
        <v>0.113259933222037</v>
      </c>
      <c r="L194" s="1" t="n">
        <f aca="false">L$5/(1-$E194)+$D$194-L$5</f>
        <v>0.115430217028381</v>
      </c>
      <c r="M194" s="1" t="n">
        <f aca="false">M$5/(1-$E194)+$D$194-M$5</f>
        <v>0.117600500834725</v>
      </c>
      <c r="N194" s="1" t="n">
        <f aca="false">N$5/(1-$E194)+$D$194-N$5</f>
        <v>0.119770784641069</v>
      </c>
      <c r="O194" s="1" t="n">
        <f aca="false">O$5/(1-$E194)+$D$194-O$5</f>
        <v>0.121941068447412</v>
      </c>
      <c r="P194" s="1" t="n">
        <f aca="false">P$5/(1-$E194)+$D$194-P$5</f>
        <v>0.145814190317195</v>
      </c>
      <c r="Q194" s="1" t="n">
        <f aca="false">Q$5/(1-$E194)+$D$194-Q$5</f>
        <v>0.147984474123539</v>
      </c>
      <c r="R194" s="1" t="n">
        <f aca="false">R$5/(1-$E194)+$D$194-R$5</f>
        <v>0.150154757929883</v>
      </c>
      <c r="S194" s="1" t="n">
        <f aca="false">S$5/(1-$E194)+$D$194-S$5</f>
        <v>0.152325041736227</v>
      </c>
      <c r="T194" s="1" t="n">
        <f aca="false">T$5/(1-$E194)+$D$194-T$5</f>
        <v>0.154495325542571</v>
      </c>
      <c r="U194" s="1" t="n">
        <f aca="false">U$5/(1-$E194)+$D$194-U$5</f>
        <v>0.156665609348915</v>
      </c>
      <c r="V194" s="1" t="n">
        <f aca="false">V$5/(1-$E194)+$D$194-V$5</f>
        <v>0.158835893155259</v>
      </c>
      <c r="W194" s="1" t="n">
        <f aca="false">W$5/(1-$E194)+$D$194-W$5</f>
        <v>0.161006176961603</v>
      </c>
      <c r="X194" s="1" t="n">
        <f aca="false">X$5/(1-$E194)+$D$194-X$5</f>
        <v>0.163176460767946</v>
      </c>
      <c r="Y194" s="1" t="n">
        <f aca="false">Y$5/(1-$E194)+$D$194-Y$5</f>
        <v>0.16534674457429</v>
      </c>
      <c r="Z194" s="1" t="n">
        <f aca="false">Z$5/(1-$E194)+$D$194-Z$5</f>
        <v>0.167517028380634</v>
      </c>
      <c r="AA194" s="1" t="n">
        <f aca="false">AA$5/(1-$E194)+$D$194-AA$5</f>
        <v>0.169687312186978</v>
      </c>
      <c r="AB194" s="1" t="n">
        <f aca="false">AB$5/(1-$E194)+$D$194-AB$5</f>
        <v>0.171857595993322</v>
      </c>
      <c r="AC194" s="1" t="n">
        <f aca="false">AC$5/(1-$E194)+$D$194-AC$5</f>
        <v>0.174027879799666</v>
      </c>
      <c r="AD194" s="1" t="n">
        <f aca="false">AD$5/(1-$E194)+$D$194-AD$5</f>
        <v>0.17619816360601</v>
      </c>
      <c r="AE194" s="1" t="n">
        <f aca="false">AE$5/(1-$E194)+$D$194-AE$5</f>
        <v>0.178368447412354</v>
      </c>
      <c r="AF194" s="1" t="n">
        <f aca="false">AF$5/(1-$E194)+$D$194-AF$5</f>
        <v>0.180538731218698</v>
      </c>
      <c r="AG194" s="1" t="n">
        <f aca="false">AG$5/(1-$E194)+$D$194-AG$5</f>
        <v>0.182709015025042</v>
      </c>
      <c r="AH194" s="1" t="n">
        <f aca="false">AH$5/(1-$E194)+$D$194-AH$5</f>
        <v>0.184879298831385</v>
      </c>
      <c r="AI194" s="1" t="n">
        <f aca="false">AI$5/(1-$E194)+$D$194-AI$5</f>
        <v>0.187049582637729</v>
      </c>
      <c r="AJ194" s="1" t="n">
        <f aca="false">AJ$5/(1-$E194)+$D$194-AJ$5</f>
        <v>0.189219866444073</v>
      </c>
      <c r="AK194" s="1" t="n">
        <f aca="false">AK$5/(1-$E194)+$D$194-AK$5</f>
        <v>0.191390150250417</v>
      </c>
      <c r="AL194" s="1" t="n">
        <f aca="false">AL$5/(1-$E194)+$D$194-AL$5</f>
        <v>0.193560434056761</v>
      </c>
      <c r="AM194" s="1" t="n">
        <f aca="false">AM$5/(1-$E194)+$D$194-AM$5</f>
        <v>0.195730717863105</v>
      </c>
      <c r="AN194" s="1" t="n">
        <f aca="false">AN$5/(1-$E194)+$D$194-AN$5</f>
        <v>0.197901001669449</v>
      </c>
      <c r="AO194" s="1" t="n">
        <f aca="false">AO$5/(1-$E194)+$D$194-AO$5</f>
        <v>0.200071285475793</v>
      </c>
      <c r="AP194" s="1" t="n">
        <f aca="false">AP$5/(1-$E194)+$D$194-AP$5</f>
        <v>0.202241569282137</v>
      </c>
      <c r="AQ194" s="1" t="n">
        <f aca="false">AQ$5/(1-$E194)+$D$194-AQ$5</f>
        <v>0.20441185308848</v>
      </c>
      <c r="AR194" s="1" t="n">
        <f aca="false">AR$5/(1-$E194)+$D$194-AR$5</f>
        <v>0.206582136894824</v>
      </c>
      <c r="AS194" s="1" t="n">
        <f aca="false">AS$5/(1-$E194)+$D$194-AS$5</f>
        <v>0.208752420701169</v>
      </c>
      <c r="AT194" s="1" t="n">
        <f aca="false">AT$5/(1-$E194)+$D$194-AT$5</f>
        <v>0.210922704507512</v>
      </c>
      <c r="AU194" s="1" t="n">
        <f aca="false">AU$5/(1-$E194)+$D$194-AU$5</f>
        <v>0.213092988313856</v>
      </c>
      <c r="AV194" s="1" t="n">
        <f aca="false">AV$5/(1-$E194)+$D$194-AV$5</f>
        <v>0.2152632721202</v>
      </c>
      <c r="AW194" s="1" t="n">
        <f aca="false">AW$5/(1-$E194)+$D$194-AW$5</f>
        <v>0.217433555926544</v>
      </c>
      <c r="AX194" s="1" t="n">
        <f aca="false">AX$5/(1-$E194)+$D$194-AX$5</f>
        <v>0.219603839732888</v>
      </c>
      <c r="AY194" s="1" t="n">
        <f aca="false">AY$5/(1-$E194)+$D$194-AY$5</f>
        <v>0.221774123539232</v>
      </c>
      <c r="AZ194" s="1" t="n">
        <f aca="false">AZ$5/(1-$E194)+$D$194-AZ$5</f>
        <v>0.223944407345575</v>
      </c>
      <c r="BA194" s="1" t="n">
        <f aca="false">BA$5/(1-$E194)+$D$194-BA$5</f>
        <v>0.22611469115192</v>
      </c>
      <c r="BB194" s="1" t="n">
        <f aca="false">BB$5/(1-$E194)+$D$194-BB$5</f>
        <v>0.228284974958264</v>
      </c>
      <c r="BC194" s="1" t="n">
        <f aca="false">BC$5/(1-$E194)+$D$194-BC$5</f>
        <v>0.230455258764607</v>
      </c>
      <c r="BD194" s="1" t="n">
        <f aca="false">BD$5/(1-$E194)+$D$194-BD$5</f>
        <v>0.232625542570951</v>
      </c>
      <c r="BE194" s="1" t="n">
        <f aca="false">BE$5/(1-$E194)+$D$194-BE$5</f>
        <v>0.234795826377296</v>
      </c>
      <c r="BF194" s="1" t="n">
        <f aca="false">BF$5/(1-$E194)+$D$194-BF$5</f>
        <v>0.236966110183639</v>
      </c>
      <c r="BG194" s="1" t="n">
        <f aca="false">BG$5/(1-$E194)+$D$194-BG$5</f>
        <v>0.239136393989983</v>
      </c>
      <c r="BH194" s="1" t="n">
        <f aca="false">BH$5/(1-$E194)+$D$194-BH$5</f>
        <v>0.241306677796326</v>
      </c>
      <c r="BI194" s="1" t="n">
        <f aca="false">BI$5/(1-$E194)+$D$194-BI$5</f>
        <v>0.243476961602671</v>
      </c>
      <c r="BJ194" s="1" t="n">
        <f aca="false">BJ$5/(1-$E194)+$D$194-BJ$5</f>
        <v>0.245647245409015</v>
      </c>
      <c r="BK194" s="1" t="n">
        <f aca="false">BK$5/(1-$E194)+$D$194-BK$5</f>
        <v>0.247817529215358</v>
      </c>
      <c r="BL194" s="1" t="n">
        <f aca="false">BL$5/(1-$E194)+$D$194-BL$5</f>
        <v>0.249987813021702</v>
      </c>
      <c r="BM194" s="1" t="n">
        <f aca="false">BM$5/(1-$E194)+$D$194-BM$5</f>
        <v>0.252158096828047</v>
      </c>
      <c r="BN194" s="1" t="n">
        <f aca="false">BN$5/(1-$E194)+$D$194-BN$5</f>
        <v>0.25432838063439</v>
      </c>
      <c r="BO194" s="1" t="n">
        <f aca="false">BO$5/(1-$E194)+$D$194-BO$5</f>
        <v>0.256498664440734</v>
      </c>
      <c r="BP194" s="1" t="n">
        <f aca="false">BP$5/(1-$E194)+$D$194-BP$5</f>
        <v>0.258668948247078</v>
      </c>
      <c r="BQ194" s="1" t="n">
        <f aca="false">BQ$5/(1-$E194)+$D$194-BQ$5</f>
        <v>0.260839232053422</v>
      </c>
      <c r="BR194" s="1" t="n">
        <f aca="false">BR$5/(1-$E194)+$D$194-BR$5</f>
        <v>0.263009515859766</v>
      </c>
      <c r="BS194" s="1" t="n">
        <f aca="false">BS$5/(1-$E194)+$D$194-BS$5</f>
        <v>0.26517979966611</v>
      </c>
      <c r="BT194" s="1" t="n">
        <f aca="false">BT$5/(1-$E194)+$D$194-BT$5</f>
        <v>0.267350083472453</v>
      </c>
      <c r="BU194" s="1" t="n">
        <f aca="false">BU$5/(1-$E194)+$D$194-BU$5</f>
        <v>0.269520367278798</v>
      </c>
      <c r="BV194" s="1" t="n">
        <f aca="false">BV$5/(1-$E194)+$D$194-BV$5</f>
        <v>0.271690651085142</v>
      </c>
      <c r="BW194" s="1" t="n">
        <f aca="false">BW$5/(1-$E194)+$D$194-BW$5</f>
        <v>0.273860934891485</v>
      </c>
      <c r="BX194" s="1" t="n">
        <f aca="false">BX$5/(1-$E194)+$D$194-BX$5</f>
        <v>0.276031218697829</v>
      </c>
      <c r="BY194" s="1" t="n">
        <f aca="false">BY$5/(1-$E194)+$D$194-BY$5</f>
        <v>0.278201502504174</v>
      </c>
      <c r="BZ194" s="1" t="n">
        <f aca="false">BZ$5/(1-$E194)+$D$194-BZ$5</f>
        <v>0.280371786310517</v>
      </c>
      <c r="CA194" s="1" t="n">
        <f aca="false">CA$5/(1-$E194)+$D$194-CA$5</f>
        <v>0.282542070116861</v>
      </c>
      <c r="CB194" s="1" t="n">
        <f aca="false">CB$5/(1-$E194)+$D$194-CB$5</f>
        <v>0.284712353923204</v>
      </c>
      <c r="CC194" s="1" t="n">
        <f aca="false">CC$5/(1-$E194)+$D$194-CC$5</f>
        <v>0.286882637729549</v>
      </c>
      <c r="CD194" s="1" t="n">
        <f aca="false">CD$5/(1-$E194)+$D$194-CD$5</f>
        <v>0.289052921535893</v>
      </c>
      <c r="CE194" s="1" t="n">
        <f aca="false">CE$5/(1-$E194)+$D$194-CE$5</f>
        <v>0.291223205342236</v>
      </c>
      <c r="CF194" s="1" t="n">
        <f aca="false">CF$5/(1-$E194)+$D$194-CF$5</f>
        <v>0.29339348914858</v>
      </c>
      <c r="CG194" s="1" t="n">
        <f aca="false">CG$5/(1-$E194)+$D$194-CG$5</f>
        <v>0.295563772954925</v>
      </c>
      <c r="CH194" s="1" t="n">
        <f aca="false">CH$5/(1-$E194)+$D$194-CH$5</f>
        <v>0.297734056761268</v>
      </c>
      <c r="CI194" s="1" t="n">
        <f aca="false">CI$5/(1-$E194)+$D$194-CI$5</f>
        <v>0.299904340567612</v>
      </c>
      <c r="CJ194" s="1" t="n">
        <f aca="false">CJ$5/(1-$E194)+$D$194-CJ$5</f>
        <v>0.302074624373956</v>
      </c>
      <c r="CK194" s="1" t="n">
        <f aca="false">CK$5/(1-$E194)+$D$194-CK$5</f>
        <v>0.3042449081803</v>
      </c>
      <c r="CL194" s="1" t="n">
        <f aca="false">CL$5/(1-$E194)+$D$194-CL$5</f>
        <v>0.306415191986644</v>
      </c>
      <c r="CM194" s="1" t="n">
        <f aca="false">CM$5/(1-$E194)+$D$194-CM$5</f>
        <v>0.308585475792988</v>
      </c>
      <c r="CN194" s="1" t="n">
        <f aca="false">CN$5/(1-$E194)+$D$194-CN$5</f>
        <v>0.310755759599331</v>
      </c>
      <c r="CO194" s="1" t="n">
        <f aca="false">CO$5/(1-$E194)+$D$194-CO$5</f>
        <v>0.312926043405676</v>
      </c>
      <c r="CP194" s="1" t="n">
        <f aca="false">CP$5/(1-$E194)+$D$194-CP$5</f>
        <v>0.31509632721202</v>
      </c>
      <c r="CQ194" s="1" t="n">
        <f aca="false">CQ$5/(1-$E194)+$D$194-CQ$5</f>
        <v>0.317266611018363</v>
      </c>
      <c r="CR194" s="1" t="n">
        <f aca="false">CR$5/(1-$E194)+$D$194-CR$5</f>
        <v>0.319436894824707</v>
      </c>
      <c r="CS194" s="1" t="n">
        <f aca="false">CS$5/(1-$E194)+$D$194-CS$5</f>
        <v>0.321607178631051</v>
      </c>
      <c r="CT194" s="1" t="n">
        <f aca="false">CT$5/(1-$E194)+$D$194-CT$5</f>
        <v>0.323777462437395</v>
      </c>
      <c r="CU194" s="1" t="n">
        <f aca="false">CU$5/(1-$E194)+$D$194-CU$5</f>
        <v>0.325947746243739</v>
      </c>
      <c r="CV194" s="1" t="n">
        <f aca="false">CV$5/(1-$E194)+$D$194-CV$5</f>
        <v>0.328118030050082</v>
      </c>
      <c r="CW194" s="1" t="n">
        <f aca="false">CW$5/(1-$E194)+$D$194-CW$5</f>
        <v>0.330288313856427</v>
      </c>
      <c r="CX194" s="1" t="n">
        <f aca="false">CX$5/(1-$E194)+$D$194-CX$5</f>
        <v>0.332458597662771</v>
      </c>
      <c r="CY194" s="1" t="n">
        <f aca="false">CY$5/(1-$E194)+$D$194-CY$5</f>
        <v>0.334628881469114</v>
      </c>
      <c r="CZ194" s="1" t="n">
        <f aca="false">CZ$5/(1-$E194)+$D$194-CZ$5</f>
        <v>0.336799165275458</v>
      </c>
      <c r="DA194" s="1" t="n">
        <f aca="false">DA$5/(1-$E194)+$D$194-DA$5</f>
        <v>0.338969449081803</v>
      </c>
      <c r="DB194" s="1" t="n">
        <f aca="false">DB$5/(1-$E194)+$D$194-DB$5</f>
        <v>0.341139732888146</v>
      </c>
      <c r="DC194" s="1" t="n">
        <f aca="false">DC$5/(1-$E194)+$D$194-DC$5</f>
        <v>0.34331001669449</v>
      </c>
      <c r="DD194" s="1" t="n">
        <f aca="false">DD$5/(1-$E194)+$D$194-DD$5</f>
        <v>0.345480300500834</v>
      </c>
      <c r="DE194" s="1" t="n">
        <f aca="false">DE$5/(1-$E194)+$D$194-DE$5</f>
        <v>0.347650584307178</v>
      </c>
      <c r="DF194" s="1" t="n">
        <f aca="false">DF$5/(1-$E194)+$D$194-DF$5</f>
        <v>0.349820868113522</v>
      </c>
      <c r="DG194" s="1" t="n">
        <f aca="false">DG$5/(1-$E194)+$D$194-DG$5</f>
        <v>0.351991151919866</v>
      </c>
      <c r="DH194" s="1" t="n">
        <f aca="false">DH$5/(1-$E194)+$D$194-DH$5</f>
        <v>0.354161435726209</v>
      </c>
      <c r="DI194" s="1" t="n">
        <f aca="false">DI$5/(1-$E194)+$D$194-DI$5</f>
        <v>0.356331719532554</v>
      </c>
      <c r="DJ194" s="1" t="n">
        <f aca="false">DJ$5/(1-$E194)+$D$194-DJ$5</f>
        <v>0.358502003338898</v>
      </c>
      <c r="DK194" s="1" t="n">
        <f aca="false">DK$5/(1-$E194)+$D$194-DK$5</f>
        <v>0.360672287145241</v>
      </c>
      <c r="DL194" s="1" t="n">
        <f aca="false">DL$5/(1-$E194)+$D$194-DL$5</f>
        <v>0.362842570951585</v>
      </c>
      <c r="DM194" s="1" t="n">
        <f aca="false">DM$5/(1-$E194)+$D$194-DM$5</f>
        <v>0.365012854757929</v>
      </c>
      <c r="DN194" s="1" t="n">
        <f aca="false">DN$5/(1-$E194)+$D$194-DN$5</f>
        <v>0.367183138564273</v>
      </c>
      <c r="DO194" s="1" t="n">
        <f aca="false">DO$5/(1-$E194)+$D$194-DO$5</f>
        <v>0.369353422370616</v>
      </c>
      <c r="DP194" s="1" t="n">
        <f aca="false">DP$5/(1-$E194)+$D$194-DP$5</f>
        <v>0.37152370617696</v>
      </c>
      <c r="DQ194" s="1" t="n">
        <f aca="false">DQ$5/(1-$E194)+$D$194-DQ$5</f>
        <v>0.373693989983305</v>
      </c>
      <c r="DR194" s="1" t="n">
        <f aca="false">DR$5/(1-$E194)+$D$194-DR$5</f>
        <v>0.375864273789649</v>
      </c>
      <c r="DS194" s="1" t="n">
        <f aca="false">DS$5/(1-$E194)+$D$194-DS$5</f>
        <v>0.378034557595993</v>
      </c>
      <c r="DT194" s="1" t="n">
        <f aca="false">DT$5/(1-$E194)+$D$194-DT$5</f>
        <v>0.380204841402337</v>
      </c>
      <c r="DU194" s="1" t="n">
        <f aca="false">DU$5/(1-$E194)+$D$194-DU$5</f>
        <v>0.38237512520868</v>
      </c>
      <c r="DV194" s="1" t="n">
        <f aca="false">DV$5/(1-$E194)+$D$194-DV$5</f>
        <v>0.384545409015024</v>
      </c>
      <c r="DW194" s="1" t="n">
        <f aca="false">DW$5/(1-$E194)+$D$194-DW$5</f>
        <v>0.386715692821369</v>
      </c>
      <c r="DX194" s="1" t="n">
        <f aca="false">DX$5/(1-$E194)+$D$194-DX$5</f>
        <v>0.388885976627712</v>
      </c>
      <c r="DY194" s="1" t="n">
        <f aca="false">DY$5/(1-$E194)+$D$194-DY$5</f>
        <v>0.391056260434056</v>
      </c>
      <c r="DZ194" s="1" t="n">
        <f aca="false">DZ$5/(1-$E194)+$D$194-DZ$5</f>
        <v>0.393226544240401</v>
      </c>
      <c r="EA194" s="1" t="n">
        <f aca="false">EA$5/(1-$E194)+$D$194-EA$5</f>
        <v>0.395396828046744</v>
      </c>
      <c r="EB194" s="1" t="n">
        <f aca="false">EB$5/(1-$E194)+$D$194-EB$5</f>
        <v>0.397567111853087</v>
      </c>
      <c r="EC194" s="1" t="n">
        <f aca="false">EC$5/(1-$E194)+$D$194-EC$5</f>
        <v>0.399737395659432</v>
      </c>
      <c r="ED194" s="1" t="n">
        <f aca="false">ED$5/(1-$E194)+$D$194-ED$5</f>
        <v>0.401907679465776</v>
      </c>
      <c r="EE194" s="1" t="n">
        <f aca="false">EE$5/(1-$E194)+$D$194-EE$5</f>
        <v>0.404077963272119</v>
      </c>
      <c r="EF194" s="1" t="n">
        <f aca="false">EF$5/(1-$E194)+$D$194-EF$5</f>
        <v>0.406248247078464</v>
      </c>
      <c r="EG194" s="1" t="n">
        <f aca="false">EG$5/(1-$E194)+$D$194-EG$5</f>
        <v>0.408418530884807</v>
      </c>
      <c r="EH194" s="1" t="n">
        <f aca="false">EH$5/(1-$E194)+$D$194-EH$5</f>
        <v>0.410588814691151</v>
      </c>
      <c r="EI194" s="1" t="n">
        <f aca="false">EI$5/(1-$E194)+$D$194-EI$5</f>
        <v>0.412759098497496</v>
      </c>
      <c r="EJ194" s="1" t="n">
        <f aca="false">EJ$5/(1-$E194)+$D$194-EJ$5</f>
        <v>0.414929382303839</v>
      </c>
      <c r="EK194" s="1" t="n">
        <f aca="false">EK$5/(1-$E194)+$D$194-EK$5</f>
        <v>0.417099666110182</v>
      </c>
      <c r="EL194" s="1" t="n">
        <f aca="false">EL$5/(1-$E194)+$D$194-EL$5</f>
        <v>0.419269949916528</v>
      </c>
      <c r="EM194" s="1" t="n">
        <f aca="false">EM$5/(1-$E194)+$D$194-EM$5</f>
        <v>0.421440233722871</v>
      </c>
      <c r="EN194" s="1" t="n">
        <f aca="false">EN$5/(1-$E194)+$D$194-EN$5</f>
        <v>0.423610517529214</v>
      </c>
      <c r="EO194" s="1" t="n">
        <f aca="false">EO$5/(1-$E194)+$D$194-EO$5</f>
        <v>0.425780801335559</v>
      </c>
      <c r="EP194" s="1" t="n">
        <f aca="false">EP$5/(1-$E194)+$D$194-EP$5</f>
        <v>0.427951085141903</v>
      </c>
      <c r="EQ194" s="1" t="n">
        <f aca="false">EQ$5/(1-$E194)+$D$194-EQ$5</f>
        <v>0.430121368948246</v>
      </c>
      <c r="ER194" s="1" t="n">
        <f aca="false">ER$5/(1-$E194)+$D$194-ER$5</f>
        <v>0.432291652754591</v>
      </c>
      <c r="ES194" s="1" t="n">
        <f aca="false">ES$5/(1-$E194)+$D$194-ES$5</f>
        <v>0.434461936560934</v>
      </c>
      <c r="ET194" s="1" t="n">
        <f aca="false">ET$5/(1-$E194)+$D$194-ET$5</f>
        <v>0.436632220367278</v>
      </c>
      <c r="EU194" s="1"/>
      <c r="EV194" s="1"/>
      <c r="EW194" s="1"/>
      <c r="EX194" s="1"/>
      <c r="EY194" s="1"/>
      <c r="EZ194" s="1"/>
      <c r="FA194" s="1"/>
      <c r="FB194" s="1"/>
    </row>
    <row r="195" customFormat="false" ht="12.75" hidden="false" customHeight="false" outlineLevel="0" collapsed="false">
      <c r="A195" s="18"/>
      <c r="B195" s="12"/>
    </row>
    <row r="196" customFormat="false" ht="12.75" hidden="false" customHeight="false" outlineLevel="0" collapsed="false">
      <c r="A196" s="5" t="s">
        <v>145</v>
      </c>
      <c r="B196" s="12" t="n">
        <f aca="false">+B191+1</f>
        <v>141</v>
      </c>
    </row>
    <row r="197" customFormat="false" ht="12.75" hidden="false" customHeight="false" outlineLevel="0" collapsed="false">
      <c r="A197" s="18" t="s">
        <v>154</v>
      </c>
      <c r="B197" s="12" t="n">
        <f aca="false">+B196+1</f>
        <v>142</v>
      </c>
      <c r="C197" s="1" t="n">
        <f aca="false">4.6829</f>
        <v>4.6829</v>
      </c>
      <c r="D197" s="1" t="n">
        <f aca="false">0.0431</f>
        <v>0.0431</v>
      </c>
      <c r="E197" s="2" t="n">
        <v>0.0145</v>
      </c>
      <c r="F197" s="1" t="n">
        <f aca="false">F$5/(1-$E197)+$D$197-F$5</f>
        <v>0.0651700152207</v>
      </c>
      <c r="G197" s="1" t="n">
        <f aca="false">G$5/(1-$E197)+$D$197-G$5</f>
        <v>0.0659056823947233</v>
      </c>
      <c r="H197" s="1" t="n">
        <f aca="false">H$5/(1-$E197)+$D$197-H$5</f>
        <v>0.0666413495687466</v>
      </c>
      <c r="I197" s="1" t="n">
        <f aca="false">I$5/(1-$E197)+$D$197-I$5</f>
        <v>0.0673770167427701</v>
      </c>
      <c r="J197" s="1" t="n">
        <f aca="false">J$5/(1-$E197)+$D$197-J$5</f>
        <v>0.0681126839167934</v>
      </c>
      <c r="K197" s="1" t="n">
        <f aca="false">K$5/(1-$E197)+$D$197-K$5</f>
        <v>0.0688483510908167</v>
      </c>
      <c r="L197" s="1" t="n">
        <f aca="false">L$5/(1-$E197)+$D$197-L$5</f>
        <v>0.06958401826484</v>
      </c>
      <c r="M197" s="1" t="n">
        <f aca="false">M$5/(1-$E197)+$D$197-M$5</f>
        <v>0.0703196854388635</v>
      </c>
      <c r="N197" s="1" t="n">
        <f aca="false">N$5/(1-$E197)+$D$197-N$5</f>
        <v>0.0710553526128868</v>
      </c>
      <c r="O197" s="1" t="n">
        <f aca="false">O$5/(1-$E197)+$D$197-O$5</f>
        <v>0.0717910197869103</v>
      </c>
      <c r="P197" s="1" t="n">
        <f aca="false">P$5/(1-$E197)+$D$197-P$5</f>
        <v>0.0798833587011667</v>
      </c>
      <c r="Q197" s="1" t="n">
        <f aca="false">Q$5/(1-$E197)+$D$197-Q$5</f>
        <v>0.08061902587519</v>
      </c>
      <c r="R197" s="1" t="n">
        <f aca="false">R$5/(1-$E197)+$D$197-R$5</f>
        <v>0.0813546930492133</v>
      </c>
      <c r="S197" s="1" t="n">
        <f aca="false">S$5/(1-$E197)+$D$197-S$5</f>
        <v>0.0820903602232366</v>
      </c>
      <c r="T197" s="1" t="n">
        <f aca="false">T$5/(1-$E197)+$D$197-T$5</f>
        <v>0.0828260273972599</v>
      </c>
      <c r="U197" s="1" t="n">
        <f aca="false">U$5/(1-$E197)+$D$197-U$5</f>
        <v>0.0835616945712836</v>
      </c>
      <c r="V197" s="1" t="n">
        <f aca="false">V$5/(1-$E197)+$D$197-V$5</f>
        <v>0.0842973617453069</v>
      </c>
      <c r="W197" s="1" t="n">
        <f aca="false">W$5/(1-$E197)+$D$197-W$5</f>
        <v>0.0850330289193302</v>
      </c>
      <c r="X197" s="1" t="n">
        <f aca="false">X$5/(1-$E197)+$D$197-X$5</f>
        <v>0.0857686960933535</v>
      </c>
      <c r="Y197" s="1" t="n">
        <f aca="false">Y$5/(1-$E197)+$D$197-Y$5</f>
        <v>0.0865043632673768</v>
      </c>
      <c r="Z197" s="1" t="n">
        <f aca="false">Z$5/(1-$E197)+$D$197-Z$5</f>
        <v>0.0872400304414001</v>
      </c>
      <c r="AA197" s="1" t="n">
        <f aca="false">AA$5/(1-$E197)+$D$197-AA$5</f>
        <v>0.0879756976154233</v>
      </c>
      <c r="AB197" s="1" t="n">
        <f aca="false">AB$5/(1-$E197)+$D$197-AB$5</f>
        <v>0.0887113647894466</v>
      </c>
      <c r="AC197" s="1" t="n">
        <f aca="false">AC$5/(1-$E197)+$D$197-AC$5</f>
        <v>0.0894470319634699</v>
      </c>
      <c r="AD197" s="1" t="n">
        <f aca="false">AD$5/(1-$E197)+$D$197-AD$5</f>
        <v>0.0901826991374932</v>
      </c>
      <c r="AE197" s="1" t="n">
        <f aca="false">AE$5/(1-$E197)+$D$197-AE$5</f>
        <v>0.090918366311517</v>
      </c>
      <c r="AF197" s="1" t="n">
        <f aca="false">AF$5/(1-$E197)+$D$197-AF$5</f>
        <v>0.0916540334855402</v>
      </c>
      <c r="AG197" s="1" t="n">
        <f aca="false">AG$5/(1-$E197)+$D$197-AG$5</f>
        <v>0.0923897006595635</v>
      </c>
      <c r="AH197" s="1" t="n">
        <f aca="false">AH$5/(1-$E197)+$D$197-AH$5</f>
        <v>0.0931253678335868</v>
      </c>
      <c r="AI197" s="1" t="n">
        <f aca="false">AI$5/(1-$E197)+$D$197-AI$5</f>
        <v>0.0938610350076101</v>
      </c>
      <c r="AJ197" s="1" t="n">
        <f aca="false">AJ$5/(1-$E197)+$D$197-AJ$5</f>
        <v>0.0945967021816334</v>
      </c>
      <c r="AK197" s="1" t="n">
        <f aca="false">AK$5/(1-$E197)+$D$197-AK$5</f>
        <v>0.0953323693556567</v>
      </c>
      <c r="AL197" s="1" t="n">
        <f aca="false">AL$5/(1-$E197)+$D$197-AL$5</f>
        <v>0.09606803652968</v>
      </c>
      <c r="AM197" s="1" t="n">
        <f aca="false">AM$5/(1-$E197)+$D$197-AM$5</f>
        <v>0.0968037037037033</v>
      </c>
      <c r="AN197" s="1" t="n">
        <f aca="false">AN$5/(1-$E197)+$D$197-AN$5</f>
        <v>0.0975393708777266</v>
      </c>
      <c r="AO197" s="1" t="n">
        <f aca="false">AO$5/(1-$E197)+$D$197-AO$5</f>
        <v>0.0982750380517499</v>
      </c>
      <c r="AP197" s="1" t="n">
        <f aca="false">AP$5/(1-$E197)+$D$197-AP$5</f>
        <v>0.0990107052257736</v>
      </c>
      <c r="AQ197" s="1" t="n">
        <f aca="false">AQ$5/(1-$E197)+$D$197-AQ$5</f>
        <v>0.0997463723997969</v>
      </c>
      <c r="AR197" s="1" t="n">
        <f aca="false">AR$5/(1-$E197)+$D$197-AR$5</f>
        <v>0.10048203957382</v>
      </c>
      <c r="AS197" s="1" t="n">
        <f aca="false">AS$5/(1-$E197)+$D$197-AS$5</f>
        <v>0.101217706747843</v>
      </c>
      <c r="AT197" s="1" t="n">
        <f aca="false">AT$5/(1-$E197)+$D$197-AT$5</f>
        <v>0.101953373921867</v>
      </c>
      <c r="AU197" s="1" t="n">
        <f aca="false">AU$5/(1-$E197)+$D$197-AU$5</f>
        <v>0.10268904109589</v>
      </c>
      <c r="AV197" s="1" t="n">
        <f aca="false">AV$5/(1-$E197)+$D$197-AV$5</f>
        <v>0.103424708269913</v>
      </c>
      <c r="AW197" s="1" t="n">
        <f aca="false">AW$5/(1-$E197)+$D$197-AW$5</f>
        <v>0.104160375443937</v>
      </c>
      <c r="AX197" s="1" t="n">
        <f aca="false">AX$5/(1-$E197)+$D$197-AX$5</f>
        <v>0.10489604261796</v>
      </c>
      <c r="AY197" s="1" t="n">
        <f aca="false">AY$5/(1-$E197)+$D$197-AY$5</f>
        <v>0.105631709791983</v>
      </c>
      <c r="AZ197" s="1" t="n">
        <f aca="false">AZ$5/(1-$E197)+$D$197-AZ$5</f>
        <v>0.106367376966007</v>
      </c>
      <c r="BA197" s="1" t="n">
        <f aca="false">BA$5/(1-$E197)+$D$197-BA$5</f>
        <v>0.10710304414003</v>
      </c>
      <c r="BB197" s="1" t="n">
        <f aca="false">BB$5/(1-$E197)+$D$197-BB$5</f>
        <v>0.107838711314053</v>
      </c>
      <c r="BC197" s="1" t="n">
        <f aca="false">BC$5/(1-$E197)+$D$197-BC$5</f>
        <v>0.108574378488076</v>
      </c>
      <c r="BD197" s="1" t="n">
        <f aca="false">BD$5/(1-$E197)+$D$197-BD$5</f>
        <v>0.1093100456621</v>
      </c>
      <c r="BE197" s="1" t="n">
        <f aca="false">BE$5/(1-$E197)+$D$197-BE$5</f>
        <v>0.110045712836123</v>
      </c>
      <c r="BF197" s="1" t="n">
        <f aca="false">BF$5/(1-$E197)+$D$197-BF$5</f>
        <v>0.110781380010147</v>
      </c>
      <c r="BG197" s="1" t="n">
        <f aca="false">BG$5/(1-$E197)+$D$197-BG$5</f>
        <v>0.11151704718417</v>
      </c>
      <c r="BH197" s="1" t="n">
        <f aca="false">BH$5/(1-$E197)+$D$197-BH$5</f>
        <v>0.112252714358194</v>
      </c>
      <c r="BI197" s="1" t="n">
        <f aca="false">BI$5/(1-$E197)+$D$197-BI$5</f>
        <v>0.112988381532217</v>
      </c>
      <c r="BJ197" s="1" t="n">
        <f aca="false">BJ$5/(1-$E197)+$D$197-BJ$5</f>
        <v>0.11372404870624</v>
      </c>
      <c r="BK197" s="1" t="n">
        <f aca="false">BK$5/(1-$E197)+$D$197-BK$5</f>
        <v>0.114459715880264</v>
      </c>
      <c r="BL197" s="1" t="n">
        <f aca="false">BL$5/(1-$E197)+$D$197-BL$5</f>
        <v>0.115195383054287</v>
      </c>
      <c r="BM197" s="1" t="n">
        <f aca="false">BM$5/(1-$E197)+$D$197-BM$5</f>
        <v>0.11593105022831</v>
      </c>
      <c r="BN197" s="1" t="n">
        <f aca="false">BN$5/(1-$E197)+$D$197-BN$5</f>
        <v>0.116666717402333</v>
      </c>
      <c r="BO197" s="1" t="n">
        <f aca="false">BO$5/(1-$E197)+$D$197-BO$5</f>
        <v>0.117402384576357</v>
      </c>
      <c r="BP197" s="1" t="n">
        <f aca="false">BP$5/(1-$E197)+$D$197-BP$5</f>
        <v>0.11813805175038</v>
      </c>
      <c r="BQ197" s="1" t="n">
        <f aca="false">BQ$5/(1-$E197)+$D$197-BQ$5</f>
        <v>0.118873718924403</v>
      </c>
      <c r="BR197" s="1" t="n">
        <f aca="false">BR$5/(1-$E197)+$D$197-BR$5</f>
        <v>0.119609386098427</v>
      </c>
      <c r="BS197" s="1" t="n">
        <f aca="false">BS$5/(1-$E197)+$D$197-BS$5</f>
        <v>0.12034505327245</v>
      </c>
      <c r="BT197" s="1" t="n">
        <f aca="false">BT$5/(1-$E197)+$D$197-BT$5</f>
        <v>0.121080720446473</v>
      </c>
      <c r="BU197" s="1" t="n">
        <f aca="false">BU$5/(1-$E197)+$D$197-BU$5</f>
        <v>0.121816387620497</v>
      </c>
      <c r="BV197" s="1" t="n">
        <f aca="false">BV$5/(1-$E197)+$D$197-BV$5</f>
        <v>0.12255205479452</v>
      </c>
      <c r="BW197" s="1" t="n">
        <f aca="false">BW$5/(1-$E197)+$D$197-BW$5</f>
        <v>0.123287721968543</v>
      </c>
      <c r="BX197" s="1" t="n">
        <f aca="false">BX$5/(1-$E197)+$D$197-BX$5</f>
        <v>0.124023389142566</v>
      </c>
      <c r="BY197" s="1" t="n">
        <f aca="false">BY$5/(1-$E197)+$D$197-BY$5</f>
        <v>0.12475905631659</v>
      </c>
      <c r="BZ197" s="1" t="n">
        <f aca="false">BZ$5/(1-$E197)+$D$197-BZ$5</f>
        <v>0.125494723490613</v>
      </c>
      <c r="CA197" s="1" t="n">
        <f aca="false">CA$5/(1-$E197)+$D$197-CA$5</f>
        <v>0.126230390664637</v>
      </c>
      <c r="CB197" s="1" t="n">
        <f aca="false">CB$5/(1-$E197)+$D$197-CB$5</f>
        <v>0.12696605783866</v>
      </c>
      <c r="CC197" s="1" t="n">
        <f aca="false">CC$5/(1-$E197)+$D$197-CC$5</f>
        <v>0.127701725012684</v>
      </c>
      <c r="CD197" s="1" t="n">
        <f aca="false">CD$5/(1-$E197)+$D$197-CD$5</f>
        <v>0.128437392186707</v>
      </c>
      <c r="CE197" s="1" t="n">
        <f aca="false">CE$5/(1-$E197)+$D$197-CE$5</f>
        <v>0.12917305936073</v>
      </c>
      <c r="CF197" s="1" t="n">
        <f aca="false">CF$5/(1-$E197)+$D$197-CF$5</f>
        <v>0.129908726534754</v>
      </c>
      <c r="CG197" s="1" t="n">
        <f aca="false">CG$5/(1-$E197)+$D$197-CG$5</f>
        <v>0.130644393708777</v>
      </c>
      <c r="CH197" s="1" t="n">
        <f aca="false">CH$5/(1-$E197)+$D$197-CH$5</f>
        <v>0.1313800608828</v>
      </c>
      <c r="CI197" s="1" t="n">
        <f aca="false">CI$5/(1-$E197)+$D$197-CI$5</f>
        <v>0.132115728056823</v>
      </c>
      <c r="CJ197" s="1" t="n">
        <f aca="false">CJ$5/(1-$E197)+$D$197-CJ$5</f>
        <v>0.132851395230847</v>
      </c>
      <c r="CK197" s="1" t="n">
        <f aca="false">CK$5/(1-$E197)+$D$197-CK$5</f>
        <v>0.13358706240487</v>
      </c>
      <c r="CL197" s="1" t="n">
        <f aca="false">CL$5/(1-$E197)+$D$197-CL$5</f>
        <v>0.134322729578893</v>
      </c>
      <c r="CM197" s="1" t="n">
        <f aca="false">CM$5/(1-$E197)+$D$197-CM$5</f>
        <v>0.135058396752917</v>
      </c>
      <c r="CN197" s="1" t="n">
        <f aca="false">CN$5/(1-$E197)+$D$197-CN$5</f>
        <v>0.13579406392694</v>
      </c>
      <c r="CO197" s="1" t="n">
        <f aca="false">CO$5/(1-$E197)+$D$197-CO$5</f>
        <v>0.136529731100963</v>
      </c>
      <c r="CP197" s="1" t="n">
        <f aca="false">CP$5/(1-$E197)+$D$197-CP$5</f>
        <v>0.137265398274987</v>
      </c>
      <c r="CQ197" s="1" t="n">
        <f aca="false">CQ$5/(1-$E197)+$D$197-CQ$5</f>
        <v>0.13800106544901</v>
      </c>
      <c r="CR197" s="1" t="n">
        <f aca="false">CR$5/(1-$E197)+$D$197-CR$5</f>
        <v>0.138736732623033</v>
      </c>
      <c r="CS197" s="1" t="n">
        <f aca="false">CS$5/(1-$E197)+$D$197-CS$5</f>
        <v>0.139472399797056</v>
      </c>
      <c r="CT197" s="1" t="n">
        <f aca="false">CT$5/(1-$E197)+$D$197-CT$5</f>
        <v>0.14020806697108</v>
      </c>
      <c r="CU197" s="1" t="n">
        <f aca="false">CU$5/(1-$E197)+$D$197-CU$5</f>
        <v>0.140943734145103</v>
      </c>
      <c r="CV197" s="1" t="n">
        <f aca="false">CV$5/(1-$E197)+$D$197-CV$5</f>
        <v>0.141679401319127</v>
      </c>
      <c r="CW197" s="1" t="n">
        <f aca="false">CW$5/(1-$E197)+$D$197-CW$5</f>
        <v>0.14241506849315</v>
      </c>
      <c r="CX197" s="1" t="n">
        <f aca="false">CX$5/(1-$E197)+$D$197-CX$5</f>
        <v>0.143150735667174</v>
      </c>
      <c r="CY197" s="1" t="n">
        <f aca="false">CY$5/(1-$E197)+$D$197-CY$5</f>
        <v>0.143886402841197</v>
      </c>
      <c r="CZ197" s="1" t="n">
        <f aca="false">CZ$5/(1-$E197)+$D$197-CZ$5</f>
        <v>0.14462207001522</v>
      </c>
      <c r="DA197" s="1" t="n">
        <f aca="false">DA$5/(1-$E197)+$D$197-DA$5</f>
        <v>0.145357737189244</v>
      </c>
      <c r="DB197" s="1" t="n">
        <f aca="false">DB$5/(1-$E197)+$D$197-DB$5</f>
        <v>0.146093404363267</v>
      </c>
      <c r="DC197" s="1" t="n">
        <f aca="false">DC$5/(1-$E197)+$D$197-DC$5</f>
        <v>0.14682907153729</v>
      </c>
      <c r="DD197" s="1" t="n">
        <f aca="false">DD$5/(1-$E197)+$D$197-DD$5</f>
        <v>0.147564738711313</v>
      </c>
      <c r="DE197" s="1" t="n">
        <f aca="false">DE$5/(1-$E197)+$D$197-DE$5</f>
        <v>0.148300405885337</v>
      </c>
      <c r="DF197" s="1" t="n">
        <f aca="false">DF$5/(1-$E197)+$D$197-DF$5</f>
        <v>0.14903607305936</v>
      </c>
      <c r="DG197" s="1" t="n">
        <f aca="false">DG$5/(1-$E197)+$D$197-DG$5</f>
        <v>0.149771740233383</v>
      </c>
      <c r="DH197" s="1" t="n">
        <f aca="false">DH$5/(1-$E197)+$D$197-DH$5</f>
        <v>0.150507407407407</v>
      </c>
      <c r="DI197" s="1" t="n">
        <f aca="false">DI$5/(1-$E197)+$D$197-DI$5</f>
        <v>0.15124307458143</v>
      </c>
      <c r="DJ197" s="1" t="n">
        <f aca="false">DJ$5/(1-$E197)+$D$197-DJ$5</f>
        <v>0.151978741755453</v>
      </c>
      <c r="DK197" s="1" t="n">
        <f aca="false">DK$5/(1-$E197)+$D$197-DK$5</f>
        <v>0.152714408929477</v>
      </c>
      <c r="DL197" s="1" t="n">
        <f aca="false">DL$5/(1-$E197)+$D$197-DL$5</f>
        <v>0.1534500761035</v>
      </c>
      <c r="DM197" s="1" t="n">
        <f aca="false">DM$5/(1-$E197)+$D$197-DM$5</f>
        <v>0.154185743277523</v>
      </c>
      <c r="DN197" s="1" t="n">
        <f aca="false">DN$5/(1-$E197)+$D$197-DN$5</f>
        <v>0.154921410451546</v>
      </c>
      <c r="DO197" s="1" t="n">
        <f aca="false">DO$5/(1-$E197)+$D$197-DO$5</f>
        <v>0.15565707762557</v>
      </c>
      <c r="DP197" s="1" t="n">
        <f aca="false">DP$5/(1-$E197)+$D$197-DP$5</f>
        <v>0.156392744799594</v>
      </c>
      <c r="DQ197" s="1" t="n">
        <f aca="false">DQ$5/(1-$E197)+$D$197-DQ$5</f>
        <v>0.157128411973617</v>
      </c>
      <c r="DR197" s="1" t="n">
        <f aca="false">DR$5/(1-$E197)+$D$197-DR$5</f>
        <v>0.15786407914764</v>
      </c>
      <c r="DS197" s="1" t="n">
        <f aca="false">DS$5/(1-$E197)+$D$197-DS$5</f>
        <v>0.158599746321664</v>
      </c>
      <c r="DT197" s="1" t="n">
        <f aca="false">DT$5/(1-$E197)+$D$197-DT$5</f>
        <v>0.159335413495688</v>
      </c>
      <c r="DU197" s="1" t="n">
        <f aca="false">DU$5/(1-$E197)+$D$197-DU$5</f>
        <v>0.16007108066971</v>
      </c>
      <c r="DV197" s="1" t="n">
        <f aca="false">DV$5/(1-$E197)+$D$197-DV$5</f>
        <v>0.160806747843735</v>
      </c>
      <c r="DW197" s="1" t="n">
        <f aca="false">DW$5/(1-$E197)+$D$197-DW$5</f>
        <v>0.161542415017758</v>
      </c>
      <c r="DX197" s="1" t="n">
        <f aca="false">DX$5/(1-$E197)+$D$197-DX$5</f>
        <v>0.162278082191781</v>
      </c>
      <c r="DY197" s="1" t="n">
        <f aca="false">DY$5/(1-$E197)+$D$197-DY$5</f>
        <v>0.163013749365804</v>
      </c>
      <c r="DZ197" s="1" t="n">
        <f aca="false">DZ$5/(1-$E197)+$D$197-DZ$5</f>
        <v>0.163749416539828</v>
      </c>
      <c r="EA197" s="1" t="n">
        <f aca="false">EA$5/(1-$E197)+$D$197-EA$5</f>
        <v>0.164485083713851</v>
      </c>
      <c r="EB197" s="1" t="n">
        <f aca="false">EB$5/(1-$E197)+$D$197-EB$5</f>
        <v>0.165220750887874</v>
      </c>
      <c r="EC197" s="1" t="n">
        <f aca="false">EC$5/(1-$E197)+$D$197-EC$5</f>
        <v>0.165956418061898</v>
      </c>
      <c r="ED197" s="1" t="n">
        <f aca="false">ED$5/(1-$E197)+$D$197-ED$5</f>
        <v>0.166692085235921</v>
      </c>
      <c r="EE197" s="1" t="n">
        <f aca="false">EE$5/(1-$E197)+$D$197-EE$5</f>
        <v>0.167427752409944</v>
      </c>
      <c r="EF197" s="1" t="n">
        <f aca="false">EF$5/(1-$E197)+$D$197-EF$5</f>
        <v>0.168163419583967</v>
      </c>
      <c r="EG197" s="1" t="n">
        <f aca="false">EG$5/(1-$E197)+$D$197-EG$5</f>
        <v>0.168899086757991</v>
      </c>
      <c r="EH197" s="1" t="n">
        <f aca="false">EH$5/(1-$E197)+$D$197-EH$5</f>
        <v>0.169634753932014</v>
      </c>
      <c r="EI197" s="1" t="n">
        <f aca="false">EI$5/(1-$E197)+$D$197-EI$5</f>
        <v>0.170370421106037</v>
      </c>
      <c r="EJ197" s="1" t="n">
        <f aca="false">EJ$5/(1-$E197)+$D$197-EJ$5</f>
        <v>0.171106088280061</v>
      </c>
      <c r="EK197" s="1" t="n">
        <f aca="false">EK$5/(1-$E197)+$D$197-EK$5</f>
        <v>0.171841755454084</v>
      </c>
      <c r="EL197" s="1" t="n">
        <f aca="false">EL$5/(1-$E197)+$D$197-EL$5</f>
        <v>0.172577422628107</v>
      </c>
      <c r="EM197" s="1" t="n">
        <f aca="false">EM$5/(1-$E197)+$D$197-EM$5</f>
        <v>0.17331308980213</v>
      </c>
      <c r="EN197" s="1" t="n">
        <f aca="false">EN$5/(1-$E197)+$D$197-EN$5</f>
        <v>0.174048756976154</v>
      </c>
      <c r="EO197" s="1" t="n">
        <f aca="false">EO$5/(1-$E197)+$D$197-EO$5</f>
        <v>0.174784424150177</v>
      </c>
      <c r="EP197" s="1" t="n">
        <f aca="false">EP$5/(1-$E197)+$D$197-EP$5</f>
        <v>0.175520091324202</v>
      </c>
      <c r="EQ197" s="1" t="n">
        <f aca="false">EQ$5/(1-$E197)+$D$197-EQ$5</f>
        <v>0.176255758498225</v>
      </c>
      <c r="ER197" s="1" t="n">
        <f aca="false">ER$5/(1-$E197)+$D$197-ER$5</f>
        <v>0.176991425672249</v>
      </c>
      <c r="ES197" s="1" t="n">
        <f aca="false">ES$5/(1-$E197)+$D$197-ES$5</f>
        <v>0.177727092846272</v>
      </c>
      <c r="ET197" s="1" t="n">
        <f aca="false">ET$5/(1-$E197)+$D$197-ET$5</f>
        <v>0.178462760020295</v>
      </c>
      <c r="EU197" s="1"/>
      <c r="EV197" s="1"/>
      <c r="EW197" s="1"/>
      <c r="EX197" s="1"/>
      <c r="EY197" s="1"/>
      <c r="EZ197" s="1"/>
      <c r="FA197" s="1"/>
      <c r="FB197" s="1"/>
    </row>
    <row r="198" customFormat="false" ht="12.75" hidden="false" customHeight="false" outlineLevel="0" collapsed="false">
      <c r="A198" s="18" t="s">
        <v>155</v>
      </c>
      <c r="B198" s="12" t="n">
        <f aca="false">+B197+1</f>
        <v>143</v>
      </c>
      <c r="C198" s="1" t="n">
        <f aca="false">2.1642</f>
        <v>2.1642</v>
      </c>
      <c r="D198" s="1" t="n">
        <f aca="false">0.0431</f>
        <v>0.0431</v>
      </c>
      <c r="E198" s="2" t="n">
        <v>0</v>
      </c>
      <c r="F198" s="1" t="n">
        <f aca="false">F$5/(1-$E198)+$D$198-F$5</f>
        <v>0.0430999999999999</v>
      </c>
      <c r="G198" s="1" t="n">
        <f aca="false">G$5/(1-$E198)+$D$198-G$5</f>
        <v>0.0430999999999999</v>
      </c>
      <c r="H198" s="1" t="n">
        <f aca="false">H$5/(1-$E198)+$D$198-H$5</f>
        <v>0.0430999999999999</v>
      </c>
      <c r="I198" s="1" t="n">
        <f aca="false">I$5/(1-$E198)+$D$198-I$5</f>
        <v>0.0430999999999999</v>
      </c>
      <c r="J198" s="1" t="n">
        <f aca="false">J$5/(1-$E198)+$D$198-J$5</f>
        <v>0.0430999999999999</v>
      </c>
      <c r="K198" s="1" t="n">
        <f aca="false">K$5/(1-$E198)+$D$198-K$5</f>
        <v>0.0430999999999999</v>
      </c>
      <c r="L198" s="1" t="n">
        <f aca="false">L$5/(1-$E198)+$D$198-L$5</f>
        <v>0.0430999999999999</v>
      </c>
      <c r="M198" s="1" t="n">
        <f aca="false">M$5/(1-$E198)+$D$198-M$5</f>
        <v>0.0430999999999999</v>
      </c>
      <c r="N198" s="1" t="n">
        <f aca="false">N$5/(1-$E198)+$D$198-N$5</f>
        <v>0.0430999999999999</v>
      </c>
      <c r="O198" s="1" t="n">
        <f aca="false">O$5/(1-$E198)+$D$198-O$5</f>
        <v>0.0430999999999999</v>
      </c>
      <c r="P198" s="1" t="n">
        <f aca="false">P$5/(1-$E198)+$D$198-P$5</f>
        <v>0.0430999999999999</v>
      </c>
      <c r="Q198" s="1" t="n">
        <f aca="false">Q$5/(1-$E198)+$D$198-Q$5</f>
        <v>0.0430999999999999</v>
      </c>
      <c r="R198" s="1" t="n">
        <f aca="false">R$5/(1-$E198)+$D$198-R$5</f>
        <v>0.0430999999999999</v>
      </c>
      <c r="S198" s="1" t="n">
        <f aca="false">S$5/(1-$E198)+$D$198-S$5</f>
        <v>0.0430999999999999</v>
      </c>
      <c r="T198" s="1" t="n">
        <f aca="false">T$5/(1-$E198)+$D$198-T$5</f>
        <v>0.0430999999999999</v>
      </c>
      <c r="U198" s="1" t="n">
        <f aca="false">U$5/(1-$E198)+$D$198-U$5</f>
        <v>0.0430999999999999</v>
      </c>
      <c r="V198" s="1" t="n">
        <f aca="false">V$5/(1-$E198)+$D$198-V$5</f>
        <v>0.0430999999999999</v>
      </c>
      <c r="W198" s="1" t="n">
        <f aca="false">W$5/(1-$E198)+$D$198-W$5</f>
        <v>0.0430999999999999</v>
      </c>
      <c r="X198" s="1" t="n">
        <f aca="false">X$5/(1-$E198)+$D$198-X$5</f>
        <v>0.0430999999999999</v>
      </c>
      <c r="Y198" s="1" t="n">
        <f aca="false">Y$5/(1-$E198)+$D$198-Y$5</f>
        <v>0.0430999999999999</v>
      </c>
      <c r="Z198" s="1" t="n">
        <f aca="false">Z$5/(1-$E198)+$D$198-Z$5</f>
        <v>0.0430999999999999</v>
      </c>
      <c r="AA198" s="1" t="n">
        <f aca="false">AA$5/(1-$E198)+$D$198-AA$5</f>
        <v>0.0430999999999999</v>
      </c>
      <c r="AB198" s="1" t="n">
        <f aca="false">AB$5/(1-$E198)+$D$198-AB$5</f>
        <v>0.0430999999999999</v>
      </c>
      <c r="AC198" s="1" t="n">
        <f aca="false">AC$5/(1-$E198)+$D$198-AC$5</f>
        <v>0.0430999999999999</v>
      </c>
      <c r="AD198" s="1" t="n">
        <f aca="false">AD$5/(1-$E198)+$D$198-AD$5</f>
        <v>0.0430999999999999</v>
      </c>
      <c r="AE198" s="1" t="n">
        <f aca="false">AE$5/(1-$E198)+$D$198-AE$5</f>
        <v>0.0430999999999999</v>
      </c>
      <c r="AF198" s="1" t="n">
        <f aca="false">AF$5/(1-$E198)+$D$198-AF$5</f>
        <v>0.0430999999999999</v>
      </c>
      <c r="AG198" s="1" t="n">
        <f aca="false">AG$5/(1-$E198)+$D$198-AG$5</f>
        <v>0.0430999999999999</v>
      </c>
      <c r="AH198" s="1" t="n">
        <f aca="false">AH$5/(1-$E198)+$D$198-AH$5</f>
        <v>0.0430999999999999</v>
      </c>
      <c r="AI198" s="1" t="n">
        <f aca="false">AI$5/(1-$E198)+$D$198-AI$5</f>
        <v>0.0430999999999999</v>
      </c>
      <c r="AJ198" s="1" t="n">
        <f aca="false">AJ$5/(1-$E198)+$D$198-AJ$5</f>
        <v>0.0430999999999999</v>
      </c>
      <c r="AK198" s="1" t="n">
        <f aca="false">AK$5/(1-$E198)+$D$198-AK$5</f>
        <v>0.0430999999999999</v>
      </c>
      <c r="AL198" s="1" t="n">
        <f aca="false">AL$5/(1-$E198)+$D$198-AL$5</f>
        <v>0.0430999999999999</v>
      </c>
      <c r="AM198" s="1" t="n">
        <f aca="false">AM$5/(1-$E198)+$D$198-AM$5</f>
        <v>0.0430999999999999</v>
      </c>
      <c r="AN198" s="1" t="n">
        <f aca="false">AN$5/(1-$E198)+$D$198-AN$5</f>
        <v>0.0430999999999999</v>
      </c>
      <c r="AO198" s="1" t="n">
        <f aca="false">AO$5/(1-$E198)+$D$198-AO$5</f>
        <v>0.0430999999999999</v>
      </c>
      <c r="AP198" s="1" t="n">
        <f aca="false">AP$5/(1-$E198)+$D$198-AP$5</f>
        <v>0.0430999999999999</v>
      </c>
      <c r="AQ198" s="1" t="n">
        <f aca="false">AQ$5/(1-$E198)+$D$198-AQ$5</f>
        <v>0.0430999999999999</v>
      </c>
      <c r="AR198" s="1" t="n">
        <f aca="false">AR$5/(1-$E198)+$D$198-AR$5</f>
        <v>0.0430999999999999</v>
      </c>
      <c r="AS198" s="1" t="n">
        <f aca="false">AS$5/(1-$E198)+$D$198-AS$5</f>
        <v>0.0430999999999999</v>
      </c>
      <c r="AT198" s="1" t="n">
        <f aca="false">AT$5/(1-$E198)+$D$198-AT$5</f>
        <v>0.0430999999999999</v>
      </c>
      <c r="AU198" s="1" t="n">
        <f aca="false">AU$5/(1-$E198)+$D$198-AU$5</f>
        <v>0.0430999999999999</v>
      </c>
      <c r="AV198" s="1" t="n">
        <f aca="false">AV$5/(1-$E198)+$D$198-AV$5</f>
        <v>0.0430999999999999</v>
      </c>
      <c r="AW198" s="1" t="n">
        <f aca="false">AW$5/(1-$E198)+$D$198-AW$5</f>
        <v>0.0430999999999999</v>
      </c>
      <c r="AX198" s="1" t="n">
        <f aca="false">AX$5/(1-$E198)+$D$198-AX$5</f>
        <v>0.0430999999999999</v>
      </c>
      <c r="AY198" s="1" t="n">
        <f aca="false">AY$5/(1-$E198)+$D$198-AY$5</f>
        <v>0.0430999999999999</v>
      </c>
      <c r="AZ198" s="1" t="n">
        <f aca="false">AZ$5/(1-$E198)+$D$198-AZ$5</f>
        <v>0.0430999999999999</v>
      </c>
      <c r="BA198" s="1" t="n">
        <f aca="false">BA$5/(1-$E198)+$D$198-BA$5</f>
        <v>0.0430999999999999</v>
      </c>
      <c r="BB198" s="1" t="n">
        <f aca="false">BB$5/(1-$E198)+$D$198-BB$5</f>
        <v>0.0430999999999999</v>
      </c>
      <c r="BC198" s="1" t="n">
        <f aca="false">BC$5/(1-$E198)+$D$198-BC$5</f>
        <v>0.0430999999999999</v>
      </c>
      <c r="BD198" s="1" t="n">
        <f aca="false">BD$5/(1-$E198)+$D$198-BD$5</f>
        <v>0.0430999999999999</v>
      </c>
      <c r="BE198" s="1" t="n">
        <f aca="false">BE$5/(1-$E198)+$D$198-BE$5</f>
        <v>0.0430999999999999</v>
      </c>
      <c r="BF198" s="1" t="n">
        <f aca="false">BF$5/(1-$E198)+$D$198-BF$5</f>
        <v>0.0430999999999999</v>
      </c>
      <c r="BG198" s="1" t="n">
        <f aca="false">BG$5/(1-$E198)+$D$198-BG$5</f>
        <v>0.0430999999999999</v>
      </c>
      <c r="BH198" s="1" t="n">
        <f aca="false">BH$5/(1-$E198)+$D$198-BH$5</f>
        <v>0.0430999999999999</v>
      </c>
      <c r="BI198" s="1" t="n">
        <f aca="false">BI$5/(1-$E198)+$D$198-BI$5</f>
        <v>0.0430999999999999</v>
      </c>
      <c r="BJ198" s="1" t="n">
        <f aca="false">BJ$5/(1-$E198)+$D$198-BJ$5</f>
        <v>0.0430999999999999</v>
      </c>
      <c r="BK198" s="1" t="n">
        <f aca="false">BK$5/(1-$E198)+$D$198-BK$5</f>
        <v>0.0430999999999999</v>
      </c>
      <c r="BL198" s="1" t="n">
        <f aca="false">BL$5/(1-$E198)+$D$198-BL$5</f>
        <v>0.0430999999999999</v>
      </c>
      <c r="BM198" s="1" t="n">
        <f aca="false">BM$5/(1-$E198)+$D$198-BM$5</f>
        <v>0.0430999999999999</v>
      </c>
      <c r="BN198" s="1" t="n">
        <f aca="false">BN$5/(1-$E198)+$D$198-BN$5</f>
        <v>0.0430999999999999</v>
      </c>
      <c r="BO198" s="1" t="n">
        <f aca="false">BO$5/(1-$E198)+$D$198-BO$5</f>
        <v>0.0430999999999999</v>
      </c>
      <c r="BP198" s="1" t="n">
        <f aca="false">BP$5/(1-$E198)+$D$198-BP$5</f>
        <v>0.0430999999999999</v>
      </c>
      <c r="BQ198" s="1" t="n">
        <f aca="false">BQ$5/(1-$E198)+$D$198-BQ$5</f>
        <v>0.0430999999999999</v>
      </c>
      <c r="BR198" s="1" t="n">
        <f aca="false">BR$5/(1-$E198)+$D$198-BR$5</f>
        <v>0.0430999999999999</v>
      </c>
      <c r="BS198" s="1" t="n">
        <f aca="false">BS$5/(1-$E198)+$D$198-BS$5</f>
        <v>0.0430999999999999</v>
      </c>
      <c r="BT198" s="1" t="n">
        <f aca="false">BT$5/(1-$E198)+$D$198-BT$5</f>
        <v>0.0430999999999999</v>
      </c>
      <c r="BU198" s="1" t="n">
        <f aca="false">BU$5/(1-$E198)+$D$198-BU$5</f>
        <v>0.0430999999999999</v>
      </c>
      <c r="BV198" s="1" t="n">
        <f aca="false">BV$5/(1-$E198)+$D$198-BV$5</f>
        <v>0.0430999999999999</v>
      </c>
      <c r="BW198" s="1" t="n">
        <f aca="false">BW$5/(1-$E198)+$D$198-BW$5</f>
        <v>0.0430999999999999</v>
      </c>
      <c r="BX198" s="1" t="n">
        <f aca="false">BX$5/(1-$E198)+$D$198-BX$5</f>
        <v>0.0430999999999999</v>
      </c>
      <c r="BY198" s="1" t="n">
        <f aca="false">BY$5/(1-$E198)+$D$198-BY$5</f>
        <v>0.0430999999999999</v>
      </c>
      <c r="BZ198" s="1" t="n">
        <f aca="false">BZ$5/(1-$E198)+$D$198-BZ$5</f>
        <v>0.0430999999999999</v>
      </c>
      <c r="CA198" s="1" t="n">
        <f aca="false">CA$5/(1-$E198)+$D$198-CA$5</f>
        <v>0.0430999999999999</v>
      </c>
      <c r="CB198" s="1" t="n">
        <f aca="false">CB$5/(1-$E198)+$D$198-CB$5</f>
        <v>0.0430999999999999</v>
      </c>
      <c r="CC198" s="1" t="n">
        <f aca="false">CC$5/(1-$E198)+$D$198-CC$5</f>
        <v>0.0430999999999999</v>
      </c>
      <c r="CD198" s="1" t="n">
        <f aca="false">CD$5/(1-$E198)+$D$198-CD$5</f>
        <v>0.0430999999999999</v>
      </c>
      <c r="CE198" s="1" t="n">
        <f aca="false">CE$5/(1-$E198)+$D$198-CE$5</f>
        <v>0.0430999999999999</v>
      </c>
      <c r="CF198" s="1" t="n">
        <f aca="false">CF$5/(1-$E198)+$D$198-CF$5</f>
        <v>0.0430999999999999</v>
      </c>
      <c r="CG198" s="1" t="n">
        <f aca="false">CG$5/(1-$E198)+$D$198-CG$5</f>
        <v>0.0430999999999999</v>
      </c>
      <c r="CH198" s="1" t="n">
        <f aca="false">CH$5/(1-$E198)+$D$198-CH$5</f>
        <v>0.0430999999999999</v>
      </c>
      <c r="CI198" s="1" t="n">
        <f aca="false">CI$5/(1-$E198)+$D$198-CI$5</f>
        <v>0.0430999999999999</v>
      </c>
      <c r="CJ198" s="1" t="n">
        <f aca="false">CJ$5/(1-$E198)+$D$198-CJ$5</f>
        <v>0.0430999999999999</v>
      </c>
      <c r="CK198" s="1" t="n">
        <f aca="false">CK$5/(1-$E198)+$D$198-CK$5</f>
        <v>0.0430999999999999</v>
      </c>
      <c r="CL198" s="1" t="n">
        <f aca="false">CL$5/(1-$E198)+$D$198-CL$5</f>
        <v>0.0430999999999999</v>
      </c>
      <c r="CM198" s="1" t="n">
        <f aca="false">CM$5/(1-$E198)+$D$198-CM$5</f>
        <v>0.0430999999999999</v>
      </c>
      <c r="CN198" s="1" t="n">
        <f aca="false">CN$5/(1-$E198)+$D$198-CN$5</f>
        <v>0.0430999999999999</v>
      </c>
      <c r="CO198" s="1" t="n">
        <f aca="false">CO$5/(1-$E198)+$D$198-CO$5</f>
        <v>0.0430999999999999</v>
      </c>
      <c r="CP198" s="1" t="n">
        <f aca="false">CP$5/(1-$E198)+$D$198-CP$5</f>
        <v>0.0430999999999999</v>
      </c>
      <c r="CQ198" s="1" t="n">
        <f aca="false">CQ$5/(1-$E198)+$D$198-CQ$5</f>
        <v>0.0430999999999999</v>
      </c>
      <c r="CR198" s="1" t="n">
        <f aca="false">CR$5/(1-$E198)+$D$198-CR$5</f>
        <v>0.0430999999999999</v>
      </c>
      <c r="CS198" s="1" t="n">
        <f aca="false">CS$5/(1-$E198)+$D$198-CS$5</f>
        <v>0.0430999999999999</v>
      </c>
      <c r="CT198" s="1" t="n">
        <f aca="false">CT$5/(1-$E198)+$D$198-CT$5</f>
        <v>0.0430999999999999</v>
      </c>
      <c r="CU198" s="1" t="n">
        <f aca="false">CU$5/(1-$E198)+$D$198-CU$5</f>
        <v>0.0430999999999999</v>
      </c>
      <c r="CV198" s="1" t="n">
        <f aca="false">CV$5/(1-$E198)+$D$198-CV$5</f>
        <v>0.0430999999999999</v>
      </c>
      <c r="CW198" s="1" t="n">
        <f aca="false">CW$5/(1-$E198)+$D$198-CW$5</f>
        <v>0.0430999999999999</v>
      </c>
      <c r="CX198" s="1" t="n">
        <f aca="false">CX$5/(1-$E198)+$D$198-CX$5</f>
        <v>0.0430999999999999</v>
      </c>
      <c r="CY198" s="1" t="n">
        <f aca="false">CY$5/(1-$E198)+$D$198-CY$5</f>
        <v>0.0430999999999999</v>
      </c>
      <c r="CZ198" s="1" t="n">
        <f aca="false">CZ$5/(1-$E198)+$D$198-CZ$5</f>
        <v>0.0430999999999999</v>
      </c>
      <c r="DA198" s="1" t="n">
        <f aca="false">DA$5/(1-$E198)+$D$198-DA$5</f>
        <v>0.0430999999999999</v>
      </c>
      <c r="DB198" s="1" t="n">
        <f aca="false">DB$5/(1-$E198)+$D$198-DB$5</f>
        <v>0.0430999999999999</v>
      </c>
      <c r="DC198" s="1" t="n">
        <f aca="false">DC$5/(1-$E198)+$D$198-DC$5</f>
        <v>0.0430999999999999</v>
      </c>
      <c r="DD198" s="1" t="n">
        <f aca="false">DD$5/(1-$E198)+$D$198-DD$5</f>
        <v>0.0430999999999999</v>
      </c>
      <c r="DE198" s="1" t="n">
        <f aca="false">DE$5/(1-$E198)+$D$198-DE$5</f>
        <v>0.0430999999999999</v>
      </c>
      <c r="DF198" s="1" t="n">
        <f aca="false">DF$5/(1-$E198)+$D$198-DF$5</f>
        <v>0.0430999999999999</v>
      </c>
      <c r="DG198" s="1" t="n">
        <f aca="false">DG$5/(1-$E198)+$D$198-DG$5</f>
        <v>0.0430999999999999</v>
      </c>
      <c r="DH198" s="1" t="n">
        <f aca="false">DH$5/(1-$E198)+$D$198-DH$5</f>
        <v>0.0430999999999999</v>
      </c>
      <c r="DI198" s="1" t="n">
        <f aca="false">DI$5/(1-$E198)+$D$198-DI$5</f>
        <v>0.0430999999999999</v>
      </c>
      <c r="DJ198" s="1" t="n">
        <f aca="false">DJ$5/(1-$E198)+$D$198-DJ$5</f>
        <v>0.0430999999999999</v>
      </c>
      <c r="DK198" s="1" t="n">
        <f aca="false">DK$5/(1-$E198)+$D$198-DK$5</f>
        <v>0.0430999999999999</v>
      </c>
      <c r="DL198" s="1" t="n">
        <f aca="false">DL$5/(1-$E198)+$D$198-DL$5</f>
        <v>0.0430999999999999</v>
      </c>
      <c r="DM198" s="1" t="n">
        <f aca="false">DM$5/(1-$E198)+$D$198-DM$5</f>
        <v>0.0430999999999999</v>
      </c>
      <c r="DN198" s="1" t="n">
        <f aca="false">DN$5/(1-$E198)+$D$198-DN$5</f>
        <v>0.0430999999999999</v>
      </c>
      <c r="DO198" s="1" t="n">
        <f aca="false">DO$5/(1-$E198)+$D$198-DO$5</f>
        <v>0.0430999999999999</v>
      </c>
      <c r="DP198" s="1" t="n">
        <f aca="false">DP$5/(1-$E198)+$D$198-DP$5</f>
        <v>0.0430999999999999</v>
      </c>
      <c r="DQ198" s="1" t="n">
        <f aca="false">DQ$5/(1-$E198)+$D$198-DQ$5</f>
        <v>0.0430999999999999</v>
      </c>
      <c r="DR198" s="1" t="n">
        <f aca="false">DR$5/(1-$E198)+$D$198-DR$5</f>
        <v>0.0430999999999999</v>
      </c>
      <c r="DS198" s="1" t="n">
        <f aca="false">DS$5/(1-$E198)+$D$198-DS$5</f>
        <v>0.0430999999999999</v>
      </c>
      <c r="DT198" s="1" t="n">
        <f aca="false">DT$5/(1-$E198)+$D$198-DT$5</f>
        <v>0.0430999999999999</v>
      </c>
      <c r="DU198" s="1" t="n">
        <f aca="false">DU$5/(1-$E198)+$D$198-DU$5</f>
        <v>0.0430999999999999</v>
      </c>
      <c r="DV198" s="1" t="n">
        <f aca="false">DV$5/(1-$E198)+$D$198-DV$5</f>
        <v>0.0431000000000008</v>
      </c>
      <c r="DW198" s="1" t="n">
        <f aca="false">DW$5/(1-$E198)+$D$198-DW$5</f>
        <v>0.0431000000000008</v>
      </c>
      <c r="DX198" s="1" t="n">
        <f aca="false">DX$5/(1-$E198)+$D$198-DX$5</f>
        <v>0.0431000000000008</v>
      </c>
      <c r="DY198" s="1" t="n">
        <f aca="false">DY$5/(1-$E198)+$D$198-DY$5</f>
        <v>0.0431000000000008</v>
      </c>
      <c r="DZ198" s="1" t="n">
        <f aca="false">DZ$5/(1-$E198)+$D$198-DZ$5</f>
        <v>0.0431000000000008</v>
      </c>
      <c r="EA198" s="1" t="n">
        <f aca="false">EA$5/(1-$E198)+$D$198-EA$5</f>
        <v>0.0431000000000008</v>
      </c>
      <c r="EB198" s="1" t="n">
        <f aca="false">EB$5/(1-$E198)+$D$198-EB$5</f>
        <v>0.0431000000000008</v>
      </c>
      <c r="EC198" s="1" t="n">
        <f aca="false">EC$5/(1-$E198)+$D$198-EC$5</f>
        <v>0.0431000000000008</v>
      </c>
      <c r="ED198" s="1" t="n">
        <f aca="false">ED$5/(1-$E198)+$D$198-ED$5</f>
        <v>0.0431000000000008</v>
      </c>
      <c r="EE198" s="1" t="n">
        <f aca="false">EE$5/(1-$E198)+$D$198-EE$5</f>
        <v>0.0431000000000008</v>
      </c>
      <c r="EF198" s="1" t="n">
        <f aca="false">EF$5/(1-$E198)+$D$198-EF$5</f>
        <v>0.0431000000000008</v>
      </c>
      <c r="EG198" s="1" t="n">
        <f aca="false">EG$5/(1-$E198)+$D$198-EG$5</f>
        <v>0.0431000000000008</v>
      </c>
      <c r="EH198" s="1" t="n">
        <f aca="false">EH$5/(1-$E198)+$D$198-EH$5</f>
        <v>0.0431000000000008</v>
      </c>
      <c r="EI198" s="1" t="n">
        <f aca="false">EI$5/(1-$E198)+$D$198-EI$5</f>
        <v>0.0431000000000008</v>
      </c>
      <c r="EJ198" s="1" t="n">
        <f aca="false">EJ$5/(1-$E198)+$D$198-EJ$5</f>
        <v>0.0431000000000008</v>
      </c>
      <c r="EK198" s="1" t="n">
        <f aca="false">EK$5/(1-$E198)+$D$198-EK$5</f>
        <v>0.0431000000000008</v>
      </c>
      <c r="EL198" s="1" t="n">
        <f aca="false">EL$5/(1-$E198)+$D$198-EL$5</f>
        <v>0.0431000000000008</v>
      </c>
      <c r="EM198" s="1" t="n">
        <f aca="false">EM$5/(1-$E198)+$D$198-EM$5</f>
        <v>0.0431000000000008</v>
      </c>
      <c r="EN198" s="1" t="n">
        <f aca="false">EN$5/(1-$E198)+$D$198-EN$5</f>
        <v>0.0431000000000008</v>
      </c>
      <c r="EO198" s="1" t="n">
        <f aca="false">EO$5/(1-$E198)+$D$198-EO$5</f>
        <v>0.0431000000000008</v>
      </c>
      <c r="EP198" s="1" t="n">
        <f aca="false">EP$5/(1-$E198)+$D$198-EP$5</f>
        <v>0.0431000000000008</v>
      </c>
      <c r="EQ198" s="1" t="n">
        <f aca="false">EQ$5/(1-$E198)+$D$198-EQ$5</f>
        <v>0.0431000000000008</v>
      </c>
      <c r="ER198" s="1" t="n">
        <f aca="false">ER$5/(1-$E198)+$D$198-ER$5</f>
        <v>0.0431000000000008</v>
      </c>
      <c r="ES198" s="1" t="n">
        <f aca="false">ES$5/(1-$E198)+$D$198-ES$5</f>
        <v>0.0431000000000008</v>
      </c>
      <c r="ET198" s="1" t="n">
        <f aca="false">ET$5/(1-$E198)+$D$198-ET$5</f>
        <v>0.0431000000000008</v>
      </c>
      <c r="EU198" s="1"/>
      <c r="EV198" s="1"/>
      <c r="EW198" s="1"/>
      <c r="EX198" s="1"/>
      <c r="EY198" s="1"/>
      <c r="EZ198" s="1"/>
      <c r="FA198" s="1"/>
      <c r="FB198" s="1"/>
    </row>
    <row r="199" customFormat="false" ht="12.75" hidden="false" customHeight="false" outlineLevel="0" collapsed="false">
      <c r="A199" s="18" t="s">
        <v>156</v>
      </c>
      <c r="B199" s="12" t="n">
        <f aca="false">+B198+1</f>
        <v>144</v>
      </c>
      <c r="C199" s="1" t="n">
        <f aca="false">2.1642</f>
        <v>2.1642</v>
      </c>
      <c r="D199" s="1" t="n">
        <f aca="false">0.0431</f>
        <v>0.0431</v>
      </c>
      <c r="E199" s="2" t="n">
        <v>0</v>
      </c>
      <c r="F199" s="1" t="n">
        <f aca="false">F$5/(1-$E199)+$D$199-F$5</f>
        <v>0.0430999999999999</v>
      </c>
      <c r="G199" s="1" t="n">
        <f aca="false">G$5/(1-$E199)+$D$199-G$5</f>
        <v>0.0430999999999999</v>
      </c>
      <c r="H199" s="1" t="n">
        <f aca="false">H$5/(1-$E199)+$D$199-H$5</f>
        <v>0.0430999999999999</v>
      </c>
      <c r="I199" s="1" t="n">
        <f aca="false">I$5/(1-$E199)+$D$199-I$5</f>
        <v>0.0430999999999999</v>
      </c>
      <c r="J199" s="1" t="n">
        <f aca="false">J$5/(1-$E199)+$D$199-J$5</f>
        <v>0.0430999999999999</v>
      </c>
      <c r="K199" s="1" t="n">
        <f aca="false">K$5/(1-$E199)+$D$199-K$5</f>
        <v>0.0430999999999999</v>
      </c>
      <c r="L199" s="1" t="n">
        <f aca="false">L$5/(1-$E199)+$D$199-L$5</f>
        <v>0.0430999999999999</v>
      </c>
      <c r="M199" s="1" t="n">
        <f aca="false">M$5/(1-$E199)+$D$199-M$5</f>
        <v>0.0430999999999999</v>
      </c>
      <c r="N199" s="1" t="n">
        <f aca="false">N$5/(1-$E199)+$D$199-N$5</f>
        <v>0.0430999999999999</v>
      </c>
      <c r="O199" s="1" t="n">
        <f aca="false">O$5/(1-$E199)+$D$199-O$5</f>
        <v>0.0430999999999999</v>
      </c>
      <c r="P199" s="1" t="n">
        <f aca="false">P$5/(1-$E199)+$D$199-P$5</f>
        <v>0.0430999999999999</v>
      </c>
      <c r="Q199" s="1" t="n">
        <f aca="false">Q$5/(1-$E199)+$D$199-Q$5</f>
        <v>0.0430999999999999</v>
      </c>
      <c r="R199" s="1" t="n">
        <f aca="false">R$5/(1-$E199)+$D$199-R$5</f>
        <v>0.0430999999999999</v>
      </c>
      <c r="S199" s="1" t="n">
        <f aca="false">S$5/(1-$E199)+$D$199-S$5</f>
        <v>0.0430999999999999</v>
      </c>
      <c r="T199" s="1" t="n">
        <f aca="false">T$5/(1-$E199)+$D$199-T$5</f>
        <v>0.0430999999999999</v>
      </c>
      <c r="U199" s="1" t="n">
        <f aca="false">U$5/(1-$E199)+$D$199-U$5</f>
        <v>0.0430999999999999</v>
      </c>
      <c r="V199" s="1" t="n">
        <f aca="false">V$5/(1-$E199)+$D$199-V$5</f>
        <v>0.0430999999999999</v>
      </c>
      <c r="W199" s="1" t="n">
        <f aca="false">W$5/(1-$E199)+$D$199-W$5</f>
        <v>0.0430999999999999</v>
      </c>
      <c r="X199" s="1" t="n">
        <f aca="false">X$5/(1-$E199)+$D$199-X$5</f>
        <v>0.0430999999999999</v>
      </c>
      <c r="Y199" s="1" t="n">
        <f aca="false">Y$5/(1-$E199)+$D$199-Y$5</f>
        <v>0.0430999999999999</v>
      </c>
      <c r="Z199" s="1" t="n">
        <f aca="false">Z$5/(1-$E199)+$D$199-Z$5</f>
        <v>0.0430999999999999</v>
      </c>
      <c r="AA199" s="1" t="n">
        <f aca="false">AA$5/(1-$E199)+$D$199-AA$5</f>
        <v>0.0430999999999999</v>
      </c>
      <c r="AB199" s="1" t="n">
        <f aca="false">AB$5/(1-$E199)+$D$199-AB$5</f>
        <v>0.0430999999999999</v>
      </c>
      <c r="AC199" s="1" t="n">
        <f aca="false">AC$5/(1-$E199)+$D$199-AC$5</f>
        <v>0.0430999999999999</v>
      </c>
      <c r="AD199" s="1" t="n">
        <f aca="false">AD$5/(1-$E199)+$D$199-AD$5</f>
        <v>0.0430999999999999</v>
      </c>
      <c r="AE199" s="1" t="n">
        <f aca="false">AE$5/(1-$E199)+$D$199-AE$5</f>
        <v>0.0430999999999999</v>
      </c>
      <c r="AF199" s="1" t="n">
        <f aca="false">AF$5/(1-$E199)+$D$199-AF$5</f>
        <v>0.0430999999999999</v>
      </c>
      <c r="AG199" s="1" t="n">
        <f aca="false">AG$5/(1-$E199)+$D$199-AG$5</f>
        <v>0.0430999999999999</v>
      </c>
      <c r="AH199" s="1" t="n">
        <f aca="false">AH$5/(1-$E199)+$D$199-AH$5</f>
        <v>0.0430999999999999</v>
      </c>
      <c r="AI199" s="1" t="n">
        <f aca="false">AI$5/(1-$E199)+$D$199-AI$5</f>
        <v>0.0430999999999999</v>
      </c>
      <c r="AJ199" s="1" t="n">
        <f aca="false">AJ$5/(1-$E199)+$D$199-AJ$5</f>
        <v>0.0430999999999999</v>
      </c>
      <c r="AK199" s="1" t="n">
        <f aca="false">AK$5/(1-$E199)+$D$199-AK$5</f>
        <v>0.0430999999999999</v>
      </c>
      <c r="AL199" s="1" t="n">
        <f aca="false">AL$5/(1-$E199)+$D$199-AL$5</f>
        <v>0.0430999999999999</v>
      </c>
      <c r="AM199" s="1" t="n">
        <f aca="false">AM$5/(1-$E199)+$D$199-AM$5</f>
        <v>0.0430999999999999</v>
      </c>
      <c r="AN199" s="1" t="n">
        <f aca="false">AN$5/(1-$E199)+$D$199-AN$5</f>
        <v>0.0430999999999999</v>
      </c>
      <c r="AO199" s="1" t="n">
        <f aca="false">AO$5/(1-$E199)+$D$199-AO$5</f>
        <v>0.0430999999999999</v>
      </c>
      <c r="AP199" s="1" t="n">
        <f aca="false">AP$5/(1-$E199)+$D$199-AP$5</f>
        <v>0.0430999999999999</v>
      </c>
      <c r="AQ199" s="1" t="n">
        <f aca="false">AQ$5/(1-$E199)+$D$199-AQ$5</f>
        <v>0.0430999999999999</v>
      </c>
      <c r="AR199" s="1" t="n">
        <f aca="false">AR$5/(1-$E199)+$D$199-AR$5</f>
        <v>0.0430999999999999</v>
      </c>
      <c r="AS199" s="1" t="n">
        <f aca="false">AS$5/(1-$E199)+$D$199-AS$5</f>
        <v>0.0430999999999999</v>
      </c>
      <c r="AT199" s="1" t="n">
        <f aca="false">AT$5/(1-$E199)+$D$199-AT$5</f>
        <v>0.0430999999999999</v>
      </c>
      <c r="AU199" s="1" t="n">
        <f aca="false">AU$5/(1-$E199)+$D$199-AU$5</f>
        <v>0.0430999999999999</v>
      </c>
      <c r="AV199" s="1" t="n">
        <f aca="false">AV$5/(1-$E199)+$D$199-AV$5</f>
        <v>0.0430999999999999</v>
      </c>
      <c r="AW199" s="1" t="n">
        <f aca="false">AW$5/(1-$E199)+$D$199-AW$5</f>
        <v>0.0430999999999999</v>
      </c>
      <c r="AX199" s="1" t="n">
        <f aca="false">AX$5/(1-$E199)+$D$199-AX$5</f>
        <v>0.0430999999999999</v>
      </c>
      <c r="AY199" s="1" t="n">
        <f aca="false">AY$5/(1-$E199)+$D$199-AY$5</f>
        <v>0.0430999999999999</v>
      </c>
      <c r="AZ199" s="1" t="n">
        <f aca="false">AZ$5/(1-$E199)+$D$199-AZ$5</f>
        <v>0.0430999999999999</v>
      </c>
      <c r="BA199" s="1" t="n">
        <f aca="false">BA$5/(1-$E199)+$D$199-BA$5</f>
        <v>0.0430999999999999</v>
      </c>
      <c r="BB199" s="1" t="n">
        <f aca="false">BB$5/(1-$E199)+$D$199-BB$5</f>
        <v>0.0430999999999999</v>
      </c>
      <c r="BC199" s="1" t="n">
        <f aca="false">BC$5/(1-$E199)+$D$199-BC$5</f>
        <v>0.0430999999999999</v>
      </c>
      <c r="BD199" s="1" t="n">
        <f aca="false">BD$5/(1-$E199)+$D$199-BD$5</f>
        <v>0.0430999999999999</v>
      </c>
      <c r="BE199" s="1" t="n">
        <f aca="false">BE$5/(1-$E199)+$D$199-BE$5</f>
        <v>0.0430999999999999</v>
      </c>
      <c r="BF199" s="1" t="n">
        <f aca="false">BF$5/(1-$E199)+$D$199-BF$5</f>
        <v>0.0430999999999999</v>
      </c>
      <c r="BG199" s="1" t="n">
        <f aca="false">BG$5/(1-$E199)+$D$199-BG$5</f>
        <v>0.0430999999999999</v>
      </c>
      <c r="BH199" s="1" t="n">
        <f aca="false">BH$5/(1-$E199)+$D$199-BH$5</f>
        <v>0.0430999999999999</v>
      </c>
      <c r="BI199" s="1" t="n">
        <f aca="false">BI$5/(1-$E199)+$D$199-BI$5</f>
        <v>0.0430999999999999</v>
      </c>
      <c r="BJ199" s="1" t="n">
        <f aca="false">BJ$5/(1-$E199)+$D$199-BJ$5</f>
        <v>0.0430999999999999</v>
      </c>
      <c r="BK199" s="1" t="n">
        <f aca="false">BK$5/(1-$E199)+$D$199-BK$5</f>
        <v>0.0430999999999999</v>
      </c>
      <c r="BL199" s="1" t="n">
        <f aca="false">BL$5/(1-$E199)+$D$199-BL$5</f>
        <v>0.0430999999999999</v>
      </c>
      <c r="BM199" s="1" t="n">
        <f aca="false">BM$5/(1-$E199)+$D$199-BM$5</f>
        <v>0.0430999999999999</v>
      </c>
      <c r="BN199" s="1" t="n">
        <f aca="false">BN$5/(1-$E199)+$D$199-BN$5</f>
        <v>0.0430999999999999</v>
      </c>
      <c r="BO199" s="1" t="n">
        <f aca="false">BO$5/(1-$E199)+$D$199-BO$5</f>
        <v>0.0430999999999999</v>
      </c>
      <c r="BP199" s="1" t="n">
        <f aca="false">BP$5/(1-$E199)+$D$199-BP$5</f>
        <v>0.0430999999999999</v>
      </c>
      <c r="BQ199" s="1" t="n">
        <f aca="false">BQ$5/(1-$E199)+$D$199-BQ$5</f>
        <v>0.0430999999999999</v>
      </c>
      <c r="BR199" s="1" t="n">
        <f aca="false">BR$5/(1-$E199)+$D$199-BR$5</f>
        <v>0.0430999999999999</v>
      </c>
      <c r="BS199" s="1" t="n">
        <f aca="false">BS$5/(1-$E199)+$D$199-BS$5</f>
        <v>0.0430999999999999</v>
      </c>
      <c r="BT199" s="1" t="n">
        <f aca="false">BT$5/(1-$E199)+$D$199-BT$5</f>
        <v>0.0430999999999999</v>
      </c>
      <c r="BU199" s="1" t="n">
        <f aca="false">BU$5/(1-$E199)+$D$199-BU$5</f>
        <v>0.0430999999999999</v>
      </c>
      <c r="BV199" s="1" t="n">
        <f aca="false">BV$5/(1-$E199)+$D$199-BV$5</f>
        <v>0.0430999999999999</v>
      </c>
      <c r="BW199" s="1" t="n">
        <f aca="false">BW$5/(1-$E199)+$D$199-BW$5</f>
        <v>0.0430999999999999</v>
      </c>
      <c r="BX199" s="1" t="n">
        <f aca="false">BX$5/(1-$E199)+$D$199-BX$5</f>
        <v>0.0430999999999999</v>
      </c>
      <c r="BY199" s="1" t="n">
        <f aca="false">BY$5/(1-$E199)+$D$199-BY$5</f>
        <v>0.0430999999999999</v>
      </c>
      <c r="BZ199" s="1" t="n">
        <f aca="false">BZ$5/(1-$E199)+$D$199-BZ$5</f>
        <v>0.0430999999999999</v>
      </c>
      <c r="CA199" s="1" t="n">
        <f aca="false">CA$5/(1-$E199)+$D$199-CA$5</f>
        <v>0.0430999999999999</v>
      </c>
      <c r="CB199" s="1" t="n">
        <f aca="false">CB$5/(1-$E199)+$D$199-CB$5</f>
        <v>0.0430999999999999</v>
      </c>
      <c r="CC199" s="1" t="n">
        <f aca="false">CC$5/(1-$E199)+$D$199-CC$5</f>
        <v>0.0430999999999999</v>
      </c>
      <c r="CD199" s="1" t="n">
        <f aca="false">CD$5/(1-$E199)+$D$199-CD$5</f>
        <v>0.0430999999999999</v>
      </c>
      <c r="CE199" s="1" t="n">
        <f aca="false">CE$5/(1-$E199)+$D$199-CE$5</f>
        <v>0.0430999999999999</v>
      </c>
      <c r="CF199" s="1" t="n">
        <f aca="false">CF$5/(1-$E199)+$D$199-CF$5</f>
        <v>0.0430999999999999</v>
      </c>
      <c r="CG199" s="1" t="n">
        <f aca="false">CG$5/(1-$E199)+$D$199-CG$5</f>
        <v>0.0430999999999999</v>
      </c>
      <c r="CH199" s="1" t="n">
        <f aca="false">CH$5/(1-$E199)+$D$199-CH$5</f>
        <v>0.0430999999999999</v>
      </c>
      <c r="CI199" s="1" t="n">
        <f aca="false">CI$5/(1-$E199)+$D$199-CI$5</f>
        <v>0.0430999999999999</v>
      </c>
      <c r="CJ199" s="1" t="n">
        <f aca="false">CJ$5/(1-$E199)+$D$199-CJ$5</f>
        <v>0.0430999999999999</v>
      </c>
      <c r="CK199" s="1" t="n">
        <f aca="false">CK$5/(1-$E199)+$D$199-CK$5</f>
        <v>0.0430999999999999</v>
      </c>
      <c r="CL199" s="1" t="n">
        <f aca="false">CL$5/(1-$E199)+$D$199-CL$5</f>
        <v>0.0430999999999999</v>
      </c>
      <c r="CM199" s="1" t="n">
        <f aca="false">CM$5/(1-$E199)+$D$199-CM$5</f>
        <v>0.0430999999999999</v>
      </c>
      <c r="CN199" s="1" t="n">
        <f aca="false">CN$5/(1-$E199)+$D$199-CN$5</f>
        <v>0.0430999999999999</v>
      </c>
      <c r="CO199" s="1" t="n">
        <f aca="false">CO$5/(1-$E199)+$D$199-CO$5</f>
        <v>0.0430999999999999</v>
      </c>
      <c r="CP199" s="1" t="n">
        <f aca="false">CP$5/(1-$E199)+$D$199-CP$5</f>
        <v>0.0430999999999999</v>
      </c>
      <c r="CQ199" s="1" t="n">
        <f aca="false">CQ$5/(1-$E199)+$D$199-CQ$5</f>
        <v>0.0430999999999999</v>
      </c>
      <c r="CR199" s="1" t="n">
        <f aca="false">CR$5/(1-$E199)+$D$199-CR$5</f>
        <v>0.0430999999999999</v>
      </c>
      <c r="CS199" s="1" t="n">
        <f aca="false">CS$5/(1-$E199)+$D$199-CS$5</f>
        <v>0.0430999999999999</v>
      </c>
      <c r="CT199" s="1" t="n">
        <f aca="false">CT$5/(1-$E199)+$D$199-CT$5</f>
        <v>0.0430999999999999</v>
      </c>
      <c r="CU199" s="1" t="n">
        <f aca="false">CU$5/(1-$E199)+$D$199-CU$5</f>
        <v>0.0430999999999999</v>
      </c>
      <c r="CV199" s="1" t="n">
        <f aca="false">CV$5/(1-$E199)+$D$199-CV$5</f>
        <v>0.0430999999999999</v>
      </c>
      <c r="CW199" s="1" t="n">
        <f aca="false">CW$5/(1-$E199)+$D$199-CW$5</f>
        <v>0.0430999999999999</v>
      </c>
      <c r="CX199" s="1" t="n">
        <f aca="false">CX$5/(1-$E199)+$D$199-CX$5</f>
        <v>0.0430999999999999</v>
      </c>
      <c r="CY199" s="1" t="n">
        <f aca="false">CY$5/(1-$E199)+$D$199-CY$5</f>
        <v>0.0430999999999999</v>
      </c>
      <c r="CZ199" s="1" t="n">
        <f aca="false">CZ$5/(1-$E199)+$D$199-CZ$5</f>
        <v>0.0430999999999999</v>
      </c>
      <c r="DA199" s="1" t="n">
        <f aca="false">DA$5/(1-$E199)+$D$199-DA$5</f>
        <v>0.0430999999999999</v>
      </c>
      <c r="DB199" s="1" t="n">
        <f aca="false">DB$5/(1-$E199)+$D$199-DB$5</f>
        <v>0.0430999999999999</v>
      </c>
      <c r="DC199" s="1" t="n">
        <f aca="false">DC$5/(1-$E199)+$D$199-DC$5</f>
        <v>0.0430999999999999</v>
      </c>
      <c r="DD199" s="1" t="n">
        <f aca="false">DD$5/(1-$E199)+$D$199-DD$5</f>
        <v>0.0430999999999999</v>
      </c>
      <c r="DE199" s="1" t="n">
        <f aca="false">DE$5/(1-$E199)+$D$199-DE$5</f>
        <v>0.0430999999999999</v>
      </c>
      <c r="DF199" s="1" t="n">
        <f aca="false">DF$5/(1-$E199)+$D$199-DF$5</f>
        <v>0.0430999999999999</v>
      </c>
      <c r="DG199" s="1" t="n">
        <f aca="false">DG$5/(1-$E199)+$D$199-DG$5</f>
        <v>0.0430999999999999</v>
      </c>
      <c r="DH199" s="1" t="n">
        <f aca="false">DH$5/(1-$E199)+$D$199-DH$5</f>
        <v>0.0430999999999999</v>
      </c>
      <c r="DI199" s="1" t="n">
        <f aca="false">DI$5/(1-$E199)+$D$199-DI$5</f>
        <v>0.0430999999999999</v>
      </c>
      <c r="DJ199" s="1" t="n">
        <f aca="false">DJ$5/(1-$E199)+$D$199-DJ$5</f>
        <v>0.0430999999999999</v>
      </c>
      <c r="DK199" s="1" t="n">
        <f aca="false">DK$5/(1-$E199)+$D$199-DK$5</f>
        <v>0.0430999999999999</v>
      </c>
      <c r="DL199" s="1" t="n">
        <f aca="false">DL$5/(1-$E199)+$D$199-DL$5</f>
        <v>0.0430999999999999</v>
      </c>
      <c r="DM199" s="1" t="n">
        <f aca="false">DM$5/(1-$E199)+$D$199-DM$5</f>
        <v>0.0430999999999999</v>
      </c>
      <c r="DN199" s="1" t="n">
        <f aca="false">DN$5/(1-$E199)+$D$199-DN$5</f>
        <v>0.0430999999999999</v>
      </c>
      <c r="DO199" s="1" t="n">
        <f aca="false">DO$5/(1-$E199)+$D$199-DO$5</f>
        <v>0.0430999999999999</v>
      </c>
      <c r="DP199" s="1" t="n">
        <f aca="false">DP$5/(1-$E199)+$D$199-DP$5</f>
        <v>0.0430999999999999</v>
      </c>
      <c r="DQ199" s="1" t="n">
        <f aca="false">DQ$5/(1-$E199)+$D$199-DQ$5</f>
        <v>0.0430999999999999</v>
      </c>
      <c r="DR199" s="1" t="n">
        <f aca="false">DR$5/(1-$E199)+$D$199-DR$5</f>
        <v>0.0430999999999999</v>
      </c>
      <c r="DS199" s="1" t="n">
        <f aca="false">DS$5/(1-$E199)+$D$199-DS$5</f>
        <v>0.0430999999999999</v>
      </c>
      <c r="DT199" s="1" t="n">
        <f aca="false">DT$5/(1-$E199)+$D$199-DT$5</f>
        <v>0.0430999999999999</v>
      </c>
      <c r="DU199" s="1" t="n">
        <f aca="false">DU$5/(1-$E199)+$D$199-DU$5</f>
        <v>0.0430999999999999</v>
      </c>
      <c r="DV199" s="1" t="n">
        <f aca="false">DV$5/(1-$E199)+$D$199-DV$5</f>
        <v>0.0431000000000008</v>
      </c>
      <c r="DW199" s="1" t="n">
        <f aca="false">DW$5/(1-$E199)+$D$199-DW$5</f>
        <v>0.0431000000000008</v>
      </c>
      <c r="DX199" s="1" t="n">
        <f aca="false">DX$5/(1-$E199)+$D$199-DX$5</f>
        <v>0.0431000000000008</v>
      </c>
      <c r="DY199" s="1" t="n">
        <f aca="false">DY$5/(1-$E199)+$D$199-DY$5</f>
        <v>0.0431000000000008</v>
      </c>
      <c r="DZ199" s="1" t="n">
        <f aca="false">DZ$5/(1-$E199)+$D$199-DZ$5</f>
        <v>0.0431000000000008</v>
      </c>
      <c r="EA199" s="1" t="n">
        <f aca="false">EA$5/(1-$E199)+$D$199-EA$5</f>
        <v>0.0431000000000008</v>
      </c>
      <c r="EB199" s="1" t="n">
        <f aca="false">EB$5/(1-$E199)+$D$199-EB$5</f>
        <v>0.0431000000000008</v>
      </c>
      <c r="EC199" s="1" t="n">
        <f aca="false">EC$5/(1-$E199)+$D$199-EC$5</f>
        <v>0.0431000000000008</v>
      </c>
      <c r="ED199" s="1" t="n">
        <f aca="false">ED$5/(1-$E199)+$D$199-ED$5</f>
        <v>0.0431000000000008</v>
      </c>
      <c r="EE199" s="1" t="n">
        <f aca="false">EE$5/(1-$E199)+$D$199-EE$5</f>
        <v>0.0431000000000008</v>
      </c>
      <c r="EF199" s="1" t="n">
        <f aca="false">EF$5/(1-$E199)+$D$199-EF$5</f>
        <v>0.0431000000000008</v>
      </c>
      <c r="EG199" s="1" t="n">
        <f aca="false">EG$5/(1-$E199)+$D$199-EG$5</f>
        <v>0.0431000000000008</v>
      </c>
      <c r="EH199" s="1" t="n">
        <f aca="false">EH$5/(1-$E199)+$D$199-EH$5</f>
        <v>0.0431000000000008</v>
      </c>
      <c r="EI199" s="1" t="n">
        <f aca="false">EI$5/(1-$E199)+$D$199-EI$5</f>
        <v>0.0431000000000008</v>
      </c>
      <c r="EJ199" s="1" t="n">
        <f aca="false">EJ$5/(1-$E199)+$D$199-EJ$5</f>
        <v>0.0431000000000008</v>
      </c>
      <c r="EK199" s="1" t="n">
        <f aca="false">EK$5/(1-$E199)+$D$199-EK$5</f>
        <v>0.0431000000000008</v>
      </c>
      <c r="EL199" s="1" t="n">
        <f aca="false">EL$5/(1-$E199)+$D$199-EL$5</f>
        <v>0.0431000000000008</v>
      </c>
      <c r="EM199" s="1" t="n">
        <f aca="false">EM$5/(1-$E199)+$D$199-EM$5</f>
        <v>0.0431000000000008</v>
      </c>
      <c r="EN199" s="1" t="n">
        <f aca="false">EN$5/(1-$E199)+$D$199-EN$5</f>
        <v>0.0431000000000008</v>
      </c>
      <c r="EO199" s="1" t="n">
        <f aca="false">EO$5/(1-$E199)+$D$199-EO$5</f>
        <v>0.0431000000000008</v>
      </c>
      <c r="EP199" s="1" t="n">
        <f aca="false">EP$5/(1-$E199)+$D$199-EP$5</f>
        <v>0.0431000000000008</v>
      </c>
      <c r="EQ199" s="1" t="n">
        <f aca="false">EQ$5/(1-$E199)+$D$199-EQ$5</f>
        <v>0.0431000000000008</v>
      </c>
      <c r="ER199" s="1" t="n">
        <f aca="false">ER$5/(1-$E199)+$D$199-ER$5</f>
        <v>0.0431000000000008</v>
      </c>
      <c r="ES199" s="1" t="n">
        <f aca="false">ES$5/(1-$E199)+$D$199-ES$5</f>
        <v>0.0431000000000008</v>
      </c>
      <c r="ET199" s="1" t="n">
        <f aca="false">ET$5/(1-$E199)+$D$199-ET$5</f>
        <v>0.0431000000000008</v>
      </c>
      <c r="EU199" s="1"/>
      <c r="EV199" s="1"/>
      <c r="EW199" s="1"/>
      <c r="EX199" s="1"/>
      <c r="EY199" s="1"/>
      <c r="EZ199" s="1"/>
      <c r="FA199" s="1"/>
      <c r="FB199" s="1"/>
    </row>
    <row r="200" customFormat="false" ht="12.75" hidden="false" customHeight="false" outlineLevel="0" collapsed="false">
      <c r="A200" s="18" t="s">
        <v>157</v>
      </c>
      <c r="B200" s="12" t="n">
        <f aca="false">+B199+1</f>
        <v>145</v>
      </c>
      <c r="C200" s="1" t="n">
        <f aca="false">6.0872</f>
        <v>6.0872</v>
      </c>
      <c r="D200" s="1" t="n">
        <f aca="false">0.048</f>
        <v>0.048</v>
      </c>
      <c r="E200" s="2" t="n">
        <v>0.0222</v>
      </c>
      <c r="F200" s="1" t="n">
        <f aca="false">F$5/(1-$E200)+$D$200-F$5</f>
        <v>0.082056044180814</v>
      </c>
      <c r="G200" s="1" t="n">
        <f aca="false">G$5/(1-$E200)+$D$200-G$5</f>
        <v>0.083191245653508</v>
      </c>
      <c r="H200" s="1" t="n">
        <f aca="false">H$5/(1-$E200)+$D$200-H$5</f>
        <v>0.0843264471262017</v>
      </c>
      <c r="I200" s="1" t="n">
        <f aca="false">I$5/(1-$E200)+$D$200-I$5</f>
        <v>0.0854616485988955</v>
      </c>
      <c r="J200" s="1" t="n">
        <f aca="false">J$5/(1-$E200)+$D$200-J$5</f>
        <v>0.0865968500715892</v>
      </c>
      <c r="K200" s="1" t="n">
        <f aca="false">K$5/(1-$E200)+$D$200-K$5</f>
        <v>0.0877320515442832</v>
      </c>
      <c r="L200" s="1" t="n">
        <f aca="false">L$5/(1-$E200)+$D$200-L$5</f>
        <v>0.088867253016977</v>
      </c>
      <c r="M200" s="1" t="n">
        <f aca="false">M$5/(1-$E200)+$D$200-M$5</f>
        <v>0.0900024544896707</v>
      </c>
      <c r="N200" s="1" t="n">
        <f aca="false">N$5/(1-$E200)+$D$200-N$5</f>
        <v>0.0911376559623645</v>
      </c>
      <c r="O200" s="1" t="n">
        <f aca="false">O$5/(1-$E200)+$D$200-O$5</f>
        <v>0.0922728574350582</v>
      </c>
      <c r="P200" s="1" t="n">
        <f aca="false">P$5/(1-$E200)+$D$200-P$5</f>
        <v>0.10476007363469</v>
      </c>
      <c r="Q200" s="1" t="n">
        <f aca="false">Q$5/(1-$E200)+$D$200-Q$5</f>
        <v>0.105895275107384</v>
      </c>
      <c r="R200" s="1" t="n">
        <f aca="false">R$5/(1-$E200)+$D$200-R$5</f>
        <v>0.107030476580078</v>
      </c>
      <c r="S200" s="1" t="n">
        <f aca="false">S$5/(1-$E200)+$D$200-S$5</f>
        <v>0.108165678052771</v>
      </c>
      <c r="T200" s="1" t="n">
        <f aca="false">T$5/(1-$E200)+$D$200-T$5</f>
        <v>0.109300879525466</v>
      </c>
      <c r="U200" s="1" t="n">
        <f aca="false">U$5/(1-$E200)+$D$200-U$5</f>
        <v>0.110436080998159</v>
      </c>
      <c r="V200" s="1" t="n">
        <f aca="false">V$5/(1-$E200)+$D$200-V$5</f>
        <v>0.111571282470853</v>
      </c>
      <c r="W200" s="1" t="n">
        <f aca="false">W$5/(1-$E200)+$D$200-W$5</f>
        <v>0.112706483943547</v>
      </c>
      <c r="X200" s="1" t="n">
        <f aca="false">X$5/(1-$E200)+$D$200-X$5</f>
        <v>0.113841685416241</v>
      </c>
      <c r="Y200" s="1" t="n">
        <f aca="false">Y$5/(1-$E200)+$D$200-Y$5</f>
        <v>0.114976886888934</v>
      </c>
      <c r="Z200" s="1" t="n">
        <f aca="false">Z$5/(1-$E200)+$D$200-Z$5</f>
        <v>0.116112088361628</v>
      </c>
      <c r="AA200" s="1" t="n">
        <f aca="false">AA$5/(1-$E200)+$D$200-AA$5</f>
        <v>0.117247289834322</v>
      </c>
      <c r="AB200" s="1" t="n">
        <f aca="false">AB$5/(1-$E200)+$D$200-AB$5</f>
        <v>0.118382491307016</v>
      </c>
      <c r="AC200" s="1" t="n">
        <f aca="false">AC$5/(1-$E200)+$D$200-AC$5</f>
        <v>0.11951769277971</v>
      </c>
      <c r="AD200" s="1" t="n">
        <f aca="false">AD$5/(1-$E200)+$D$200-AD$5</f>
        <v>0.120652894252403</v>
      </c>
      <c r="AE200" s="1" t="n">
        <f aca="false">AE$5/(1-$E200)+$D$200-AE$5</f>
        <v>0.121788095725097</v>
      </c>
      <c r="AF200" s="1" t="n">
        <f aca="false">AF$5/(1-$E200)+$D$200-AF$5</f>
        <v>0.122923297197791</v>
      </c>
      <c r="AG200" s="1" t="n">
        <f aca="false">AG$5/(1-$E200)+$D$200-AG$5</f>
        <v>0.124058498670485</v>
      </c>
      <c r="AH200" s="1" t="n">
        <f aca="false">AH$5/(1-$E200)+$D$200-AH$5</f>
        <v>0.125193700143178</v>
      </c>
      <c r="AI200" s="1" t="n">
        <f aca="false">AI$5/(1-$E200)+$D$200-AI$5</f>
        <v>0.126328901615872</v>
      </c>
      <c r="AJ200" s="1" t="n">
        <f aca="false">AJ$5/(1-$E200)+$D$200-AJ$5</f>
        <v>0.127464103088566</v>
      </c>
      <c r="AK200" s="1" t="n">
        <f aca="false">AK$5/(1-$E200)+$D$200-AK$5</f>
        <v>0.12859930456126</v>
      </c>
      <c r="AL200" s="1" t="n">
        <f aca="false">AL$5/(1-$E200)+$D$200-AL$5</f>
        <v>0.129734506033954</v>
      </c>
      <c r="AM200" s="1" t="n">
        <f aca="false">AM$5/(1-$E200)+$D$200-AM$5</f>
        <v>0.130869707506648</v>
      </c>
      <c r="AN200" s="1" t="n">
        <f aca="false">AN$5/(1-$E200)+$D$200-AN$5</f>
        <v>0.132004908979341</v>
      </c>
      <c r="AO200" s="1" t="n">
        <f aca="false">AO$5/(1-$E200)+$D$200-AO$5</f>
        <v>0.133140110452035</v>
      </c>
      <c r="AP200" s="1" t="n">
        <f aca="false">AP$5/(1-$E200)+$D$200-AP$5</f>
        <v>0.134275311924729</v>
      </c>
      <c r="AQ200" s="1" t="n">
        <f aca="false">AQ$5/(1-$E200)+$D$200-AQ$5</f>
        <v>0.135410513397423</v>
      </c>
      <c r="AR200" s="1" t="n">
        <f aca="false">AR$5/(1-$E200)+$D$200-AR$5</f>
        <v>0.136545714870116</v>
      </c>
      <c r="AS200" s="1" t="n">
        <f aca="false">AS$5/(1-$E200)+$D$200-AS$5</f>
        <v>0.13768091634281</v>
      </c>
      <c r="AT200" s="1" t="n">
        <f aca="false">AT$5/(1-$E200)+$D$200-AT$5</f>
        <v>0.138816117815504</v>
      </c>
      <c r="AU200" s="1" t="n">
        <f aca="false">AU$5/(1-$E200)+$D$200-AU$5</f>
        <v>0.139951319288198</v>
      </c>
      <c r="AV200" s="1" t="n">
        <f aca="false">AV$5/(1-$E200)+$D$200-AV$5</f>
        <v>0.141086520760892</v>
      </c>
      <c r="AW200" s="1" t="n">
        <f aca="false">AW$5/(1-$E200)+$D$200-AW$5</f>
        <v>0.142221722233585</v>
      </c>
      <c r="AX200" s="1" t="n">
        <f aca="false">AX$5/(1-$E200)+$D$200-AX$5</f>
        <v>0.143356923706279</v>
      </c>
      <c r="AY200" s="1" t="n">
        <f aca="false">AY$5/(1-$E200)+$D$200-AY$5</f>
        <v>0.144492125178973</v>
      </c>
      <c r="AZ200" s="1" t="n">
        <f aca="false">AZ$5/(1-$E200)+$D$200-AZ$5</f>
        <v>0.145627326651667</v>
      </c>
      <c r="BA200" s="1" t="n">
        <f aca="false">BA$5/(1-$E200)+$D$200-BA$5</f>
        <v>0.146762528124361</v>
      </c>
      <c r="BB200" s="1" t="n">
        <f aca="false">BB$5/(1-$E200)+$D$200-BB$5</f>
        <v>0.147897729597054</v>
      </c>
      <c r="BC200" s="1" t="n">
        <f aca="false">BC$5/(1-$E200)+$D$200-BC$5</f>
        <v>0.149032931069748</v>
      </c>
      <c r="BD200" s="1" t="n">
        <f aca="false">BD$5/(1-$E200)+$D$200-BD$5</f>
        <v>0.150168132542442</v>
      </c>
      <c r="BE200" s="1" t="n">
        <f aca="false">BE$5/(1-$E200)+$D$200-BE$5</f>
        <v>0.151303334015136</v>
      </c>
      <c r="BF200" s="1" t="n">
        <f aca="false">BF$5/(1-$E200)+$D$200-BF$5</f>
        <v>0.152438535487829</v>
      </c>
      <c r="BG200" s="1" t="n">
        <f aca="false">BG$5/(1-$E200)+$D$200-BG$5</f>
        <v>0.153573736960523</v>
      </c>
      <c r="BH200" s="1" t="n">
        <f aca="false">BH$5/(1-$E200)+$D$200-BH$5</f>
        <v>0.154708938433218</v>
      </c>
      <c r="BI200" s="1" t="n">
        <f aca="false">BI$5/(1-$E200)+$D$200-BI$5</f>
        <v>0.155844139905911</v>
      </c>
      <c r="BJ200" s="1" t="n">
        <f aca="false">BJ$5/(1-$E200)+$D$200-BJ$5</f>
        <v>0.156979341378605</v>
      </c>
      <c r="BK200" s="1" t="n">
        <f aca="false">BK$5/(1-$E200)+$D$200-BK$5</f>
        <v>0.158114542851298</v>
      </c>
      <c r="BL200" s="1" t="n">
        <f aca="false">BL$5/(1-$E200)+$D$200-BL$5</f>
        <v>0.159249744323993</v>
      </c>
      <c r="BM200" s="1" t="n">
        <f aca="false">BM$5/(1-$E200)+$D$200-BM$5</f>
        <v>0.160384945796686</v>
      </c>
      <c r="BN200" s="1" t="n">
        <f aca="false">BN$5/(1-$E200)+$D$200-BN$5</f>
        <v>0.16152014726938</v>
      </c>
      <c r="BO200" s="1" t="n">
        <f aca="false">BO$5/(1-$E200)+$D$200-BO$5</f>
        <v>0.162655348742073</v>
      </c>
      <c r="BP200" s="1" t="n">
        <f aca="false">BP$5/(1-$E200)+$D$200-BP$5</f>
        <v>0.163790550214768</v>
      </c>
      <c r="BQ200" s="1" t="n">
        <f aca="false">BQ$5/(1-$E200)+$D$200-BQ$5</f>
        <v>0.164925751687462</v>
      </c>
      <c r="BR200" s="1" t="n">
        <f aca="false">BR$5/(1-$E200)+$D$200-BR$5</f>
        <v>0.166060953160155</v>
      </c>
      <c r="BS200" s="1" t="n">
        <f aca="false">BS$5/(1-$E200)+$D$200-BS$5</f>
        <v>0.167196154632849</v>
      </c>
      <c r="BT200" s="1" t="n">
        <f aca="false">BT$5/(1-$E200)+$D$200-BT$5</f>
        <v>0.168331356105543</v>
      </c>
      <c r="BU200" s="1" t="n">
        <f aca="false">BU$5/(1-$E200)+$D$200-BU$5</f>
        <v>0.169466557578237</v>
      </c>
      <c r="BV200" s="1" t="n">
        <f aca="false">BV$5/(1-$E200)+$D$200-BV$5</f>
        <v>0.17060175905093</v>
      </c>
      <c r="BW200" s="1" t="n">
        <f aca="false">BW$5/(1-$E200)+$D$200-BW$5</f>
        <v>0.171736960523624</v>
      </c>
      <c r="BX200" s="1" t="n">
        <f aca="false">BX$5/(1-$E200)+$D$200-BX$5</f>
        <v>0.172872161996318</v>
      </c>
      <c r="BY200" s="1" t="n">
        <f aca="false">BY$5/(1-$E200)+$D$200-BY$5</f>
        <v>0.174007363469012</v>
      </c>
      <c r="BZ200" s="1" t="n">
        <f aca="false">BZ$5/(1-$E200)+$D$200-BZ$5</f>
        <v>0.175142564941706</v>
      </c>
      <c r="CA200" s="1" t="n">
        <f aca="false">CA$5/(1-$E200)+$D$200-CA$5</f>
        <v>0.176277766414399</v>
      </c>
      <c r="CB200" s="1" t="n">
        <f aca="false">CB$5/(1-$E200)+$D$200-CB$5</f>
        <v>0.177412967887094</v>
      </c>
      <c r="CC200" s="1" t="n">
        <f aca="false">CC$5/(1-$E200)+$D$200-CC$5</f>
        <v>0.178548169359787</v>
      </c>
      <c r="CD200" s="1" t="n">
        <f aca="false">CD$5/(1-$E200)+$D$200-CD$5</f>
        <v>0.179683370832481</v>
      </c>
      <c r="CE200" s="1" t="n">
        <f aca="false">CE$5/(1-$E200)+$D$200-CE$5</f>
        <v>0.180818572305174</v>
      </c>
      <c r="CF200" s="1" t="n">
        <f aca="false">CF$5/(1-$E200)+$D$200-CF$5</f>
        <v>0.181953773777868</v>
      </c>
      <c r="CG200" s="1" t="n">
        <f aca="false">CG$5/(1-$E200)+$D$200-CG$5</f>
        <v>0.183088975250563</v>
      </c>
      <c r="CH200" s="1" t="n">
        <f aca="false">CH$5/(1-$E200)+$D$200-CH$5</f>
        <v>0.184224176723256</v>
      </c>
      <c r="CI200" s="1" t="n">
        <f aca="false">CI$5/(1-$E200)+$D$200-CI$5</f>
        <v>0.18535937819595</v>
      </c>
      <c r="CJ200" s="1" t="n">
        <f aca="false">CJ$5/(1-$E200)+$D$200-CJ$5</f>
        <v>0.186494579668643</v>
      </c>
      <c r="CK200" s="1" t="n">
        <f aca="false">CK$5/(1-$E200)+$D$200-CK$5</f>
        <v>0.187629781141338</v>
      </c>
      <c r="CL200" s="1" t="n">
        <f aca="false">CL$5/(1-$E200)+$D$200-CL$5</f>
        <v>0.188764982614031</v>
      </c>
      <c r="CM200" s="1" t="n">
        <f aca="false">CM$5/(1-$E200)+$D$200-CM$5</f>
        <v>0.189900184086725</v>
      </c>
      <c r="CN200" s="1" t="n">
        <f aca="false">CN$5/(1-$E200)+$D$200-CN$5</f>
        <v>0.191035385559418</v>
      </c>
      <c r="CO200" s="1" t="n">
        <f aca="false">CO$5/(1-$E200)+$D$200-CO$5</f>
        <v>0.192170587032113</v>
      </c>
      <c r="CP200" s="1" t="n">
        <f aca="false">CP$5/(1-$E200)+$D$200-CP$5</f>
        <v>0.193305788504807</v>
      </c>
      <c r="CQ200" s="1" t="n">
        <f aca="false">CQ$5/(1-$E200)+$D$200-CQ$5</f>
        <v>0.1944409899775</v>
      </c>
      <c r="CR200" s="1" t="n">
        <f aca="false">CR$5/(1-$E200)+$D$200-CR$5</f>
        <v>0.195576191450194</v>
      </c>
      <c r="CS200" s="1" t="n">
        <f aca="false">CS$5/(1-$E200)+$D$200-CS$5</f>
        <v>0.196711392922888</v>
      </c>
      <c r="CT200" s="1" t="n">
        <f aca="false">CT$5/(1-$E200)+$D$200-CT$5</f>
        <v>0.197846594395582</v>
      </c>
      <c r="CU200" s="1" t="n">
        <f aca="false">CU$5/(1-$E200)+$D$200-CU$5</f>
        <v>0.198981795868275</v>
      </c>
      <c r="CV200" s="1" t="n">
        <f aca="false">CV$5/(1-$E200)+$D$200-CV$5</f>
        <v>0.200116997340969</v>
      </c>
      <c r="CW200" s="1" t="n">
        <f aca="false">CW$5/(1-$E200)+$D$200-CW$5</f>
        <v>0.201252198813663</v>
      </c>
      <c r="CX200" s="1" t="n">
        <f aca="false">CX$5/(1-$E200)+$D$200-CX$5</f>
        <v>0.202387400286357</v>
      </c>
      <c r="CY200" s="1" t="n">
        <f aca="false">CY$5/(1-$E200)+$D$200-CY$5</f>
        <v>0.203522601759051</v>
      </c>
      <c r="CZ200" s="1" t="n">
        <f aca="false">CZ$5/(1-$E200)+$D$200-CZ$5</f>
        <v>0.204657803231744</v>
      </c>
      <c r="DA200" s="1" t="n">
        <f aca="false">DA$5/(1-$E200)+$D$200-DA$5</f>
        <v>0.205793004704439</v>
      </c>
      <c r="DB200" s="1" t="n">
        <f aca="false">DB$5/(1-$E200)+$D$200-DB$5</f>
        <v>0.206928206177132</v>
      </c>
      <c r="DC200" s="1" t="n">
        <f aca="false">DC$5/(1-$E200)+$D$200-DC$5</f>
        <v>0.208063407649826</v>
      </c>
      <c r="DD200" s="1" t="n">
        <f aca="false">DD$5/(1-$E200)+$D$200-DD$5</f>
        <v>0.209198609122519</v>
      </c>
      <c r="DE200" s="1" t="n">
        <f aca="false">DE$5/(1-$E200)+$D$200-DE$5</f>
        <v>0.210333810595214</v>
      </c>
      <c r="DF200" s="1" t="n">
        <f aca="false">DF$5/(1-$E200)+$D$200-DF$5</f>
        <v>0.211469012067907</v>
      </c>
      <c r="DG200" s="1" t="n">
        <f aca="false">DG$5/(1-$E200)+$D$200-DG$5</f>
        <v>0.212604213540601</v>
      </c>
      <c r="DH200" s="1" t="n">
        <f aca="false">DH$5/(1-$E200)+$D$200-DH$5</f>
        <v>0.213739415013295</v>
      </c>
      <c r="DI200" s="1" t="n">
        <f aca="false">DI$5/(1-$E200)+$D$200-DI$5</f>
        <v>0.214874616485989</v>
      </c>
      <c r="DJ200" s="1" t="n">
        <f aca="false">DJ$5/(1-$E200)+$D$200-DJ$5</f>
        <v>0.216009817958683</v>
      </c>
      <c r="DK200" s="1" t="n">
        <f aca="false">DK$5/(1-$E200)+$D$200-DK$5</f>
        <v>0.217145019431376</v>
      </c>
      <c r="DL200" s="1" t="n">
        <f aca="false">DL$5/(1-$E200)+$D$200-DL$5</f>
        <v>0.21828022090407</v>
      </c>
      <c r="DM200" s="1" t="n">
        <f aca="false">DM$5/(1-$E200)+$D$200-DM$5</f>
        <v>0.219415422376763</v>
      </c>
      <c r="DN200" s="1" t="n">
        <f aca="false">DN$5/(1-$E200)+$D$200-DN$5</f>
        <v>0.220550623849458</v>
      </c>
      <c r="DO200" s="1" t="n">
        <f aca="false">DO$5/(1-$E200)+$D$200-DO$5</f>
        <v>0.221685825322151</v>
      </c>
      <c r="DP200" s="1" t="n">
        <f aca="false">DP$5/(1-$E200)+$D$200-DP$5</f>
        <v>0.222821026794845</v>
      </c>
      <c r="DQ200" s="1" t="n">
        <f aca="false">DQ$5/(1-$E200)+$D$200-DQ$5</f>
        <v>0.223956228267539</v>
      </c>
      <c r="DR200" s="1" t="n">
        <f aca="false">DR$5/(1-$E200)+$D$200-DR$5</f>
        <v>0.225091429740232</v>
      </c>
      <c r="DS200" s="1" t="n">
        <f aca="false">DS$5/(1-$E200)+$D$200-DS$5</f>
        <v>0.226226631212927</v>
      </c>
      <c r="DT200" s="1" t="n">
        <f aca="false">DT$5/(1-$E200)+$D$200-DT$5</f>
        <v>0.22736183268562</v>
      </c>
      <c r="DU200" s="1" t="n">
        <f aca="false">DU$5/(1-$E200)+$D$200-DU$5</f>
        <v>0.228497034158313</v>
      </c>
      <c r="DV200" s="1" t="n">
        <f aca="false">DV$5/(1-$E200)+$D$200-DV$5</f>
        <v>0.229632235631009</v>
      </c>
      <c r="DW200" s="1" t="n">
        <f aca="false">DW$5/(1-$E200)+$D$200-DW$5</f>
        <v>0.230767437103701</v>
      </c>
      <c r="DX200" s="1" t="n">
        <f aca="false">DX$5/(1-$E200)+$D$200-DX$5</f>
        <v>0.231902638576395</v>
      </c>
      <c r="DY200" s="1" t="n">
        <f aca="false">DY$5/(1-$E200)+$D$200-DY$5</f>
        <v>0.233037840049089</v>
      </c>
      <c r="DZ200" s="1" t="n">
        <f aca="false">DZ$5/(1-$E200)+$D$200-DZ$5</f>
        <v>0.234173041521784</v>
      </c>
      <c r="EA200" s="1" t="n">
        <f aca="false">EA$5/(1-$E200)+$D$200-EA$5</f>
        <v>0.235308242994478</v>
      </c>
      <c r="EB200" s="1" t="n">
        <f aca="false">EB$5/(1-$E200)+$D$200-EB$5</f>
        <v>0.23644344446717</v>
      </c>
      <c r="EC200" s="1" t="n">
        <f aca="false">EC$5/(1-$E200)+$D$200-EC$5</f>
        <v>0.237578645939864</v>
      </c>
      <c r="ED200" s="1" t="n">
        <f aca="false">ED$5/(1-$E200)+$D$200-ED$5</f>
        <v>0.238713847412559</v>
      </c>
      <c r="EE200" s="1" t="n">
        <f aca="false">EE$5/(1-$E200)+$D$200-EE$5</f>
        <v>0.239849048885253</v>
      </c>
      <c r="EF200" s="1" t="n">
        <f aca="false">EF$5/(1-$E200)+$D$200-EF$5</f>
        <v>0.240984250357947</v>
      </c>
      <c r="EG200" s="1" t="n">
        <f aca="false">EG$5/(1-$E200)+$D$200-EG$5</f>
        <v>0.242119451830639</v>
      </c>
      <c r="EH200" s="1" t="n">
        <f aca="false">EH$5/(1-$E200)+$D$200-EH$5</f>
        <v>0.243254653303334</v>
      </c>
      <c r="EI200" s="1" t="n">
        <f aca="false">EI$5/(1-$E200)+$D$200-EI$5</f>
        <v>0.244389854776028</v>
      </c>
      <c r="EJ200" s="1" t="n">
        <f aca="false">EJ$5/(1-$E200)+$D$200-EJ$5</f>
        <v>0.245525056248722</v>
      </c>
      <c r="EK200" s="1" t="n">
        <f aca="false">EK$5/(1-$E200)+$D$200-EK$5</f>
        <v>0.246660257721416</v>
      </c>
      <c r="EL200" s="1" t="n">
        <f aca="false">EL$5/(1-$E200)+$D$200-EL$5</f>
        <v>0.247795459194109</v>
      </c>
      <c r="EM200" s="1" t="n">
        <f aca="false">EM$5/(1-$E200)+$D$200-EM$5</f>
        <v>0.248930660666803</v>
      </c>
      <c r="EN200" s="1" t="n">
        <f aca="false">EN$5/(1-$E200)+$D$200-EN$5</f>
        <v>0.250065862139497</v>
      </c>
      <c r="EO200" s="1" t="n">
        <f aca="false">EO$5/(1-$E200)+$D$200-EO$5</f>
        <v>0.251201063612191</v>
      </c>
      <c r="EP200" s="1" t="n">
        <f aca="false">EP$5/(1-$E200)+$D$200-EP$5</f>
        <v>0.252336265084884</v>
      </c>
      <c r="EQ200" s="1" t="n">
        <f aca="false">EQ$5/(1-$E200)+$D$200-EQ$5</f>
        <v>0.253471466557578</v>
      </c>
      <c r="ER200" s="1" t="n">
        <f aca="false">ER$5/(1-$E200)+$D$200-ER$5</f>
        <v>0.254606668030272</v>
      </c>
      <c r="ES200" s="1" t="n">
        <f aca="false">ES$5/(1-$E200)+$D$200-ES$5</f>
        <v>0.255741869502966</v>
      </c>
      <c r="ET200" s="1" t="n">
        <f aca="false">ET$5/(1-$E200)+$D$200-ET$5</f>
        <v>0.25687707097566</v>
      </c>
      <c r="EU200" s="1"/>
      <c r="EV200" s="1"/>
      <c r="EW200" s="1"/>
      <c r="EX200" s="1"/>
      <c r="EY200" s="1"/>
      <c r="EZ200" s="1"/>
      <c r="FA200" s="1"/>
      <c r="FB200" s="1"/>
    </row>
    <row r="201" customFormat="false" ht="12.75" hidden="false" customHeight="false" outlineLevel="0" collapsed="false">
      <c r="A201" s="18" t="s">
        <v>158</v>
      </c>
      <c r="B201" s="12" t="n">
        <f aca="false">+B200+1</f>
        <v>146</v>
      </c>
      <c r="C201" s="1" t="n">
        <f aca="false">3.5685</f>
        <v>3.5685</v>
      </c>
      <c r="D201" s="1" t="n">
        <f aca="false">0.048</f>
        <v>0.048</v>
      </c>
      <c r="E201" s="2" t="n">
        <v>0.0077</v>
      </c>
      <c r="F201" s="1" t="n">
        <f aca="false">F$5/(1-$E201)+$D$201-F$5</f>
        <v>0.0596396251133731</v>
      </c>
      <c r="G201" s="1" t="n">
        <f aca="false">G$5/(1-$E201)+$D$201-G$5</f>
        <v>0.0600276126171522</v>
      </c>
      <c r="H201" s="1" t="n">
        <f aca="false">H$5/(1-$E201)+$D$201-H$5</f>
        <v>0.0604156001209313</v>
      </c>
      <c r="I201" s="1" t="n">
        <f aca="false">I$5/(1-$E201)+$D$201-I$5</f>
        <v>0.0608035876247104</v>
      </c>
      <c r="J201" s="1" t="n">
        <f aca="false">J$5/(1-$E201)+$D$201-J$5</f>
        <v>0.0611915751284895</v>
      </c>
      <c r="K201" s="1" t="n">
        <f aca="false">K$5/(1-$E201)+$D$201-K$5</f>
        <v>0.0615795626322686</v>
      </c>
      <c r="L201" s="1" t="n">
        <f aca="false">L$5/(1-$E201)+$D$201-L$5</f>
        <v>0.0619675501360477</v>
      </c>
      <c r="M201" s="1" t="n">
        <f aca="false">M$5/(1-$E201)+$D$201-M$5</f>
        <v>0.0623555376398268</v>
      </c>
      <c r="N201" s="1" t="n">
        <f aca="false">N$5/(1-$E201)+$D$201-N$5</f>
        <v>0.0627435251436059</v>
      </c>
      <c r="O201" s="1" t="n">
        <f aca="false">O$5/(1-$E201)+$D$201-O$5</f>
        <v>0.063131512647385</v>
      </c>
      <c r="P201" s="1" t="n">
        <f aca="false">P$5/(1-$E201)+$D$201-P$5</f>
        <v>0.067399375188955</v>
      </c>
      <c r="Q201" s="1" t="n">
        <f aca="false">Q$5/(1-$E201)+$D$201-Q$5</f>
        <v>0.0677873626927341</v>
      </c>
      <c r="R201" s="1" t="n">
        <f aca="false">R$5/(1-$E201)+$D$201-R$5</f>
        <v>0.0681753501965132</v>
      </c>
      <c r="S201" s="1" t="n">
        <f aca="false">S$5/(1-$E201)+$D$201-S$5</f>
        <v>0.0685633377002923</v>
      </c>
      <c r="T201" s="1" t="n">
        <f aca="false">T$5/(1-$E201)+$D$201-T$5</f>
        <v>0.0689513252040714</v>
      </c>
      <c r="U201" s="1" t="n">
        <f aca="false">U$5/(1-$E201)+$D$201-U$5</f>
        <v>0.0693393127078505</v>
      </c>
      <c r="V201" s="1" t="n">
        <f aca="false">V$5/(1-$E201)+$D$201-V$5</f>
        <v>0.0697273002116297</v>
      </c>
      <c r="W201" s="1" t="n">
        <f aca="false">W$5/(1-$E201)+$D$201-W$5</f>
        <v>0.0701152877154088</v>
      </c>
      <c r="X201" s="1" t="n">
        <f aca="false">X$5/(1-$E201)+$D$201-X$5</f>
        <v>0.0705032752191879</v>
      </c>
      <c r="Y201" s="1" t="n">
        <f aca="false">Y$5/(1-$E201)+$D$201-Y$5</f>
        <v>0.070891262722967</v>
      </c>
      <c r="Z201" s="1" t="n">
        <f aca="false">Z$5/(1-$E201)+$D$201-Z$5</f>
        <v>0.0712792502267461</v>
      </c>
      <c r="AA201" s="1" t="n">
        <f aca="false">AA$5/(1-$E201)+$D$201-AA$5</f>
        <v>0.0716672377305252</v>
      </c>
      <c r="AB201" s="1" t="n">
        <f aca="false">AB$5/(1-$E201)+$D$201-AB$5</f>
        <v>0.0720552252343043</v>
      </c>
      <c r="AC201" s="1" t="n">
        <f aca="false">AC$5/(1-$E201)+$D$201-AC$5</f>
        <v>0.0724432127380834</v>
      </c>
      <c r="AD201" s="1" t="n">
        <f aca="false">AD$5/(1-$E201)+$D$201-AD$5</f>
        <v>0.0728312002418625</v>
      </c>
      <c r="AE201" s="1" t="n">
        <f aca="false">AE$5/(1-$E201)+$D$201-AE$5</f>
        <v>0.0732191877456416</v>
      </c>
      <c r="AF201" s="1" t="n">
        <f aca="false">AF$5/(1-$E201)+$D$201-AF$5</f>
        <v>0.0736071752494207</v>
      </c>
      <c r="AG201" s="1" t="n">
        <f aca="false">AG$5/(1-$E201)+$D$201-AG$5</f>
        <v>0.0739951627531998</v>
      </c>
      <c r="AH201" s="1" t="n">
        <f aca="false">AH$5/(1-$E201)+$D$201-AH$5</f>
        <v>0.074383150256979</v>
      </c>
      <c r="AI201" s="1" t="n">
        <f aca="false">AI$5/(1-$E201)+$D$201-AI$5</f>
        <v>0.0747711377607581</v>
      </c>
      <c r="AJ201" s="1" t="n">
        <f aca="false">AJ$5/(1-$E201)+$D$201-AJ$5</f>
        <v>0.0751591252645372</v>
      </c>
      <c r="AK201" s="1" t="n">
        <f aca="false">AK$5/(1-$E201)+$D$201-AK$5</f>
        <v>0.0755471127683163</v>
      </c>
      <c r="AL201" s="1" t="n">
        <f aca="false">AL$5/(1-$E201)+$D$201-AL$5</f>
        <v>0.0759351002720954</v>
      </c>
      <c r="AM201" s="1" t="n">
        <f aca="false">AM$5/(1-$E201)+$D$201-AM$5</f>
        <v>0.0763230877758745</v>
      </c>
      <c r="AN201" s="1" t="n">
        <f aca="false">AN$5/(1-$E201)+$D$201-AN$5</f>
        <v>0.0767110752796536</v>
      </c>
      <c r="AO201" s="1" t="n">
        <f aca="false">AO$5/(1-$E201)+$D$201-AO$5</f>
        <v>0.0770990627834327</v>
      </c>
      <c r="AP201" s="1" t="n">
        <f aca="false">AP$5/(1-$E201)+$D$201-AP$5</f>
        <v>0.0774870502872118</v>
      </c>
      <c r="AQ201" s="1" t="n">
        <f aca="false">AQ$5/(1-$E201)+$D$201-AQ$5</f>
        <v>0.0778750377909909</v>
      </c>
      <c r="AR201" s="1" t="n">
        <f aca="false">AR$5/(1-$E201)+$D$201-AR$5</f>
        <v>0.07826302529477</v>
      </c>
      <c r="AS201" s="1" t="n">
        <f aca="false">AS$5/(1-$E201)+$D$201-AS$5</f>
        <v>0.0786510127985487</v>
      </c>
      <c r="AT201" s="1" t="n">
        <f aca="false">AT$5/(1-$E201)+$D$201-AT$5</f>
        <v>0.0790390003023278</v>
      </c>
      <c r="AU201" s="1" t="n">
        <f aca="false">AU$5/(1-$E201)+$D$201-AU$5</f>
        <v>0.0794269878061069</v>
      </c>
      <c r="AV201" s="1" t="n">
        <f aca="false">AV$5/(1-$E201)+$D$201-AV$5</f>
        <v>0.079814975309886</v>
      </c>
      <c r="AW201" s="1" t="n">
        <f aca="false">AW$5/(1-$E201)+$D$201-AW$5</f>
        <v>0.0802029628136651</v>
      </c>
      <c r="AX201" s="1" t="n">
        <f aca="false">AX$5/(1-$E201)+$D$201-AX$5</f>
        <v>0.0805909503174442</v>
      </c>
      <c r="AY201" s="1" t="n">
        <f aca="false">AY$5/(1-$E201)+$D$201-AY$5</f>
        <v>0.0809789378212233</v>
      </c>
      <c r="AZ201" s="1" t="n">
        <f aca="false">AZ$5/(1-$E201)+$D$201-AZ$5</f>
        <v>0.0813669253250025</v>
      </c>
      <c r="BA201" s="1" t="n">
        <f aca="false">BA$5/(1-$E201)+$D$201-BA$5</f>
        <v>0.0817549128287816</v>
      </c>
      <c r="BB201" s="1" t="n">
        <f aca="false">BB$5/(1-$E201)+$D$201-BB$5</f>
        <v>0.0821429003325607</v>
      </c>
      <c r="BC201" s="1" t="n">
        <f aca="false">BC$5/(1-$E201)+$D$201-BC$5</f>
        <v>0.0825308878363398</v>
      </c>
      <c r="BD201" s="1" t="n">
        <f aca="false">BD$5/(1-$E201)+$D$201-BD$5</f>
        <v>0.0829188753401189</v>
      </c>
      <c r="BE201" s="1" t="n">
        <f aca="false">BE$5/(1-$E201)+$D$201-BE$5</f>
        <v>0.083306862843898</v>
      </c>
      <c r="BF201" s="1" t="n">
        <f aca="false">BF$5/(1-$E201)+$D$201-BF$5</f>
        <v>0.0836948503476771</v>
      </c>
      <c r="BG201" s="1" t="n">
        <f aca="false">BG$5/(1-$E201)+$D$201-BG$5</f>
        <v>0.0840828378514562</v>
      </c>
      <c r="BH201" s="1" t="n">
        <f aca="false">BH$5/(1-$E201)+$D$201-BH$5</f>
        <v>0.0844708253552353</v>
      </c>
      <c r="BI201" s="1" t="n">
        <f aca="false">BI$5/(1-$E201)+$D$201-BI$5</f>
        <v>0.0848588128590144</v>
      </c>
      <c r="BJ201" s="1" t="n">
        <f aca="false">BJ$5/(1-$E201)+$D$201-BJ$5</f>
        <v>0.0852468003627935</v>
      </c>
      <c r="BK201" s="1" t="n">
        <f aca="false">BK$5/(1-$E201)+$D$201-BK$5</f>
        <v>0.0856347878665726</v>
      </c>
      <c r="BL201" s="1" t="n">
        <f aca="false">BL$5/(1-$E201)+$D$201-BL$5</f>
        <v>0.0860227753703518</v>
      </c>
      <c r="BM201" s="1" t="n">
        <f aca="false">BM$5/(1-$E201)+$D$201-BM$5</f>
        <v>0.0864107628741309</v>
      </c>
      <c r="BN201" s="1" t="n">
        <f aca="false">BN$5/(1-$E201)+$D$201-BN$5</f>
        <v>0.08679875037791</v>
      </c>
      <c r="BO201" s="1" t="n">
        <f aca="false">BO$5/(1-$E201)+$D$201-BO$5</f>
        <v>0.0871867378816891</v>
      </c>
      <c r="BP201" s="1" t="n">
        <f aca="false">BP$5/(1-$E201)+$D$201-BP$5</f>
        <v>0.0875747253854682</v>
      </c>
      <c r="BQ201" s="1" t="n">
        <f aca="false">BQ$5/(1-$E201)+$D$201-BQ$5</f>
        <v>0.0879627128892473</v>
      </c>
      <c r="BR201" s="1" t="n">
        <f aca="false">BR$5/(1-$E201)+$D$201-BR$5</f>
        <v>0.0883507003930264</v>
      </c>
      <c r="BS201" s="1" t="n">
        <f aca="false">BS$5/(1-$E201)+$D$201-BS$5</f>
        <v>0.0887386878968055</v>
      </c>
      <c r="BT201" s="1" t="n">
        <f aca="false">BT$5/(1-$E201)+$D$201-BT$5</f>
        <v>0.0891266754005846</v>
      </c>
      <c r="BU201" s="1" t="n">
        <f aca="false">BU$5/(1-$E201)+$D$201-BU$5</f>
        <v>0.0895146629043637</v>
      </c>
      <c r="BV201" s="1" t="n">
        <f aca="false">BV$5/(1-$E201)+$D$201-BV$5</f>
        <v>0.0899026504081428</v>
      </c>
      <c r="BW201" s="1" t="n">
        <f aca="false">BW$5/(1-$E201)+$D$201-BW$5</f>
        <v>0.0902906379119219</v>
      </c>
      <c r="BX201" s="1" t="n">
        <f aca="false">BX$5/(1-$E201)+$D$201-BX$5</f>
        <v>0.090678625415701</v>
      </c>
      <c r="BY201" s="1" t="n">
        <f aca="false">BY$5/(1-$E201)+$D$201-BY$5</f>
        <v>0.0910666129194802</v>
      </c>
      <c r="BZ201" s="1" t="n">
        <f aca="false">BZ$5/(1-$E201)+$D$201-BZ$5</f>
        <v>0.0914546004232593</v>
      </c>
      <c r="CA201" s="1" t="n">
        <f aca="false">CA$5/(1-$E201)+$D$201-CA$5</f>
        <v>0.0918425879270384</v>
      </c>
      <c r="CB201" s="1" t="n">
        <f aca="false">CB$5/(1-$E201)+$D$201-CB$5</f>
        <v>0.0922305754308175</v>
      </c>
      <c r="CC201" s="1" t="n">
        <f aca="false">CC$5/(1-$E201)+$D$201-CC$5</f>
        <v>0.0926185629345966</v>
      </c>
      <c r="CD201" s="1" t="n">
        <f aca="false">CD$5/(1-$E201)+$D$201-CD$5</f>
        <v>0.0930065504383757</v>
      </c>
      <c r="CE201" s="1" t="n">
        <f aca="false">CE$5/(1-$E201)+$D$201-CE$5</f>
        <v>0.0933945379421548</v>
      </c>
      <c r="CF201" s="1" t="n">
        <f aca="false">CF$5/(1-$E201)+$D$201-CF$5</f>
        <v>0.0937825254459339</v>
      </c>
      <c r="CG201" s="1" t="n">
        <f aca="false">CG$5/(1-$E201)+$D$201-CG$5</f>
        <v>0.094170512949713</v>
      </c>
      <c r="CH201" s="1" t="n">
        <f aca="false">CH$5/(1-$E201)+$D$201-CH$5</f>
        <v>0.0945585004534921</v>
      </c>
      <c r="CI201" s="1" t="n">
        <f aca="false">CI$5/(1-$E201)+$D$201-CI$5</f>
        <v>0.0949464879572712</v>
      </c>
      <c r="CJ201" s="1" t="n">
        <f aca="false">CJ$5/(1-$E201)+$D$201-CJ$5</f>
        <v>0.0953344754610503</v>
      </c>
      <c r="CK201" s="1" t="n">
        <f aca="false">CK$5/(1-$E201)+$D$201-CK$5</f>
        <v>0.0957224629648295</v>
      </c>
      <c r="CL201" s="1" t="n">
        <f aca="false">CL$5/(1-$E201)+$D$201-CL$5</f>
        <v>0.0961104504686086</v>
      </c>
      <c r="CM201" s="1" t="n">
        <f aca="false">CM$5/(1-$E201)+$D$201-CM$5</f>
        <v>0.0964984379723877</v>
      </c>
      <c r="CN201" s="1" t="n">
        <f aca="false">CN$5/(1-$E201)+$D$201-CN$5</f>
        <v>0.0968864254761668</v>
      </c>
      <c r="CO201" s="1" t="n">
        <f aca="false">CO$5/(1-$E201)+$D$201-CO$5</f>
        <v>0.0972744129799459</v>
      </c>
      <c r="CP201" s="1" t="n">
        <f aca="false">CP$5/(1-$E201)+$D$201-CP$5</f>
        <v>0.097662400483725</v>
      </c>
      <c r="CQ201" s="1" t="n">
        <f aca="false">CQ$5/(1-$E201)+$D$201-CQ$5</f>
        <v>0.0980503879875041</v>
      </c>
      <c r="CR201" s="1" t="n">
        <f aca="false">CR$5/(1-$E201)+$D$201-CR$5</f>
        <v>0.0984383754912832</v>
      </c>
      <c r="CS201" s="1" t="n">
        <f aca="false">CS$5/(1-$E201)+$D$201-CS$5</f>
        <v>0.0988263629950623</v>
      </c>
      <c r="CT201" s="1" t="n">
        <f aca="false">CT$5/(1-$E201)+$D$201-CT$5</f>
        <v>0.0992143504988414</v>
      </c>
      <c r="CU201" s="1" t="n">
        <f aca="false">CU$5/(1-$E201)+$D$201-CU$5</f>
        <v>0.0996023380026205</v>
      </c>
      <c r="CV201" s="1" t="n">
        <f aca="false">CV$5/(1-$E201)+$D$201-CV$5</f>
        <v>0.0999903255063996</v>
      </c>
      <c r="CW201" s="1" t="n">
        <f aca="false">CW$5/(1-$E201)+$D$201-CW$5</f>
        <v>0.100378313010179</v>
      </c>
      <c r="CX201" s="1" t="n">
        <f aca="false">CX$5/(1-$E201)+$D$201-CX$5</f>
        <v>0.100766300513958</v>
      </c>
      <c r="CY201" s="1" t="n">
        <f aca="false">CY$5/(1-$E201)+$D$201-CY$5</f>
        <v>0.101154288017737</v>
      </c>
      <c r="CZ201" s="1" t="n">
        <f aca="false">CZ$5/(1-$E201)+$D$201-CZ$5</f>
        <v>0.101542275521516</v>
      </c>
      <c r="DA201" s="1" t="n">
        <f aca="false">DA$5/(1-$E201)+$D$201-DA$5</f>
        <v>0.101930263025295</v>
      </c>
      <c r="DB201" s="1" t="n">
        <f aca="false">DB$5/(1-$E201)+$D$201-DB$5</f>
        <v>0.102318250529074</v>
      </c>
      <c r="DC201" s="1" t="n">
        <f aca="false">DC$5/(1-$E201)+$D$201-DC$5</f>
        <v>0.102706238032853</v>
      </c>
      <c r="DD201" s="1" t="n">
        <f aca="false">DD$5/(1-$E201)+$D$201-DD$5</f>
        <v>0.103094225536633</v>
      </c>
      <c r="DE201" s="1" t="n">
        <f aca="false">DE$5/(1-$E201)+$D$201-DE$5</f>
        <v>0.103482213040412</v>
      </c>
      <c r="DF201" s="1" t="n">
        <f aca="false">DF$5/(1-$E201)+$D$201-DF$5</f>
        <v>0.103870200544191</v>
      </c>
      <c r="DG201" s="1" t="n">
        <f aca="false">DG$5/(1-$E201)+$D$201-DG$5</f>
        <v>0.10425818804797</v>
      </c>
      <c r="DH201" s="1" t="n">
        <f aca="false">DH$5/(1-$E201)+$D$201-DH$5</f>
        <v>0.104646175551749</v>
      </c>
      <c r="DI201" s="1" t="n">
        <f aca="false">DI$5/(1-$E201)+$D$201-DI$5</f>
        <v>0.105034163055528</v>
      </c>
      <c r="DJ201" s="1" t="n">
        <f aca="false">DJ$5/(1-$E201)+$D$201-DJ$5</f>
        <v>0.105422150559307</v>
      </c>
      <c r="DK201" s="1" t="n">
        <f aca="false">DK$5/(1-$E201)+$D$201-DK$5</f>
        <v>0.105810138063086</v>
      </c>
      <c r="DL201" s="1" t="n">
        <f aca="false">DL$5/(1-$E201)+$D$201-DL$5</f>
        <v>0.106198125566865</v>
      </c>
      <c r="DM201" s="1" t="n">
        <f aca="false">DM$5/(1-$E201)+$D$201-DM$5</f>
        <v>0.106586113070644</v>
      </c>
      <c r="DN201" s="1" t="n">
        <f aca="false">DN$5/(1-$E201)+$D$201-DN$5</f>
        <v>0.106974100574424</v>
      </c>
      <c r="DO201" s="1" t="n">
        <f aca="false">DO$5/(1-$E201)+$D$201-DO$5</f>
        <v>0.107362088078203</v>
      </c>
      <c r="DP201" s="1" t="n">
        <f aca="false">DP$5/(1-$E201)+$D$201-DP$5</f>
        <v>0.107750075581982</v>
      </c>
      <c r="DQ201" s="1" t="n">
        <f aca="false">DQ$5/(1-$E201)+$D$201-DQ$5</f>
        <v>0.108138063085761</v>
      </c>
      <c r="DR201" s="1" t="n">
        <f aca="false">DR$5/(1-$E201)+$D$201-DR$5</f>
        <v>0.10852605058954</v>
      </c>
      <c r="DS201" s="1" t="n">
        <f aca="false">DS$5/(1-$E201)+$D$201-DS$5</f>
        <v>0.108914038093319</v>
      </c>
      <c r="DT201" s="1" t="n">
        <f aca="false">DT$5/(1-$E201)+$D$201-DT$5</f>
        <v>0.109302025597097</v>
      </c>
      <c r="DU201" s="1" t="n">
        <f aca="false">DU$5/(1-$E201)+$D$201-DU$5</f>
        <v>0.109690013100876</v>
      </c>
      <c r="DV201" s="1" t="n">
        <f aca="false">DV$5/(1-$E201)+$D$201-DV$5</f>
        <v>0.110078000604656</v>
      </c>
      <c r="DW201" s="1" t="n">
        <f aca="false">DW$5/(1-$E201)+$D$201-DW$5</f>
        <v>0.110465988108436</v>
      </c>
      <c r="DX201" s="1" t="n">
        <f aca="false">DX$5/(1-$E201)+$D$201-DX$5</f>
        <v>0.110853975612214</v>
      </c>
      <c r="DY201" s="1" t="n">
        <f aca="false">DY$5/(1-$E201)+$D$201-DY$5</f>
        <v>0.111241963115994</v>
      </c>
      <c r="DZ201" s="1" t="n">
        <f aca="false">DZ$5/(1-$E201)+$D$201-DZ$5</f>
        <v>0.111629950619772</v>
      </c>
      <c r="EA201" s="1" t="n">
        <f aca="false">EA$5/(1-$E201)+$D$201-EA$5</f>
        <v>0.112017938123552</v>
      </c>
      <c r="EB201" s="1" t="n">
        <f aca="false">EB$5/(1-$E201)+$D$201-EB$5</f>
        <v>0.11240592562733</v>
      </c>
      <c r="EC201" s="1" t="n">
        <f aca="false">EC$5/(1-$E201)+$D$201-EC$5</f>
        <v>0.11279391313111</v>
      </c>
      <c r="ED201" s="1" t="n">
        <f aca="false">ED$5/(1-$E201)+$D$201-ED$5</f>
        <v>0.113181900634888</v>
      </c>
      <c r="EE201" s="1" t="n">
        <f aca="false">EE$5/(1-$E201)+$D$201-EE$5</f>
        <v>0.113569888138668</v>
      </c>
      <c r="EF201" s="1" t="n">
        <f aca="false">EF$5/(1-$E201)+$D$201-EF$5</f>
        <v>0.113957875642447</v>
      </c>
      <c r="EG201" s="1" t="n">
        <f aca="false">EG$5/(1-$E201)+$D$201-EG$5</f>
        <v>0.114345863146227</v>
      </c>
      <c r="EH201" s="1" t="n">
        <f aca="false">EH$5/(1-$E201)+$D$201-EH$5</f>
        <v>0.114733850650005</v>
      </c>
      <c r="EI201" s="1" t="n">
        <f aca="false">EI$5/(1-$E201)+$D$201-EI$5</f>
        <v>0.115121838153785</v>
      </c>
      <c r="EJ201" s="1" t="n">
        <f aca="false">EJ$5/(1-$E201)+$D$201-EJ$5</f>
        <v>0.115509825657563</v>
      </c>
      <c r="EK201" s="1" t="n">
        <f aca="false">EK$5/(1-$E201)+$D$201-EK$5</f>
        <v>0.115897813161343</v>
      </c>
      <c r="EL201" s="1" t="n">
        <f aca="false">EL$5/(1-$E201)+$D$201-EL$5</f>
        <v>0.116285800665121</v>
      </c>
      <c r="EM201" s="1" t="n">
        <f aca="false">EM$5/(1-$E201)+$D$201-EM$5</f>
        <v>0.116673788168901</v>
      </c>
      <c r="EN201" s="1" t="n">
        <f aca="false">EN$5/(1-$E201)+$D$201-EN$5</f>
        <v>0.11706177567268</v>
      </c>
      <c r="EO201" s="1" t="n">
        <f aca="false">EO$5/(1-$E201)+$D$201-EO$5</f>
        <v>0.11744976317646</v>
      </c>
      <c r="EP201" s="1" t="n">
        <f aca="false">EP$5/(1-$E201)+$D$201-EP$5</f>
        <v>0.117837750680238</v>
      </c>
      <c r="EQ201" s="1" t="n">
        <f aca="false">EQ$5/(1-$E201)+$D$201-EQ$5</f>
        <v>0.118225738184018</v>
      </c>
      <c r="ER201" s="1" t="n">
        <f aca="false">ER$5/(1-$E201)+$D$201-ER$5</f>
        <v>0.118613725687796</v>
      </c>
      <c r="ES201" s="1" t="n">
        <f aca="false">ES$5/(1-$E201)+$D$201-ES$5</f>
        <v>0.119001713191576</v>
      </c>
      <c r="ET201" s="1" t="n">
        <f aca="false">ET$5/(1-$E201)+$D$201-ET$5</f>
        <v>0.119389700695354</v>
      </c>
      <c r="EU201" s="1"/>
      <c r="EV201" s="1"/>
      <c r="EW201" s="1"/>
      <c r="EX201" s="1"/>
      <c r="EY201" s="1"/>
      <c r="EZ201" s="1"/>
      <c r="FA201" s="1"/>
      <c r="FB201" s="1"/>
    </row>
    <row r="202" customFormat="false" ht="12.75" hidden="false" customHeight="false" outlineLevel="0" collapsed="false">
      <c r="A202" s="18" t="s">
        <v>159</v>
      </c>
      <c r="B202" s="12" t="n">
        <f aca="false">+B201+1</f>
        <v>147</v>
      </c>
      <c r="C202" s="1" t="n">
        <f aca="false">2.1642</f>
        <v>2.1642</v>
      </c>
      <c r="D202" s="1" t="n">
        <f aca="false">0.048</f>
        <v>0.048</v>
      </c>
      <c r="E202" s="2" t="n">
        <v>0</v>
      </c>
      <c r="F202" s="1" t="n">
        <f aca="false">F$5/(1-$E202)+$D$202-F$5</f>
        <v>0.048</v>
      </c>
      <c r="G202" s="1" t="n">
        <f aca="false">G$5/(1-$E202)+$D$202-G$5</f>
        <v>0.048</v>
      </c>
      <c r="H202" s="1" t="n">
        <f aca="false">H$5/(1-$E202)+$D$202-H$5</f>
        <v>0.048</v>
      </c>
      <c r="I202" s="1" t="n">
        <f aca="false">I$5/(1-$E202)+$D$202-I$5</f>
        <v>0.048</v>
      </c>
      <c r="J202" s="1" t="n">
        <f aca="false">J$5/(1-$E202)+$D$202-J$5</f>
        <v>0.048</v>
      </c>
      <c r="K202" s="1" t="n">
        <f aca="false">K$5/(1-$E202)+$D$202-K$5</f>
        <v>0.048</v>
      </c>
      <c r="L202" s="1" t="n">
        <f aca="false">L$5/(1-$E202)+$D$202-L$5</f>
        <v>0.048</v>
      </c>
      <c r="M202" s="1" t="n">
        <f aca="false">M$5/(1-$E202)+$D$202-M$5</f>
        <v>0.048</v>
      </c>
      <c r="N202" s="1" t="n">
        <f aca="false">N$5/(1-$E202)+$D$202-N$5</f>
        <v>0.048</v>
      </c>
      <c r="O202" s="1" t="n">
        <f aca="false">O$5/(1-$E202)+$D$202-O$5</f>
        <v>0.048</v>
      </c>
      <c r="P202" s="1" t="n">
        <f aca="false">P$5/(1-$E202)+$D$202-P$5</f>
        <v>0.048</v>
      </c>
      <c r="Q202" s="1" t="n">
        <f aca="false">Q$5/(1-$E202)+$D$202-Q$5</f>
        <v>0.048</v>
      </c>
      <c r="R202" s="1" t="n">
        <f aca="false">R$5/(1-$E202)+$D$202-R$5</f>
        <v>0.048</v>
      </c>
      <c r="S202" s="1" t="n">
        <f aca="false">S$5/(1-$E202)+$D$202-S$5</f>
        <v>0.048</v>
      </c>
      <c r="T202" s="1" t="n">
        <f aca="false">T$5/(1-$E202)+$D$202-T$5</f>
        <v>0.048</v>
      </c>
      <c r="U202" s="1" t="n">
        <f aca="false">U$5/(1-$E202)+$D$202-U$5</f>
        <v>0.048</v>
      </c>
      <c r="V202" s="1" t="n">
        <f aca="false">V$5/(1-$E202)+$D$202-V$5</f>
        <v>0.048</v>
      </c>
      <c r="W202" s="1" t="n">
        <f aca="false">W$5/(1-$E202)+$D$202-W$5</f>
        <v>0.048</v>
      </c>
      <c r="X202" s="1" t="n">
        <f aca="false">X$5/(1-$E202)+$D$202-X$5</f>
        <v>0.048</v>
      </c>
      <c r="Y202" s="1" t="n">
        <f aca="false">Y$5/(1-$E202)+$D$202-Y$5</f>
        <v>0.048</v>
      </c>
      <c r="Z202" s="1" t="n">
        <f aca="false">Z$5/(1-$E202)+$D$202-Z$5</f>
        <v>0.048</v>
      </c>
      <c r="AA202" s="1" t="n">
        <f aca="false">AA$5/(1-$E202)+$D$202-AA$5</f>
        <v>0.048</v>
      </c>
      <c r="AB202" s="1" t="n">
        <f aca="false">AB$5/(1-$E202)+$D$202-AB$5</f>
        <v>0.048</v>
      </c>
      <c r="AC202" s="1" t="n">
        <f aca="false">AC$5/(1-$E202)+$D$202-AC$5</f>
        <v>0.048</v>
      </c>
      <c r="AD202" s="1" t="n">
        <f aca="false">AD$5/(1-$E202)+$D$202-AD$5</f>
        <v>0.048</v>
      </c>
      <c r="AE202" s="1" t="n">
        <f aca="false">AE$5/(1-$E202)+$D$202-AE$5</f>
        <v>0.048</v>
      </c>
      <c r="AF202" s="1" t="n">
        <f aca="false">AF$5/(1-$E202)+$D$202-AF$5</f>
        <v>0.048</v>
      </c>
      <c r="AG202" s="1" t="n">
        <f aca="false">AG$5/(1-$E202)+$D$202-AG$5</f>
        <v>0.048</v>
      </c>
      <c r="AH202" s="1" t="n">
        <f aca="false">AH$5/(1-$E202)+$D$202-AH$5</f>
        <v>0.048</v>
      </c>
      <c r="AI202" s="1" t="n">
        <f aca="false">AI$5/(1-$E202)+$D$202-AI$5</f>
        <v>0.048</v>
      </c>
      <c r="AJ202" s="1" t="n">
        <f aca="false">AJ$5/(1-$E202)+$D$202-AJ$5</f>
        <v>0.048</v>
      </c>
      <c r="AK202" s="1" t="n">
        <f aca="false">AK$5/(1-$E202)+$D$202-AK$5</f>
        <v>0.048</v>
      </c>
      <c r="AL202" s="1" t="n">
        <f aca="false">AL$5/(1-$E202)+$D$202-AL$5</f>
        <v>0.048</v>
      </c>
      <c r="AM202" s="1" t="n">
        <f aca="false">AM$5/(1-$E202)+$D$202-AM$5</f>
        <v>0.048</v>
      </c>
      <c r="AN202" s="1" t="n">
        <f aca="false">AN$5/(1-$E202)+$D$202-AN$5</f>
        <v>0.048</v>
      </c>
      <c r="AO202" s="1" t="n">
        <f aca="false">AO$5/(1-$E202)+$D$202-AO$5</f>
        <v>0.048</v>
      </c>
      <c r="AP202" s="1" t="n">
        <f aca="false">AP$5/(1-$E202)+$D$202-AP$5</f>
        <v>0.048</v>
      </c>
      <c r="AQ202" s="1" t="n">
        <f aca="false">AQ$5/(1-$E202)+$D$202-AQ$5</f>
        <v>0.048</v>
      </c>
      <c r="AR202" s="1" t="n">
        <f aca="false">AR$5/(1-$E202)+$D$202-AR$5</f>
        <v>0.048</v>
      </c>
      <c r="AS202" s="1" t="n">
        <f aca="false">AS$5/(1-$E202)+$D$202-AS$5</f>
        <v>0.048</v>
      </c>
      <c r="AT202" s="1" t="n">
        <f aca="false">AT$5/(1-$E202)+$D$202-AT$5</f>
        <v>0.048</v>
      </c>
      <c r="AU202" s="1" t="n">
        <f aca="false">AU$5/(1-$E202)+$D$202-AU$5</f>
        <v>0.048</v>
      </c>
      <c r="AV202" s="1" t="n">
        <f aca="false">AV$5/(1-$E202)+$D$202-AV$5</f>
        <v>0.048</v>
      </c>
      <c r="AW202" s="1" t="n">
        <f aca="false">AW$5/(1-$E202)+$D$202-AW$5</f>
        <v>0.048</v>
      </c>
      <c r="AX202" s="1" t="n">
        <f aca="false">AX$5/(1-$E202)+$D$202-AX$5</f>
        <v>0.048</v>
      </c>
      <c r="AY202" s="1" t="n">
        <f aca="false">AY$5/(1-$E202)+$D$202-AY$5</f>
        <v>0.048</v>
      </c>
      <c r="AZ202" s="1" t="n">
        <f aca="false">AZ$5/(1-$E202)+$D$202-AZ$5</f>
        <v>0.048</v>
      </c>
      <c r="BA202" s="1" t="n">
        <f aca="false">BA$5/(1-$E202)+$D$202-BA$5</f>
        <v>0.048</v>
      </c>
      <c r="BB202" s="1" t="n">
        <f aca="false">BB$5/(1-$E202)+$D$202-BB$5</f>
        <v>0.048</v>
      </c>
      <c r="BC202" s="1" t="n">
        <f aca="false">BC$5/(1-$E202)+$D$202-BC$5</f>
        <v>0.048</v>
      </c>
      <c r="BD202" s="1" t="n">
        <f aca="false">BD$5/(1-$E202)+$D$202-BD$5</f>
        <v>0.048</v>
      </c>
      <c r="BE202" s="1" t="n">
        <f aca="false">BE$5/(1-$E202)+$D$202-BE$5</f>
        <v>0.048</v>
      </c>
      <c r="BF202" s="1" t="n">
        <f aca="false">BF$5/(1-$E202)+$D$202-BF$5</f>
        <v>0.048</v>
      </c>
      <c r="BG202" s="1" t="n">
        <f aca="false">BG$5/(1-$E202)+$D$202-BG$5</f>
        <v>0.048</v>
      </c>
      <c r="BH202" s="1" t="n">
        <f aca="false">BH$5/(1-$E202)+$D$202-BH$5</f>
        <v>0.048</v>
      </c>
      <c r="BI202" s="1" t="n">
        <f aca="false">BI$5/(1-$E202)+$D$202-BI$5</f>
        <v>0.048</v>
      </c>
      <c r="BJ202" s="1" t="n">
        <f aca="false">BJ$5/(1-$E202)+$D$202-BJ$5</f>
        <v>0.048</v>
      </c>
      <c r="BK202" s="1" t="n">
        <f aca="false">BK$5/(1-$E202)+$D$202-BK$5</f>
        <v>0.048</v>
      </c>
      <c r="BL202" s="1" t="n">
        <f aca="false">BL$5/(1-$E202)+$D$202-BL$5</f>
        <v>0.048</v>
      </c>
      <c r="BM202" s="1" t="n">
        <f aca="false">BM$5/(1-$E202)+$D$202-BM$5</f>
        <v>0.048</v>
      </c>
      <c r="BN202" s="1" t="n">
        <f aca="false">BN$5/(1-$E202)+$D$202-BN$5</f>
        <v>0.048</v>
      </c>
      <c r="BO202" s="1" t="n">
        <f aca="false">BO$5/(1-$E202)+$D$202-BO$5</f>
        <v>0.048</v>
      </c>
      <c r="BP202" s="1" t="n">
        <f aca="false">BP$5/(1-$E202)+$D$202-BP$5</f>
        <v>0.048</v>
      </c>
      <c r="BQ202" s="1" t="n">
        <f aca="false">BQ$5/(1-$E202)+$D$202-BQ$5</f>
        <v>0.048</v>
      </c>
      <c r="BR202" s="1" t="n">
        <f aca="false">BR$5/(1-$E202)+$D$202-BR$5</f>
        <v>0.048</v>
      </c>
      <c r="BS202" s="1" t="n">
        <f aca="false">BS$5/(1-$E202)+$D$202-BS$5</f>
        <v>0.048</v>
      </c>
      <c r="BT202" s="1" t="n">
        <f aca="false">BT$5/(1-$E202)+$D$202-BT$5</f>
        <v>0.048</v>
      </c>
      <c r="BU202" s="1" t="n">
        <f aca="false">BU$5/(1-$E202)+$D$202-BU$5</f>
        <v>0.048</v>
      </c>
      <c r="BV202" s="1" t="n">
        <f aca="false">BV$5/(1-$E202)+$D$202-BV$5</f>
        <v>0.048</v>
      </c>
      <c r="BW202" s="1" t="n">
        <f aca="false">BW$5/(1-$E202)+$D$202-BW$5</f>
        <v>0.048</v>
      </c>
      <c r="BX202" s="1" t="n">
        <f aca="false">BX$5/(1-$E202)+$D$202-BX$5</f>
        <v>0.048</v>
      </c>
      <c r="BY202" s="1" t="n">
        <f aca="false">BY$5/(1-$E202)+$D$202-BY$5</f>
        <v>0.048</v>
      </c>
      <c r="BZ202" s="1" t="n">
        <f aca="false">BZ$5/(1-$E202)+$D$202-BZ$5</f>
        <v>0.048</v>
      </c>
      <c r="CA202" s="1" t="n">
        <f aca="false">CA$5/(1-$E202)+$D$202-CA$5</f>
        <v>0.048</v>
      </c>
      <c r="CB202" s="1" t="n">
        <f aca="false">CB$5/(1-$E202)+$D$202-CB$5</f>
        <v>0.048</v>
      </c>
      <c r="CC202" s="1" t="n">
        <f aca="false">CC$5/(1-$E202)+$D$202-CC$5</f>
        <v>0.048</v>
      </c>
      <c r="CD202" s="1" t="n">
        <f aca="false">CD$5/(1-$E202)+$D$202-CD$5</f>
        <v>0.048</v>
      </c>
      <c r="CE202" s="1" t="n">
        <f aca="false">CE$5/(1-$E202)+$D$202-CE$5</f>
        <v>0.048</v>
      </c>
      <c r="CF202" s="1" t="n">
        <f aca="false">CF$5/(1-$E202)+$D$202-CF$5</f>
        <v>0.048</v>
      </c>
      <c r="CG202" s="1" t="n">
        <f aca="false">CG$5/(1-$E202)+$D$202-CG$5</f>
        <v>0.048</v>
      </c>
      <c r="CH202" s="1" t="n">
        <f aca="false">CH$5/(1-$E202)+$D$202-CH$5</f>
        <v>0.048</v>
      </c>
      <c r="CI202" s="1" t="n">
        <f aca="false">CI$5/(1-$E202)+$D$202-CI$5</f>
        <v>0.048</v>
      </c>
      <c r="CJ202" s="1" t="n">
        <f aca="false">CJ$5/(1-$E202)+$D$202-CJ$5</f>
        <v>0.048</v>
      </c>
      <c r="CK202" s="1" t="n">
        <f aca="false">CK$5/(1-$E202)+$D$202-CK$5</f>
        <v>0.048</v>
      </c>
      <c r="CL202" s="1" t="n">
        <f aca="false">CL$5/(1-$E202)+$D$202-CL$5</f>
        <v>0.048</v>
      </c>
      <c r="CM202" s="1" t="n">
        <f aca="false">CM$5/(1-$E202)+$D$202-CM$5</f>
        <v>0.048</v>
      </c>
      <c r="CN202" s="1" t="n">
        <f aca="false">CN$5/(1-$E202)+$D$202-CN$5</f>
        <v>0.048</v>
      </c>
      <c r="CO202" s="1" t="n">
        <f aca="false">CO$5/(1-$E202)+$D$202-CO$5</f>
        <v>0.048</v>
      </c>
      <c r="CP202" s="1" t="n">
        <f aca="false">CP$5/(1-$E202)+$D$202-CP$5</f>
        <v>0.048</v>
      </c>
      <c r="CQ202" s="1" t="n">
        <f aca="false">CQ$5/(1-$E202)+$D$202-CQ$5</f>
        <v>0.048</v>
      </c>
      <c r="CR202" s="1" t="n">
        <f aca="false">CR$5/(1-$E202)+$D$202-CR$5</f>
        <v>0.048</v>
      </c>
      <c r="CS202" s="1" t="n">
        <f aca="false">CS$5/(1-$E202)+$D$202-CS$5</f>
        <v>0.048</v>
      </c>
      <c r="CT202" s="1" t="n">
        <f aca="false">CT$5/(1-$E202)+$D$202-CT$5</f>
        <v>0.048</v>
      </c>
      <c r="CU202" s="1" t="n">
        <f aca="false">CU$5/(1-$E202)+$D$202-CU$5</f>
        <v>0.048</v>
      </c>
      <c r="CV202" s="1" t="n">
        <f aca="false">CV$5/(1-$E202)+$D$202-CV$5</f>
        <v>0.048</v>
      </c>
      <c r="CW202" s="1" t="n">
        <f aca="false">CW$5/(1-$E202)+$D$202-CW$5</f>
        <v>0.048</v>
      </c>
      <c r="CX202" s="1" t="n">
        <f aca="false">CX$5/(1-$E202)+$D$202-CX$5</f>
        <v>0.048</v>
      </c>
      <c r="CY202" s="1" t="n">
        <f aca="false">CY$5/(1-$E202)+$D$202-CY$5</f>
        <v>0.048</v>
      </c>
      <c r="CZ202" s="1" t="n">
        <f aca="false">CZ$5/(1-$E202)+$D$202-CZ$5</f>
        <v>0.048</v>
      </c>
      <c r="DA202" s="1" t="n">
        <f aca="false">DA$5/(1-$E202)+$D$202-DA$5</f>
        <v>0.048</v>
      </c>
      <c r="DB202" s="1" t="n">
        <f aca="false">DB$5/(1-$E202)+$D$202-DB$5</f>
        <v>0.048</v>
      </c>
      <c r="DC202" s="1" t="n">
        <f aca="false">DC$5/(1-$E202)+$D$202-DC$5</f>
        <v>0.048</v>
      </c>
      <c r="DD202" s="1" t="n">
        <f aca="false">DD$5/(1-$E202)+$D$202-DD$5</f>
        <v>0.048</v>
      </c>
      <c r="DE202" s="1" t="n">
        <f aca="false">DE$5/(1-$E202)+$D$202-DE$5</f>
        <v>0.048</v>
      </c>
      <c r="DF202" s="1" t="n">
        <f aca="false">DF$5/(1-$E202)+$D$202-DF$5</f>
        <v>0.048</v>
      </c>
      <c r="DG202" s="1" t="n">
        <f aca="false">DG$5/(1-$E202)+$D$202-DG$5</f>
        <v>0.048</v>
      </c>
      <c r="DH202" s="1" t="n">
        <f aca="false">DH$5/(1-$E202)+$D$202-DH$5</f>
        <v>0.048</v>
      </c>
      <c r="DI202" s="1" t="n">
        <f aca="false">DI$5/(1-$E202)+$D$202-DI$5</f>
        <v>0.048</v>
      </c>
      <c r="DJ202" s="1" t="n">
        <f aca="false">DJ$5/(1-$E202)+$D$202-DJ$5</f>
        <v>0.048</v>
      </c>
      <c r="DK202" s="1" t="n">
        <f aca="false">DK$5/(1-$E202)+$D$202-DK$5</f>
        <v>0.048</v>
      </c>
      <c r="DL202" s="1" t="n">
        <f aca="false">DL$5/(1-$E202)+$D$202-DL$5</f>
        <v>0.048</v>
      </c>
      <c r="DM202" s="1" t="n">
        <f aca="false">DM$5/(1-$E202)+$D$202-DM$5</f>
        <v>0.048</v>
      </c>
      <c r="DN202" s="1" t="n">
        <f aca="false">DN$5/(1-$E202)+$D$202-DN$5</f>
        <v>0.048</v>
      </c>
      <c r="DO202" s="1" t="n">
        <f aca="false">DO$5/(1-$E202)+$D$202-DO$5</f>
        <v>0.048</v>
      </c>
      <c r="DP202" s="1" t="n">
        <f aca="false">DP$5/(1-$E202)+$D$202-DP$5</f>
        <v>0.048</v>
      </c>
      <c r="DQ202" s="1" t="n">
        <f aca="false">DQ$5/(1-$E202)+$D$202-DQ$5</f>
        <v>0.048</v>
      </c>
      <c r="DR202" s="1" t="n">
        <f aca="false">DR$5/(1-$E202)+$D$202-DR$5</f>
        <v>0.048</v>
      </c>
      <c r="DS202" s="1" t="n">
        <f aca="false">DS$5/(1-$E202)+$D$202-DS$5</f>
        <v>0.048</v>
      </c>
      <c r="DT202" s="1" t="n">
        <f aca="false">DT$5/(1-$E202)+$D$202-DT$5</f>
        <v>0.048</v>
      </c>
      <c r="DU202" s="1" t="n">
        <f aca="false">DU$5/(1-$E202)+$D$202-DU$5</f>
        <v>0.048</v>
      </c>
      <c r="DV202" s="1" t="n">
        <f aca="false">DV$5/(1-$E202)+$D$202-DV$5</f>
        <v>0.048</v>
      </c>
      <c r="DW202" s="1" t="n">
        <f aca="false">DW$5/(1-$E202)+$D$202-DW$5</f>
        <v>0.048</v>
      </c>
      <c r="DX202" s="1" t="n">
        <f aca="false">DX$5/(1-$E202)+$D$202-DX$5</f>
        <v>0.048</v>
      </c>
      <c r="DY202" s="1" t="n">
        <f aca="false">DY$5/(1-$E202)+$D$202-DY$5</f>
        <v>0.048</v>
      </c>
      <c r="DZ202" s="1" t="n">
        <f aca="false">DZ$5/(1-$E202)+$D$202-DZ$5</f>
        <v>0.048</v>
      </c>
      <c r="EA202" s="1" t="n">
        <f aca="false">EA$5/(1-$E202)+$D$202-EA$5</f>
        <v>0.048</v>
      </c>
      <c r="EB202" s="1" t="n">
        <f aca="false">EB$5/(1-$E202)+$D$202-EB$5</f>
        <v>0.048</v>
      </c>
      <c r="EC202" s="1" t="n">
        <f aca="false">EC$5/(1-$E202)+$D$202-EC$5</f>
        <v>0.048</v>
      </c>
      <c r="ED202" s="1" t="n">
        <f aca="false">ED$5/(1-$E202)+$D$202-ED$5</f>
        <v>0.048</v>
      </c>
      <c r="EE202" s="1" t="n">
        <f aca="false">EE$5/(1-$E202)+$D$202-EE$5</f>
        <v>0.048</v>
      </c>
      <c r="EF202" s="1" t="n">
        <f aca="false">EF$5/(1-$E202)+$D$202-EF$5</f>
        <v>0.048</v>
      </c>
      <c r="EG202" s="1" t="n">
        <f aca="false">EG$5/(1-$E202)+$D$202-EG$5</f>
        <v>0.048</v>
      </c>
      <c r="EH202" s="1" t="n">
        <f aca="false">EH$5/(1-$E202)+$D$202-EH$5</f>
        <v>0.048</v>
      </c>
      <c r="EI202" s="1" t="n">
        <f aca="false">EI$5/(1-$E202)+$D$202-EI$5</f>
        <v>0.048</v>
      </c>
      <c r="EJ202" s="1" t="n">
        <f aca="false">EJ$5/(1-$E202)+$D$202-EJ$5</f>
        <v>0.048</v>
      </c>
      <c r="EK202" s="1" t="n">
        <f aca="false">EK$5/(1-$E202)+$D$202-EK$5</f>
        <v>0.048</v>
      </c>
      <c r="EL202" s="1" t="n">
        <f aca="false">EL$5/(1-$E202)+$D$202-EL$5</f>
        <v>0.048</v>
      </c>
      <c r="EM202" s="1" t="n">
        <f aca="false">EM$5/(1-$E202)+$D$202-EM$5</f>
        <v>0.048</v>
      </c>
      <c r="EN202" s="1" t="n">
        <f aca="false">EN$5/(1-$E202)+$D$202-EN$5</f>
        <v>0.048</v>
      </c>
      <c r="EO202" s="1" t="n">
        <f aca="false">EO$5/(1-$E202)+$D$202-EO$5</f>
        <v>0.048</v>
      </c>
      <c r="EP202" s="1" t="n">
        <f aca="false">EP$5/(1-$E202)+$D$202-EP$5</f>
        <v>0.048</v>
      </c>
      <c r="EQ202" s="1" t="n">
        <f aca="false">EQ$5/(1-$E202)+$D$202-EQ$5</f>
        <v>0.048</v>
      </c>
      <c r="ER202" s="1" t="n">
        <f aca="false">ER$5/(1-$E202)+$D$202-ER$5</f>
        <v>0.048</v>
      </c>
      <c r="ES202" s="1" t="n">
        <f aca="false">ES$5/(1-$E202)+$D$202-ES$5</f>
        <v>0.048</v>
      </c>
      <c r="ET202" s="1" t="n">
        <f aca="false">ET$5/(1-$E202)+$D$202-ET$5</f>
        <v>0.048</v>
      </c>
      <c r="EU202" s="1"/>
      <c r="EV202" s="1"/>
      <c r="EW202" s="1"/>
      <c r="EX202" s="1"/>
      <c r="EY202" s="1"/>
      <c r="EZ202" s="1"/>
      <c r="FA202" s="1"/>
      <c r="FB202" s="1"/>
    </row>
    <row r="203" customFormat="false" ht="12.75" hidden="false" customHeight="false" outlineLevel="0" collapsed="false">
      <c r="A203" s="5" t="s">
        <v>160</v>
      </c>
      <c r="B203" s="12" t="n">
        <f aca="false">+B202+1</f>
        <v>148</v>
      </c>
      <c r="C203" s="1" t="n">
        <v>3.8364</v>
      </c>
      <c r="D203" s="1" t="n">
        <v>0.0169</v>
      </c>
      <c r="E203" s="2" t="n">
        <v>0.0082</v>
      </c>
      <c r="F203" s="1" t="n">
        <f aca="false">F$5/(1-$E203)+$D$203-F$5</f>
        <v>0.0293016938898971</v>
      </c>
      <c r="G203" s="1" t="n">
        <f aca="false">G$5/(1-$E203)+$D$203-G$5</f>
        <v>0.029715083686227</v>
      </c>
      <c r="H203" s="1" t="n">
        <f aca="false">H$5/(1-$E203)+$D$203-H$5</f>
        <v>0.0301284734825569</v>
      </c>
      <c r="I203" s="1" t="n">
        <f aca="false">I$5/(1-$E203)+$D$203-I$5</f>
        <v>0.0305418632788868</v>
      </c>
      <c r="J203" s="1" t="n">
        <f aca="false">J$5/(1-$E203)+$D$203-J$5</f>
        <v>0.0309552530752166</v>
      </c>
      <c r="K203" s="1" t="n">
        <f aca="false">K$5/(1-$E203)+$D$203-K$5</f>
        <v>0.0313686428715465</v>
      </c>
      <c r="L203" s="1" t="n">
        <f aca="false">L$5/(1-$E203)+$D$203-L$5</f>
        <v>0.0317820326678764</v>
      </c>
      <c r="M203" s="1" t="n">
        <f aca="false">M$5/(1-$E203)+$D$203-M$5</f>
        <v>0.0321954224642065</v>
      </c>
      <c r="N203" s="1" t="n">
        <f aca="false">N$5/(1-$E203)+$D$203-N$5</f>
        <v>0.0326088122605364</v>
      </c>
      <c r="O203" s="1" t="n">
        <f aca="false">O$5/(1-$E203)+$D$203-O$5</f>
        <v>0.0330222020568662</v>
      </c>
      <c r="P203" s="1" t="n">
        <f aca="false">P$5/(1-$E203)+$D$203-P$5</f>
        <v>0.0375694898164953</v>
      </c>
      <c r="Q203" s="1" t="n">
        <f aca="false">Q$5/(1-$E203)+$D$203-Q$5</f>
        <v>0.0379828796128252</v>
      </c>
      <c r="R203" s="1" t="n">
        <f aca="false">R$5/(1-$E203)+$D$203-R$5</f>
        <v>0.0383962694091551</v>
      </c>
      <c r="S203" s="1" t="n">
        <f aca="false">S$5/(1-$E203)+$D$203-S$5</f>
        <v>0.038809659205485</v>
      </c>
      <c r="T203" s="1" t="n">
        <f aca="false">T$5/(1-$E203)+$D$203-T$5</f>
        <v>0.0392230490018148</v>
      </c>
      <c r="U203" s="1" t="n">
        <f aca="false">U$5/(1-$E203)+$D$203-U$5</f>
        <v>0.0396364387981447</v>
      </c>
      <c r="V203" s="1" t="n">
        <f aca="false">V$5/(1-$E203)+$D$203-V$5</f>
        <v>0.0400498285944746</v>
      </c>
      <c r="W203" s="1" t="n">
        <f aca="false">W$5/(1-$E203)+$D$203-W$5</f>
        <v>0.0404632183908045</v>
      </c>
      <c r="X203" s="1" t="n">
        <f aca="false">X$5/(1-$E203)+$D$203-X$5</f>
        <v>0.0408766081871348</v>
      </c>
      <c r="Y203" s="1" t="n">
        <f aca="false">Y$5/(1-$E203)+$D$203-Y$5</f>
        <v>0.0412899979834647</v>
      </c>
      <c r="Z203" s="1" t="n">
        <f aca="false">Z$5/(1-$E203)+$D$203-Z$5</f>
        <v>0.0417033877797945</v>
      </c>
      <c r="AA203" s="1" t="n">
        <f aca="false">AA$5/(1-$E203)+$D$203-AA$5</f>
        <v>0.0421167775761244</v>
      </c>
      <c r="AB203" s="1" t="n">
        <f aca="false">AB$5/(1-$E203)+$D$203-AB$5</f>
        <v>0.0425301673724543</v>
      </c>
      <c r="AC203" s="1" t="n">
        <f aca="false">AC$5/(1-$E203)+$D$203-AC$5</f>
        <v>0.0429435571687842</v>
      </c>
      <c r="AD203" s="1" t="n">
        <f aca="false">AD$5/(1-$E203)+$D$203-AD$5</f>
        <v>0.0433569469651141</v>
      </c>
      <c r="AE203" s="1" t="n">
        <f aca="false">AE$5/(1-$E203)+$D$203-AE$5</f>
        <v>0.0437703367614439</v>
      </c>
      <c r="AF203" s="1" t="n">
        <f aca="false">AF$5/(1-$E203)+$D$203-AF$5</f>
        <v>0.0441837265577738</v>
      </c>
      <c r="AG203" s="1" t="n">
        <f aca="false">AG$5/(1-$E203)+$D$203-AG$5</f>
        <v>0.0445971163541037</v>
      </c>
      <c r="AH203" s="1" t="n">
        <f aca="false">AH$5/(1-$E203)+$D$203-AH$5</f>
        <v>0.0450105061504336</v>
      </c>
      <c r="AI203" s="1" t="n">
        <f aca="false">AI$5/(1-$E203)+$D$203-AI$5</f>
        <v>0.0454238959467634</v>
      </c>
      <c r="AJ203" s="1" t="n">
        <f aca="false">AJ$5/(1-$E203)+$D$203-AJ$5</f>
        <v>0.0458372857430933</v>
      </c>
      <c r="AK203" s="1" t="n">
        <f aca="false">AK$5/(1-$E203)+$D$203-AK$5</f>
        <v>0.0462506755394232</v>
      </c>
      <c r="AL203" s="1" t="n">
        <f aca="false">AL$5/(1-$E203)+$D$203-AL$5</f>
        <v>0.0466640653357531</v>
      </c>
      <c r="AM203" s="1" t="n">
        <f aca="false">AM$5/(1-$E203)+$D$203-AM$5</f>
        <v>0.0470774551320829</v>
      </c>
      <c r="AN203" s="1" t="n">
        <f aca="false">AN$5/(1-$E203)+$D$203-AN$5</f>
        <v>0.0474908449284128</v>
      </c>
      <c r="AO203" s="1" t="n">
        <f aca="false">AO$5/(1-$E203)+$D$203-AO$5</f>
        <v>0.0479042347247431</v>
      </c>
      <c r="AP203" s="1" t="n">
        <f aca="false">AP$5/(1-$E203)+$D$203-AP$5</f>
        <v>0.048317624521073</v>
      </c>
      <c r="AQ203" s="1" t="n">
        <f aca="false">AQ$5/(1-$E203)+$D$203-AQ$5</f>
        <v>0.0487310143174029</v>
      </c>
      <c r="AR203" s="1" t="n">
        <f aca="false">AR$5/(1-$E203)+$D$203-AR$5</f>
        <v>0.0491444041137328</v>
      </c>
      <c r="AS203" s="1" t="n">
        <f aca="false">AS$5/(1-$E203)+$D$203-AS$5</f>
        <v>0.0495577939100627</v>
      </c>
      <c r="AT203" s="1" t="n">
        <f aca="false">AT$5/(1-$E203)+$D$203-AT$5</f>
        <v>0.0499711837063916</v>
      </c>
      <c r="AU203" s="1" t="n">
        <f aca="false">AU$5/(1-$E203)+$D$203-AU$5</f>
        <v>0.050384573502722</v>
      </c>
      <c r="AV203" s="1" t="n">
        <f aca="false">AV$5/(1-$E203)+$D$203-AV$5</f>
        <v>0.0507979632990514</v>
      </c>
      <c r="AW203" s="1" t="n">
        <f aca="false">AW$5/(1-$E203)+$D$203-AW$5</f>
        <v>0.0512113530953817</v>
      </c>
      <c r="AX203" s="1" t="n">
        <f aca="false">AX$5/(1-$E203)+$D$203-AX$5</f>
        <v>0.051624742891712</v>
      </c>
      <c r="AY203" s="1" t="n">
        <f aca="false">AY$5/(1-$E203)+$D$203-AY$5</f>
        <v>0.0520381326880415</v>
      </c>
      <c r="AZ203" s="1" t="n">
        <f aca="false">AZ$5/(1-$E203)+$D$203-AZ$5</f>
        <v>0.0524515224843718</v>
      </c>
      <c r="BA203" s="1" t="n">
        <f aca="false">BA$5/(1-$E203)+$D$203-BA$5</f>
        <v>0.0528649122807012</v>
      </c>
      <c r="BB203" s="1" t="n">
        <f aca="false">BB$5/(1-$E203)+$D$203-BB$5</f>
        <v>0.0532783020770316</v>
      </c>
      <c r="BC203" s="1" t="n">
        <f aca="false">BC$5/(1-$E203)+$D$203-BC$5</f>
        <v>0.053691691873361</v>
      </c>
      <c r="BD203" s="1" t="n">
        <f aca="false">BD$5/(1-$E203)+$D$203-BD$5</f>
        <v>0.0541050816696913</v>
      </c>
      <c r="BE203" s="1" t="n">
        <f aca="false">BE$5/(1-$E203)+$D$203-BE$5</f>
        <v>0.0545184714660207</v>
      </c>
      <c r="BF203" s="1" t="n">
        <f aca="false">BF$5/(1-$E203)+$D$203-BF$5</f>
        <v>0.0549318612623511</v>
      </c>
      <c r="BG203" s="1" t="n">
        <f aca="false">BG$5/(1-$E203)+$D$203-BG$5</f>
        <v>0.0553452510586805</v>
      </c>
      <c r="BH203" s="1" t="n">
        <f aca="false">BH$5/(1-$E203)+$D$203-BH$5</f>
        <v>0.0557586408550108</v>
      </c>
      <c r="BI203" s="1" t="n">
        <f aca="false">BI$5/(1-$E203)+$D$203-BI$5</f>
        <v>0.0561720306513402</v>
      </c>
      <c r="BJ203" s="1" t="n">
        <f aca="false">BJ$5/(1-$E203)+$D$203-BJ$5</f>
        <v>0.0565854204476706</v>
      </c>
      <c r="BK203" s="1" t="n">
        <f aca="false">BK$5/(1-$E203)+$D$203-BK$5</f>
        <v>0.056998810244</v>
      </c>
      <c r="BL203" s="1" t="n">
        <f aca="false">BL$5/(1-$E203)+$D$203-BL$5</f>
        <v>0.0574122000403303</v>
      </c>
      <c r="BM203" s="1" t="n">
        <f aca="false">BM$5/(1-$E203)+$D$203-BM$5</f>
        <v>0.0578255898366598</v>
      </c>
      <c r="BN203" s="1" t="n">
        <f aca="false">BN$5/(1-$E203)+$D$203-BN$5</f>
        <v>0.0582389796329901</v>
      </c>
      <c r="BO203" s="1" t="n">
        <f aca="false">BO$5/(1-$E203)+$D$203-BO$5</f>
        <v>0.0586523694293204</v>
      </c>
      <c r="BP203" s="1" t="n">
        <f aca="false">BP$5/(1-$E203)+$D$203-BP$5</f>
        <v>0.0590657592256498</v>
      </c>
      <c r="BQ203" s="1" t="n">
        <f aca="false">BQ$5/(1-$E203)+$D$203-BQ$5</f>
        <v>0.0594791490219802</v>
      </c>
      <c r="BR203" s="1" t="n">
        <f aca="false">BR$5/(1-$E203)+$D$203-BR$5</f>
        <v>0.0598925388183096</v>
      </c>
      <c r="BS203" s="1" t="n">
        <f aca="false">BS$5/(1-$E203)+$D$203-BS$5</f>
        <v>0.0603059286146399</v>
      </c>
      <c r="BT203" s="1" t="n">
        <f aca="false">BT$5/(1-$E203)+$D$203-BT$5</f>
        <v>0.0607193184109693</v>
      </c>
      <c r="BU203" s="1" t="n">
        <f aca="false">BU$5/(1-$E203)+$D$203-BU$5</f>
        <v>0.0611327082072997</v>
      </c>
      <c r="BV203" s="1" t="n">
        <f aca="false">BV$5/(1-$E203)+$D$203-BV$5</f>
        <v>0.0615460980036291</v>
      </c>
      <c r="BW203" s="1" t="n">
        <f aca="false">BW$5/(1-$E203)+$D$203-BW$5</f>
        <v>0.0619594877999594</v>
      </c>
      <c r="BX203" s="1" t="n">
        <f aca="false">BX$5/(1-$E203)+$D$203-BX$5</f>
        <v>0.0623728775962888</v>
      </c>
      <c r="BY203" s="1" t="n">
        <f aca="false">BY$5/(1-$E203)+$D$203-BY$5</f>
        <v>0.0627862673926192</v>
      </c>
      <c r="BZ203" s="1" t="n">
        <f aca="false">BZ$5/(1-$E203)+$D$203-BZ$5</f>
        <v>0.0631996571889486</v>
      </c>
      <c r="CA203" s="1" t="n">
        <f aca="false">CA$5/(1-$E203)+$D$203-CA$5</f>
        <v>0.0636130469852789</v>
      </c>
      <c r="CB203" s="1" t="n">
        <f aca="false">CB$5/(1-$E203)+$D$203-CB$5</f>
        <v>0.0640264367816084</v>
      </c>
      <c r="CC203" s="1" t="n">
        <f aca="false">CC$5/(1-$E203)+$D$203-CC$5</f>
        <v>0.0644398265779387</v>
      </c>
      <c r="CD203" s="1" t="n">
        <f aca="false">CD$5/(1-$E203)+$D$203-CD$5</f>
        <v>0.0648532163742681</v>
      </c>
      <c r="CE203" s="1" t="n">
        <f aca="false">CE$5/(1-$E203)+$D$203-CE$5</f>
        <v>0.0652666061705984</v>
      </c>
      <c r="CF203" s="1" t="n">
        <f aca="false">CF$5/(1-$E203)+$D$203-CF$5</f>
        <v>0.0656799959669288</v>
      </c>
      <c r="CG203" s="1" t="n">
        <f aca="false">CG$5/(1-$E203)+$D$203-CG$5</f>
        <v>0.0660933857632582</v>
      </c>
      <c r="CH203" s="1" t="n">
        <f aca="false">CH$5/(1-$E203)+$D$203-CH$5</f>
        <v>0.0665067755595885</v>
      </c>
      <c r="CI203" s="1" t="n">
        <f aca="false">CI$5/(1-$E203)+$D$203-CI$5</f>
        <v>0.0669201653559179</v>
      </c>
      <c r="CJ203" s="1" t="n">
        <f aca="false">CJ$5/(1-$E203)+$D$203-CJ$5</f>
        <v>0.0673335551522483</v>
      </c>
      <c r="CK203" s="1" t="n">
        <f aca="false">CK$5/(1-$E203)+$D$203-CK$5</f>
        <v>0.0677469449485777</v>
      </c>
      <c r="CL203" s="1" t="n">
        <f aca="false">CL$5/(1-$E203)+$D$203-CL$5</f>
        <v>0.068160334744908</v>
      </c>
      <c r="CM203" s="1" t="n">
        <f aca="false">CM$5/(1-$E203)+$D$203-CM$5</f>
        <v>0.0685737245412375</v>
      </c>
      <c r="CN203" s="1" t="n">
        <f aca="false">CN$5/(1-$E203)+$D$203-CN$5</f>
        <v>0.0689871143375678</v>
      </c>
      <c r="CO203" s="1" t="n">
        <f aca="false">CO$5/(1-$E203)+$D$203-CO$5</f>
        <v>0.0694005041338972</v>
      </c>
      <c r="CP203" s="1" t="n">
        <f aca="false">CP$5/(1-$E203)+$D$203-CP$5</f>
        <v>0.0698138939302275</v>
      </c>
      <c r="CQ203" s="1" t="n">
        <f aca="false">CQ$5/(1-$E203)+$D$203-CQ$5</f>
        <v>0.070227283726557</v>
      </c>
      <c r="CR203" s="1" t="n">
        <f aca="false">CR$5/(1-$E203)+$D$203-CR$5</f>
        <v>0.0706406735228873</v>
      </c>
      <c r="CS203" s="1" t="n">
        <f aca="false">CS$5/(1-$E203)+$D$203-CS$5</f>
        <v>0.0710540633192167</v>
      </c>
      <c r="CT203" s="1" t="n">
        <f aca="false">CT$5/(1-$E203)+$D$203-CT$5</f>
        <v>0.071467453115547</v>
      </c>
      <c r="CU203" s="1" t="n">
        <f aca="false">CU$5/(1-$E203)+$D$203-CU$5</f>
        <v>0.0718808429118765</v>
      </c>
      <c r="CV203" s="1" t="n">
        <f aca="false">CV$5/(1-$E203)+$D$203-CV$5</f>
        <v>0.0722942327082068</v>
      </c>
      <c r="CW203" s="1" t="n">
        <f aca="false">CW$5/(1-$E203)+$D$203-CW$5</f>
        <v>0.0727076225045371</v>
      </c>
      <c r="CX203" s="1" t="n">
        <f aca="false">CX$5/(1-$E203)+$D$203-CX$5</f>
        <v>0.0731210123008665</v>
      </c>
      <c r="CY203" s="1" t="n">
        <f aca="false">CY$5/(1-$E203)+$D$203-CY$5</f>
        <v>0.0735344020971969</v>
      </c>
      <c r="CZ203" s="1" t="n">
        <f aca="false">CZ$5/(1-$E203)+$D$203-CZ$5</f>
        <v>0.0739477918935263</v>
      </c>
      <c r="DA203" s="1" t="n">
        <f aca="false">DA$5/(1-$E203)+$D$203-DA$5</f>
        <v>0.0743611816898566</v>
      </c>
      <c r="DB203" s="1" t="n">
        <f aca="false">DB$5/(1-$E203)+$D$203-DB$5</f>
        <v>0.0747745714861861</v>
      </c>
      <c r="DC203" s="1" t="n">
        <f aca="false">DC$5/(1-$E203)+$D$203-DC$5</f>
        <v>0.0751879612825164</v>
      </c>
      <c r="DD203" s="1" t="n">
        <f aca="false">DD$5/(1-$E203)+$D$203-DD$5</f>
        <v>0.0756013510788458</v>
      </c>
      <c r="DE203" s="1" t="n">
        <f aca="false">DE$5/(1-$E203)+$D$203-DE$5</f>
        <v>0.0760147408751761</v>
      </c>
      <c r="DF203" s="1" t="n">
        <f aca="false">DF$5/(1-$E203)+$D$203-DF$5</f>
        <v>0.0764281306715056</v>
      </c>
      <c r="DG203" s="1" t="n">
        <f aca="false">DG$5/(1-$E203)+$D$203-DG$5</f>
        <v>0.0768415204678359</v>
      </c>
      <c r="DH203" s="1" t="n">
        <f aca="false">DH$5/(1-$E203)+$D$203-DH$5</f>
        <v>0.0772549102641653</v>
      </c>
      <c r="DI203" s="1" t="n">
        <f aca="false">DI$5/(1-$E203)+$D$203-DI$5</f>
        <v>0.0776683000604956</v>
      </c>
      <c r="DJ203" s="1" t="n">
        <f aca="false">DJ$5/(1-$E203)+$D$203-DJ$5</f>
        <v>0.0780816898568251</v>
      </c>
      <c r="DK203" s="1" t="n">
        <f aca="false">DK$5/(1-$E203)+$D$203-DK$5</f>
        <v>0.0784950796531554</v>
      </c>
      <c r="DL203" s="1" t="n">
        <f aca="false">DL$5/(1-$E203)+$D$203-DL$5</f>
        <v>0.0789084694494848</v>
      </c>
      <c r="DM203" s="1" t="n">
        <f aca="false">DM$5/(1-$E203)+$D$203-DM$5</f>
        <v>0.0793218592458151</v>
      </c>
      <c r="DN203" s="1" t="n">
        <f aca="false">DN$5/(1-$E203)+$D$203-DN$5</f>
        <v>0.0797352490421455</v>
      </c>
      <c r="DO203" s="1" t="n">
        <f aca="false">DO$5/(1-$E203)+$D$203-DO$5</f>
        <v>0.0801486388384749</v>
      </c>
      <c r="DP203" s="1" t="n">
        <f aca="false">DP$5/(1-$E203)+$D$203-DP$5</f>
        <v>0.0805620286348052</v>
      </c>
      <c r="DQ203" s="1" t="n">
        <f aca="false">DQ$5/(1-$E203)+$D$203-DQ$5</f>
        <v>0.0809754184311347</v>
      </c>
      <c r="DR203" s="1" t="n">
        <f aca="false">DR$5/(1-$E203)+$D$203-DR$5</f>
        <v>0.081388808227465</v>
      </c>
      <c r="DS203" s="1" t="n">
        <f aca="false">DS$5/(1-$E203)+$D$203-DS$5</f>
        <v>0.0818021980237944</v>
      </c>
      <c r="DT203" s="1" t="n">
        <f aca="false">DT$5/(1-$E203)+$D$203-DT$5</f>
        <v>0.0822155878201247</v>
      </c>
      <c r="DU203" s="1" t="n">
        <f aca="false">DU$5/(1-$E203)+$D$203-DU$5</f>
        <v>0.0826289776164542</v>
      </c>
      <c r="DV203" s="1" t="n">
        <f aca="false">DV$5/(1-$E203)+$D$203-DV$5</f>
        <v>0.0830423674127836</v>
      </c>
      <c r="DW203" s="1" t="n">
        <f aca="false">DW$5/(1-$E203)+$D$203-DW$5</f>
        <v>0.0834557572091139</v>
      </c>
      <c r="DX203" s="1" t="n">
        <f aca="false">DX$5/(1-$E203)+$D$203-DX$5</f>
        <v>0.0838691470054442</v>
      </c>
      <c r="DY203" s="1" t="n">
        <f aca="false">DY$5/(1-$E203)+$D$203-DY$5</f>
        <v>0.0842825368017746</v>
      </c>
      <c r="DZ203" s="1" t="n">
        <f aca="false">DZ$5/(1-$E203)+$D$203-DZ$5</f>
        <v>0.0846959265981031</v>
      </c>
      <c r="EA203" s="1" t="n">
        <f aca="false">EA$5/(1-$E203)+$D$203-EA$5</f>
        <v>0.0851093163944334</v>
      </c>
      <c r="EB203" s="1" t="n">
        <f aca="false">EB$5/(1-$E203)+$D$203-EB$5</f>
        <v>0.0855227061907637</v>
      </c>
      <c r="EC203" s="1" t="n">
        <f aca="false">EC$5/(1-$E203)+$D$203-EC$5</f>
        <v>0.0859360959870941</v>
      </c>
      <c r="ED203" s="1" t="n">
        <f aca="false">ED$5/(1-$E203)+$D$203-ED$5</f>
        <v>0.0863494857834244</v>
      </c>
      <c r="EE203" s="1" t="n">
        <f aca="false">EE$5/(1-$E203)+$D$203-EE$5</f>
        <v>0.0867628755797529</v>
      </c>
      <c r="EF203" s="1" t="n">
        <f aca="false">EF$5/(1-$E203)+$D$203-EF$5</f>
        <v>0.0871762653760833</v>
      </c>
      <c r="EG203" s="1" t="n">
        <f aca="false">EG$5/(1-$E203)+$D$203-EG$5</f>
        <v>0.0875896551724136</v>
      </c>
      <c r="EH203" s="1" t="n">
        <f aca="false">EH$5/(1-$E203)+$D$203-EH$5</f>
        <v>0.0880030449687439</v>
      </c>
      <c r="EI203" s="1" t="n">
        <f aca="false">EI$5/(1-$E203)+$D$203-EI$5</f>
        <v>0.0884164347650724</v>
      </c>
      <c r="EJ203" s="1" t="n">
        <f aca="false">EJ$5/(1-$E203)+$D$203-EJ$5</f>
        <v>0.0888298245614028</v>
      </c>
      <c r="EK203" s="1" t="n">
        <f aca="false">EK$5/(1-$E203)+$D$203-EK$5</f>
        <v>0.0892432143577331</v>
      </c>
      <c r="EL203" s="1" t="n">
        <f aca="false">EL$5/(1-$E203)+$D$203-EL$5</f>
        <v>0.0896566041540634</v>
      </c>
      <c r="EM203" s="1" t="n">
        <f aca="false">EM$5/(1-$E203)+$D$203-EM$5</f>
        <v>0.090069993950392</v>
      </c>
      <c r="EN203" s="1" t="n">
        <f aca="false">EN$5/(1-$E203)+$D$203-EN$5</f>
        <v>0.0904833837467223</v>
      </c>
      <c r="EO203" s="1" t="n">
        <f aca="false">EO$5/(1-$E203)+$D$203-EO$5</f>
        <v>0.0908967735430526</v>
      </c>
      <c r="EP203" s="1" t="n">
        <f aca="false">EP$5/(1-$E203)+$D$203-EP$5</f>
        <v>0.0913101633393829</v>
      </c>
      <c r="EQ203" s="1" t="n">
        <f aca="false">EQ$5/(1-$E203)+$D$203-EQ$5</f>
        <v>0.0917235531357132</v>
      </c>
      <c r="ER203" s="1" t="n">
        <f aca="false">ER$5/(1-$E203)+$D$203-ER$5</f>
        <v>0.0921369429320418</v>
      </c>
      <c r="ES203" s="1" t="n">
        <f aca="false">ES$5/(1-$E203)+$D$203-ES$5</f>
        <v>0.0925503327283721</v>
      </c>
      <c r="ET203" s="1" t="n">
        <f aca="false">ET$5/(1-$E203)+$D$203-ET$5</f>
        <v>0.0929637225247024</v>
      </c>
      <c r="EU203" s="1"/>
      <c r="EV203" s="1"/>
      <c r="EW203" s="1"/>
      <c r="EX203" s="1"/>
      <c r="EY203" s="1"/>
      <c r="EZ203" s="1"/>
      <c r="FA203" s="1"/>
      <c r="FB203" s="1"/>
    </row>
    <row r="204" customFormat="false" ht="12.75" hidden="false" customHeight="false" outlineLevel="0" collapsed="false">
      <c r="A204" s="18"/>
    </row>
    <row r="205" customFormat="false" ht="12.75" hidden="false" customHeight="false" outlineLevel="0" collapsed="false">
      <c r="A205" s="5" t="s">
        <v>161</v>
      </c>
    </row>
    <row r="206" customFormat="false" ht="12.75" hidden="false" customHeight="false" outlineLevel="0" collapsed="false">
      <c r="A206" s="0" t="s">
        <v>162</v>
      </c>
      <c r="C206" s="1" t="n">
        <v>6.0408</v>
      </c>
      <c r="D206" s="1" t="n">
        <f aca="false">0.0037+0.0022</f>
        <v>0.0059</v>
      </c>
      <c r="E206" s="2" t="n">
        <v>0.0119</v>
      </c>
      <c r="F206" s="1" t="n">
        <f aca="false">F$5/(1-$E206)+$D$206-F$5</f>
        <v>0.0239649731808522</v>
      </c>
      <c r="G206" s="1" t="n">
        <f aca="false">G$5/(1-$E206)+$D$206-G$5</f>
        <v>0.0245671389535473</v>
      </c>
      <c r="H206" s="1" t="n">
        <f aca="false">H$5/(1-$E206)+$D$206-H$5</f>
        <v>0.0251693047262422</v>
      </c>
      <c r="I206" s="1" t="n">
        <f aca="false">I$5/(1-$E206)+$D$206-I$5</f>
        <v>0.0257714704989374</v>
      </c>
      <c r="J206" s="1" t="n">
        <f aca="false">J$5/(1-$E206)+$D$206-J$5</f>
        <v>0.0263736362716325</v>
      </c>
      <c r="K206" s="1" t="n">
        <f aca="false">K$5/(1-$E206)+$D$206-K$5</f>
        <v>0.0269758020443276</v>
      </c>
      <c r="L206" s="1" t="n">
        <f aca="false">L$5/(1-$E206)+$D$206-L$5</f>
        <v>0.0275779678170227</v>
      </c>
      <c r="M206" s="1" t="n">
        <f aca="false">M$5/(1-$E206)+$D$206-M$5</f>
        <v>0.0281801335897176</v>
      </c>
      <c r="N206" s="1" t="n">
        <f aca="false">N$5/(1-$E206)+$D$206-N$5</f>
        <v>0.0287822993624127</v>
      </c>
      <c r="O206" s="1" t="n">
        <f aca="false">O$5/(1-$E206)+$D$206-O$5</f>
        <v>0.0293844651351078</v>
      </c>
      <c r="P206" s="1" t="n">
        <f aca="false">P$5/(1-$E206)+$D$206-P$5</f>
        <v>0.0360082886347537</v>
      </c>
      <c r="Q206" s="1" t="n">
        <f aca="false">Q$5/(1-$E206)+$D$206-Q$5</f>
        <v>0.0366104544074486</v>
      </c>
      <c r="R206" s="1" t="n">
        <f aca="false">R$5/(1-$E206)+$D$206-R$5</f>
        <v>0.0372126201801439</v>
      </c>
      <c r="S206" s="1" t="n">
        <f aca="false">S$5/(1-$E206)+$D$206-S$5</f>
        <v>0.0378147859528388</v>
      </c>
      <c r="T206" s="1" t="n">
        <f aca="false">T$5/(1-$E206)+$D$206-T$5</f>
        <v>0.0384169517255337</v>
      </c>
      <c r="U206" s="1" t="n">
        <f aca="false">U$5/(1-$E206)+$D$206-U$5</f>
        <v>0.0390191174982291</v>
      </c>
      <c r="V206" s="1" t="n">
        <f aca="false">V$5/(1-$E206)+$D$206-V$5</f>
        <v>0.039621283270924</v>
      </c>
      <c r="W206" s="1" t="n">
        <f aca="false">W$5/(1-$E206)+$D$206-W$5</f>
        <v>0.0402234490436193</v>
      </c>
      <c r="X206" s="1" t="n">
        <f aca="false">X$5/(1-$E206)+$D$206-X$5</f>
        <v>0.0408256148163142</v>
      </c>
      <c r="Y206" s="1" t="n">
        <f aca="false">Y$5/(1-$E206)+$D$206-Y$5</f>
        <v>0.0414277805890091</v>
      </c>
      <c r="Z206" s="1" t="n">
        <f aca="false">Z$5/(1-$E206)+$D$206-Z$5</f>
        <v>0.0420299463617044</v>
      </c>
      <c r="AA206" s="1" t="n">
        <f aca="false">AA$5/(1-$E206)+$D$206-AA$5</f>
        <v>0.0426321121343993</v>
      </c>
      <c r="AB206" s="1" t="n">
        <f aca="false">AB$5/(1-$E206)+$D$206-AB$5</f>
        <v>0.0432342779070947</v>
      </c>
      <c r="AC206" s="1" t="n">
        <f aca="false">AC$5/(1-$E206)+$D$206-AC$5</f>
        <v>0.0438364436797896</v>
      </c>
      <c r="AD206" s="1" t="n">
        <f aca="false">AD$5/(1-$E206)+$D$206-AD$5</f>
        <v>0.0444386094524845</v>
      </c>
      <c r="AE206" s="1" t="n">
        <f aca="false">AE$5/(1-$E206)+$D$206-AE$5</f>
        <v>0.0450407752251798</v>
      </c>
      <c r="AF206" s="1" t="n">
        <f aca="false">AF$5/(1-$E206)+$D$206-AF$5</f>
        <v>0.0456429409978747</v>
      </c>
      <c r="AG206" s="1" t="n">
        <f aca="false">AG$5/(1-$E206)+$D$206-AG$5</f>
        <v>0.04624510677057</v>
      </c>
      <c r="AH206" s="1" t="n">
        <f aca="false">AH$5/(1-$E206)+$D$206-AH$5</f>
        <v>0.0468472725432649</v>
      </c>
      <c r="AI206" s="1" t="n">
        <f aca="false">AI$5/(1-$E206)+$D$206-AI$5</f>
        <v>0.0474494383159598</v>
      </c>
      <c r="AJ206" s="1" t="n">
        <f aca="false">AJ$5/(1-$E206)+$D$206-AJ$5</f>
        <v>0.0480516040886552</v>
      </c>
      <c r="AK206" s="1" t="n">
        <f aca="false">AK$5/(1-$E206)+$D$206-AK$5</f>
        <v>0.0486537698613501</v>
      </c>
      <c r="AL206" s="1" t="n">
        <f aca="false">AL$5/(1-$E206)+$D$206-AL$5</f>
        <v>0.0492559356340454</v>
      </c>
      <c r="AM206" s="1" t="n">
        <f aca="false">AM$5/(1-$E206)+$D$206-AM$5</f>
        <v>0.0498581014067403</v>
      </c>
      <c r="AN206" s="1" t="n">
        <f aca="false">AN$5/(1-$E206)+$D$206-AN$5</f>
        <v>0.0504602671794352</v>
      </c>
      <c r="AO206" s="1" t="n">
        <f aca="false">AO$5/(1-$E206)+$D$206-AO$5</f>
        <v>0.0510624329521305</v>
      </c>
      <c r="AP206" s="1" t="n">
        <f aca="false">AP$5/(1-$E206)+$D$206-AP$5</f>
        <v>0.0516645987248254</v>
      </c>
      <c r="AQ206" s="1" t="n">
        <f aca="false">AQ$5/(1-$E206)+$D$206-AQ$5</f>
        <v>0.0522667644975203</v>
      </c>
      <c r="AR206" s="1" t="n">
        <f aca="false">AR$5/(1-$E206)+$D$206-AR$5</f>
        <v>0.0528689302702157</v>
      </c>
      <c r="AS206" s="1" t="n">
        <f aca="false">AS$5/(1-$E206)+$D$206-AS$5</f>
        <v>0.0534710960429106</v>
      </c>
      <c r="AT206" s="1" t="n">
        <f aca="false">AT$5/(1-$E206)+$D$206-AT$5</f>
        <v>0.0540732618156055</v>
      </c>
      <c r="AU206" s="1" t="n">
        <f aca="false">AU$5/(1-$E206)+$D$206-AU$5</f>
        <v>0.0546754275883004</v>
      </c>
      <c r="AV206" s="1" t="n">
        <f aca="false">AV$5/(1-$E206)+$D$206-AV$5</f>
        <v>0.0552775933609953</v>
      </c>
      <c r="AW206" s="1" t="n">
        <f aca="false">AW$5/(1-$E206)+$D$206-AW$5</f>
        <v>0.0558797591336901</v>
      </c>
      <c r="AX206" s="1" t="n">
        <f aca="false">AX$5/(1-$E206)+$D$206-AX$5</f>
        <v>0.0564819249063859</v>
      </c>
      <c r="AY206" s="1" t="n">
        <f aca="false">AY$5/(1-$E206)+$D$206-AY$5</f>
        <v>0.0570840906790808</v>
      </c>
      <c r="AZ206" s="1" t="n">
        <f aca="false">AZ$5/(1-$E206)+$D$206-AZ$5</f>
        <v>0.0576862564517757</v>
      </c>
      <c r="BA206" s="1" t="n">
        <f aca="false">BA$5/(1-$E206)+$D$206-BA$5</f>
        <v>0.0582884222244706</v>
      </c>
      <c r="BB206" s="1" t="n">
        <f aca="false">BB$5/(1-$E206)+$D$206-BB$5</f>
        <v>0.0588905879971655</v>
      </c>
      <c r="BC206" s="1" t="n">
        <f aca="false">BC$5/(1-$E206)+$D$206-BC$5</f>
        <v>0.0594927537698613</v>
      </c>
      <c r="BD206" s="1" t="n">
        <f aca="false">BD$5/(1-$E206)+$D$206-BD$5</f>
        <v>0.0600949195425562</v>
      </c>
      <c r="BE206" s="1" t="n">
        <f aca="false">BE$5/(1-$E206)+$D$206-BE$5</f>
        <v>0.0606970853152511</v>
      </c>
      <c r="BF206" s="1" t="n">
        <f aca="false">BF$5/(1-$E206)+$D$206-BF$5</f>
        <v>0.061299251087946</v>
      </c>
      <c r="BG206" s="1" t="n">
        <f aca="false">BG$5/(1-$E206)+$D$206-BG$5</f>
        <v>0.0619014168606409</v>
      </c>
      <c r="BH206" s="1" t="n">
        <f aca="false">BH$5/(1-$E206)+$D$206-BH$5</f>
        <v>0.0625035826333367</v>
      </c>
      <c r="BI206" s="1" t="n">
        <f aca="false">BI$5/(1-$E206)+$D$206-BI$5</f>
        <v>0.0631057484060316</v>
      </c>
      <c r="BJ206" s="1" t="n">
        <f aca="false">BJ$5/(1-$E206)+$D$206-BJ$5</f>
        <v>0.0637079141787265</v>
      </c>
      <c r="BK206" s="1" t="n">
        <f aca="false">BK$5/(1-$E206)+$D$206-BK$5</f>
        <v>0.0643100799514214</v>
      </c>
      <c r="BL206" s="1" t="n">
        <f aca="false">BL$5/(1-$E206)+$D$206-BL$5</f>
        <v>0.0649122457241163</v>
      </c>
      <c r="BM206" s="1" t="n">
        <f aca="false">BM$5/(1-$E206)+$D$206-BM$5</f>
        <v>0.065514411496812</v>
      </c>
      <c r="BN206" s="1" t="n">
        <f aca="false">BN$5/(1-$E206)+$D$206-BN$5</f>
        <v>0.0661165772695069</v>
      </c>
      <c r="BO206" s="1" t="n">
        <f aca="false">BO$5/(1-$E206)+$D$206-BO$5</f>
        <v>0.0667187430422018</v>
      </c>
      <c r="BP206" s="1" t="n">
        <f aca="false">BP$5/(1-$E206)+$D$206-BP$5</f>
        <v>0.0673209088148967</v>
      </c>
      <c r="BQ206" s="1" t="n">
        <f aca="false">BQ$5/(1-$E206)+$D$206-BQ$5</f>
        <v>0.0679230745875916</v>
      </c>
      <c r="BR206" s="1" t="n">
        <f aca="false">BR$5/(1-$E206)+$D$206-BR$5</f>
        <v>0.0685252403602874</v>
      </c>
      <c r="BS206" s="1" t="n">
        <f aca="false">BS$5/(1-$E206)+$D$206-BS$5</f>
        <v>0.0691274061329823</v>
      </c>
      <c r="BT206" s="1" t="n">
        <f aca="false">BT$5/(1-$E206)+$D$206-BT$5</f>
        <v>0.0697295719056772</v>
      </c>
      <c r="BU206" s="1" t="n">
        <f aca="false">BU$5/(1-$E206)+$D$206-BU$5</f>
        <v>0.0703317376783721</v>
      </c>
      <c r="BV206" s="1" t="n">
        <f aca="false">BV$5/(1-$E206)+$D$206-BV$5</f>
        <v>0.070933903451067</v>
      </c>
      <c r="BW206" s="1" t="n">
        <f aca="false">BW$5/(1-$E206)+$D$206-BW$5</f>
        <v>0.0715360692237628</v>
      </c>
      <c r="BX206" s="1" t="n">
        <f aca="false">BX$5/(1-$E206)+$D$206-BX$5</f>
        <v>0.0721382349964577</v>
      </c>
      <c r="BY206" s="1" t="n">
        <f aca="false">BY$5/(1-$E206)+$D$206-BY$5</f>
        <v>0.0727404007691526</v>
      </c>
      <c r="BZ206" s="1" t="n">
        <f aca="false">BZ$5/(1-$E206)+$D$206-BZ$5</f>
        <v>0.0733425665418475</v>
      </c>
      <c r="CA206" s="1" t="n">
        <f aca="false">CA$5/(1-$E206)+$D$206-CA$5</f>
        <v>0.0739447323145424</v>
      </c>
      <c r="CB206" s="1" t="n">
        <f aca="false">CB$5/(1-$E206)+$D$206-CB$5</f>
        <v>0.0745468980872381</v>
      </c>
      <c r="CC206" s="1" t="n">
        <f aca="false">CC$5/(1-$E206)+$D$206-CC$5</f>
        <v>0.075149063859933</v>
      </c>
      <c r="CD206" s="1" t="n">
        <f aca="false">CD$5/(1-$E206)+$D$206-CD$5</f>
        <v>0.0757512296326279</v>
      </c>
      <c r="CE206" s="1" t="n">
        <f aca="false">CE$5/(1-$E206)+$D$206-CE$5</f>
        <v>0.0763533954053228</v>
      </c>
      <c r="CF206" s="1" t="n">
        <f aca="false">CF$5/(1-$E206)+$D$206-CF$5</f>
        <v>0.0769555611780177</v>
      </c>
      <c r="CG206" s="1" t="n">
        <f aca="false">CG$5/(1-$E206)+$D$206-CG$5</f>
        <v>0.0775577269507126</v>
      </c>
      <c r="CH206" s="1" t="n">
        <f aca="false">CH$5/(1-$E206)+$D$206-CH$5</f>
        <v>0.0781598927234084</v>
      </c>
      <c r="CI206" s="1" t="n">
        <f aca="false">CI$5/(1-$E206)+$D$206-CI$5</f>
        <v>0.0787620584961033</v>
      </c>
      <c r="CJ206" s="1" t="n">
        <f aca="false">CJ$5/(1-$E206)+$D$206-CJ$5</f>
        <v>0.0793642242687982</v>
      </c>
      <c r="CK206" s="1" t="n">
        <f aca="false">CK$5/(1-$E206)+$D$206-CK$5</f>
        <v>0.0799663900414931</v>
      </c>
      <c r="CL206" s="1" t="n">
        <f aca="false">CL$5/(1-$E206)+$D$206-CL$5</f>
        <v>0.080568555814188</v>
      </c>
      <c r="CM206" s="1" t="n">
        <f aca="false">CM$5/(1-$E206)+$D$206-CM$5</f>
        <v>0.0811707215868838</v>
      </c>
      <c r="CN206" s="1" t="n">
        <f aca="false">CN$5/(1-$E206)+$D$206-CN$5</f>
        <v>0.0817728873595787</v>
      </c>
      <c r="CO206" s="1" t="n">
        <f aca="false">CO$5/(1-$E206)+$D$206-CO$5</f>
        <v>0.0823750531322736</v>
      </c>
      <c r="CP206" s="1" t="n">
        <f aca="false">CP$5/(1-$E206)+$D$206-CP$5</f>
        <v>0.0829772189049685</v>
      </c>
      <c r="CQ206" s="1" t="n">
        <f aca="false">CQ$5/(1-$E206)+$D$206-CQ$5</f>
        <v>0.0835793846776634</v>
      </c>
      <c r="CR206" s="1" t="n">
        <f aca="false">CR$5/(1-$E206)+$D$206-CR$5</f>
        <v>0.0841815504503591</v>
      </c>
      <c r="CS206" s="1" t="n">
        <f aca="false">CS$5/(1-$E206)+$D$206-CS$5</f>
        <v>0.084783716223054</v>
      </c>
      <c r="CT206" s="1" t="n">
        <f aca="false">CT$5/(1-$E206)+$D$206-CT$5</f>
        <v>0.0853858819957489</v>
      </c>
      <c r="CU206" s="1" t="n">
        <f aca="false">CU$5/(1-$E206)+$D$206-CU$5</f>
        <v>0.0859880477684438</v>
      </c>
      <c r="CV206" s="1" t="n">
        <f aca="false">CV$5/(1-$E206)+$D$206-CV$5</f>
        <v>0.0865902135411387</v>
      </c>
      <c r="CW206" s="1" t="n">
        <f aca="false">CW$5/(1-$E206)+$D$206-CW$5</f>
        <v>0.0871923793138345</v>
      </c>
      <c r="CX206" s="1" t="n">
        <f aca="false">CX$5/(1-$E206)+$D$206-CX$5</f>
        <v>0.0877945450865294</v>
      </c>
      <c r="CY206" s="1" t="n">
        <f aca="false">CY$5/(1-$E206)+$D$206-CY$5</f>
        <v>0.0883967108592243</v>
      </c>
      <c r="CZ206" s="1" t="n">
        <f aca="false">CZ$5/(1-$E206)+$D$206-CZ$5</f>
        <v>0.0889988766319192</v>
      </c>
      <c r="DA206" s="1" t="n">
        <f aca="false">DA$5/(1-$E206)+$D$206-DA$5</f>
        <v>0.0896010424046141</v>
      </c>
      <c r="DB206" s="1" t="n">
        <f aca="false">DB$5/(1-$E206)+$D$206-DB$5</f>
        <v>0.0902032081773099</v>
      </c>
      <c r="DC206" s="1" t="n">
        <f aca="false">DC$5/(1-$E206)+$D$206-DC$5</f>
        <v>0.0908053739500048</v>
      </c>
      <c r="DD206" s="1" t="n">
        <f aca="false">DD$5/(1-$E206)+$D$206-DD$5</f>
        <v>0.0914075397226997</v>
      </c>
      <c r="DE206" s="1" t="n">
        <f aca="false">DE$5/(1-$E206)+$D$206-DE$5</f>
        <v>0.0920097054953946</v>
      </c>
      <c r="DF206" s="1" t="n">
        <f aca="false">DF$5/(1-$E206)+$D$206-DF$5</f>
        <v>0.0926118712680895</v>
      </c>
      <c r="DG206" s="1" t="n">
        <f aca="false">DG$5/(1-$E206)+$D$206-DG$5</f>
        <v>0.0932140370407852</v>
      </c>
      <c r="DH206" s="1" t="n">
        <f aca="false">DH$5/(1-$E206)+$D$206-DH$5</f>
        <v>0.0938162028134801</v>
      </c>
      <c r="DI206" s="1" t="n">
        <f aca="false">DI$5/(1-$E206)+$D$206-DI$5</f>
        <v>0.094418368586175</v>
      </c>
      <c r="DJ206" s="1" t="n">
        <f aca="false">DJ$5/(1-$E206)+$D$206-DJ$5</f>
        <v>0.0950205343588699</v>
      </c>
      <c r="DK206" s="1" t="n">
        <f aca="false">DK$5/(1-$E206)+$D$206-DK$5</f>
        <v>0.0956227001315648</v>
      </c>
      <c r="DL206" s="1" t="n">
        <f aca="false">DL$5/(1-$E206)+$D$206-DL$5</f>
        <v>0.0962248659042606</v>
      </c>
      <c r="DM206" s="1" t="n">
        <f aca="false">DM$5/(1-$E206)+$D$206-DM$5</f>
        <v>0.0968270316769555</v>
      </c>
      <c r="DN206" s="1" t="n">
        <f aca="false">DN$5/(1-$E206)+$D$206-DN$5</f>
        <v>0.0974291974496504</v>
      </c>
      <c r="DO206" s="1" t="n">
        <f aca="false">DO$5/(1-$E206)+$D$206-DO$5</f>
        <v>0.0980313632223453</v>
      </c>
      <c r="DP206" s="1" t="n">
        <f aca="false">DP$5/(1-$E206)+$D$206-DP$5</f>
        <v>0.0986335289950402</v>
      </c>
      <c r="DQ206" s="1" t="n">
        <f aca="false">DQ$5/(1-$E206)+$D$206-DQ$5</f>
        <v>0.099235694767736</v>
      </c>
      <c r="DR206" s="1" t="n">
        <f aca="false">DR$5/(1-$E206)+$D$206-DR$5</f>
        <v>0.0998378605404309</v>
      </c>
      <c r="DS206" s="1" t="n">
        <f aca="false">DS$5/(1-$E206)+$D$206-DS$5</f>
        <v>0.100440026313126</v>
      </c>
      <c r="DT206" s="1" t="n">
        <f aca="false">DT$5/(1-$E206)+$D$206-DT$5</f>
        <v>0.101042192085821</v>
      </c>
      <c r="DU206" s="1" t="n">
        <f aca="false">DU$5/(1-$E206)+$D$206-DU$5</f>
        <v>0.101644357858517</v>
      </c>
      <c r="DV206" s="1" t="n">
        <f aca="false">DV$5/(1-$E206)+$D$206-DV$5</f>
        <v>0.102246523631212</v>
      </c>
      <c r="DW206" s="1" t="n">
        <f aca="false">DW$5/(1-$E206)+$D$206-DW$5</f>
        <v>0.102848689403906</v>
      </c>
      <c r="DX206" s="1" t="n">
        <f aca="false">DX$5/(1-$E206)+$D$206-DX$5</f>
        <v>0.103450855176602</v>
      </c>
      <c r="DY206" s="1" t="n">
        <f aca="false">DY$5/(1-$E206)+$D$206-DY$5</f>
        <v>0.104053020949298</v>
      </c>
      <c r="DZ206" s="1" t="n">
        <f aca="false">DZ$5/(1-$E206)+$D$206-DZ$5</f>
        <v>0.104655186721992</v>
      </c>
      <c r="EA206" s="1" t="n">
        <f aca="false">EA$5/(1-$E206)+$D$206-EA$5</f>
        <v>0.105257352494688</v>
      </c>
      <c r="EB206" s="1" t="n">
        <f aca="false">EB$5/(1-$E206)+$D$206-EB$5</f>
        <v>0.105859518267382</v>
      </c>
      <c r="EC206" s="1" t="n">
        <f aca="false">EC$5/(1-$E206)+$D$206-EC$5</f>
        <v>0.106461684040077</v>
      </c>
      <c r="ED206" s="1" t="n">
        <f aca="false">ED$5/(1-$E206)+$D$206-ED$5</f>
        <v>0.107063849812773</v>
      </c>
      <c r="EE206" s="1" t="n">
        <f aca="false">EE$5/(1-$E206)+$D$206-EE$5</f>
        <v>0.107666015585467</v>
      </c>
      <c r="EF206" s="1" t="n">
        <f aca="false">EF$5/(1-$E206)+$D$206-EF$5</f>
        <v>0.108268181358163</v>
      </c>
      <c r="EG206" s="1" t="n">
        <f aca="false">EG$5/(1-$E206)+$D$206-EG$5</f>
        <v>0.108870347130857</v>
      </c>
      <c r="EH206" s="1" t="n">
        <f aca="false">EH$5/(1-$E206)+$D$206-EH$5</f>
        <v>0.109472512903553</v>
      </c>
      <c r="EI206" s="1" t="n">
        <f aca="false">EI$5/(1-$E206)+$D$206-EI$5</f>
        <v>0.110074678676249</v>
      </c>
      <c r="EJ206" s="1" t="n">
        <f aca="false">EJ$5/(1-$E206)+$D$206-EJ$5</f>
        <v>0.110676844448943</v>
      </c>
      <c r="EK206" s="1" t="n">
        <f aca="false">EK$5/(1-$E206)+$D$206-EK$5</f>
        <v>0.111279010221638</v>
      </c>
      <c r="EL206" s="1" t="n">
        <f aca="false">EL$5/(1-$E206)+$D$206-EL$5</f>
        <v>0.111881175994332</v>
      </c>
      <c r="EM206" s="1" t="n">
        <f aca="false">EM$5/(1-$E206)+$D$206-EM$5</f>
        <v>0.112483341767028</v>
      </c>
      <c r="EN206" s="1" t="n">
        <f aca="false">EN$5/(1-$E206)+$D$206-EN$5</f>
        <v>0.113085507539724</v>
      </c>
      <c r="EO206" s="1" t="n">
        <f aca="false">EO$5/(1-$E206)+$D$206-EO$5</f>
        <v>0.113687673312418</v>
      </c>
      <c r="EP206" s="1" t="n">
        <f aca="false">EP$5/(1-$E206)+$D$206-EP$5</f>
        <v>0.114289839085114</v>
      </c>
      <c r="EQ206" s="1" t="n">
        <f aca="false">EQ$5/(1-$E206)+$D$206-EQ$5</f>
        <v>0.114892004857808</v>
      </c>
      <c r="ER206" s="1" t="n">
        <f aca="false">ER$5/(1-$E206)+$D$206-ER$5</f>
        <v>0.115494170630503</v>
      </c>
      <c r="ES206" s="1" t="n">
        <f aca="false">ES$5/(1-$E206)+$D$206-ES$5</f>
        <v>0.116096336403199</v>
      </c>
      <c r="ET206" s="1" t="n">
        <f aca="false">ET$5/(1-$E206)+$D$206-ET$5</f>
        <v>0.116698502175893</v>
      </c>
      <c r="EU206" s="1"/>
      <c r="EV206" s="1"/>
      <c r="EW206" s="1"/>
      <c r="EX206" s="1"/>
      <c r="EY206" s="1"/>
      <c r="EZ206" s="1"/>
      <c r="FA206" s="1"/>
      <c r="FB206" s="1"/>
    </row>
    <row r="207" customFormat="false" ht="12.75" hidden="false" customHeight="false" outlineLevel="0" collapsed="false">
      <c r="A207" s="0" t="s">
        <v>163</v>
      </c>
      <c r="C207" s="1" t="n">
        <v>10.4188</v>
      </c>
      <c r="D207" s="1" t="n">
        <f aca="false">0.0096+0.0022</f>
        <v>0.0118</v>
      </c>
      <c r="E207" s="2" t="n">
        <v>0.0219</v>
      </c>
      <c r="F207" s="1" t="n">
        <f aca="false">F$5/(1-$E207)+$D$207-F$5</f>
        <v>0.0453855229526634</v>
      </c>
      <c r="G207" s="1" t="n">
        <f aca="false">G$5/(1-$E207)+$D$207-G$5</f>
        <v>0.0465050403844189</v>
      </c>
      <c r="H207" s="1" t="n">
        <f aca="false">H$5/(1-$E207)+$D$207-H$5</f>
        <v>0.0476245578161743</v>
      </c>
      <c r="I207" s="1" t="n">
        <f aca="false">I$5/(1-$E207)+$D$207-I$5</f>
        <v>0.0487440752479298</v>
      </c>
      <c r="J207" s="1" t="n">
        <f aca="false">J$5/(1-$E207)+$D$207-J$5</f>
        <v>0.0498635926796851</v>
      </c>
      <c r="K207" s="1" t="n">
        <f aca="false">K$5/(1-$E207)+$D$207-K$5</f>
        <v>0.0509831101114406</v>
      </c>
      <c r="L207" s="1" t="n">
        <f aca="false">L$5/(1-$E207)+$D$207-L$5</f>
        <v>0.0521026275431962</v>
      </c>
      <c r="M207" s="1" t="n">
        <f aca="false">M$5/(1-$E207)+$D$207-M$5</f>
        <v>0.0532221449749515</v>
      </c>
      <c r="N207" s="1" t="n">
        <f aca="false">N$5/(1-$E207)+$D$207-N$5</f>
        <v>0.054341662406707</v>
      </c>
      <c r="O207" s="1" t="n">
        <f aca="false">O$5/(1-$E207)+$D$207-O$5</f>
        <v>0.0554611798384623</v>
      </c>
      <c r="P207" s="1" t="n">
        <f aca="false">P$5/(1-$E207)+$D$207-P$5</f>
        <v>0.0677758715877723</v>
      </c>
      <c r="Q207" s="1" t="n">
        <f aca="false">Q$5/(1-$E207)+$D$207-Q$5</f>
        <v>0.0688953890195276</v>
      </c>
      <c r="R207" s="1" t="n">
        <f aca="false">R$5/(1-$E207)+$D$207-R$5</f>
        <v>0.0700149064512834</v>
      </c>
      <c r="S207" s="1" t="n">
        <f aca="false">S$5/(1-$E207)+$D$207-S$5</f>
        <v>0.0711344238830387</v>
      </c>
      <c r="T207" s="1" t="n">
        <f aca="false">T$5/(1-$E207)+$D$207-T$5</f>
        <v>0.072253941314794</v>
      </c>
      <c r="U207" s="1" t="n">
        <f aca="false">U$5/(1-$E207)+$D$207-U$5</f>
        <v>0.0733734587465493</v>
      </c>
      <c r="V207" s="1" t="n">
        <f aca="false">V$5/(1-$E207)+$D$207-V$5</f>
        <v>0.0744929761783051</v>
      </c>
      <c r="W207" s="1" t="n">
        <f aca="false">W$5/(1-$E207)+$D$207-W$5</f>
        <v>0.0756124936100604</v>
      </c>
      <c r="X207" s="1" t="n">
        <f aca="false">X$5/(1-$E207)+$D$207-X$5</f>
        <v>0.0767320110418157</v>
      </c>
      <c r="Y207" s="1" t="n">
        <f aca="false">Y$5/(1-$E207)+$D$207-Y$5</f>
        <v>0.0778515284735715</v>
      </c>
      <c r="Z207" s="1" t="n">
        <f aca="false">Z$5/(1-$E207)+$D$207-Z$5</f>
        <v>0.0789710459053268</v>
      </c>
      <c r="AA207" s="1" t="n">
        <f aca="false">AA$5/(1-$E207)+$D$207-AA$5</f>
        <v>0.0800905633370821</v>
      </c>
      <c r="AB207" s="1" t="n">
        <f aca="false">AB$5/(1-$E207)+$D$207-AB$5</f>
        <v>0.0812100807688378</v>
      </c>
      <c r="AC207" s="1" t="n">
        <f aca="false">AC$5/(1-$E207)+$D$207-AC$5</f>
        <v>0.0823295982005932</v>
      </c>
      <c r="AD207" s="1" t="n">
        <f aca="false">AD$5/(1-$E207)+$D$207-AD$5</f>
        <v>0.0834491156323485</v>
      </c>
      <c r="AE207" s="1" t="n">
        <f aca="false">AE$5/(1-$E207)+$D$207-AE$5</f>
        <v>0.0845686330641038</v>
      </c>
      <c r="AF207" s="1" t="n">
        <f aca="false">AF$5/(1-$E207)+$D$207-AF$5</f>
        <v>0.0856881504958595</v>
      </c>
      <c r="AG207" s="1" t="n">
        <f aca="false">AG$5/(1-$E207)+$D$207-AG$5</f>
        <v>0.0868076679276149</v>
      </c>
      <c r="AH207" s="1" t="n">
        <f aca="false">AH$5/(1-$E207)+$D$207-AH$5</f>
        <v>0.0879271853593702</v>
      </c>
      <c r="AI207" s="1" t="n">
        <f aca="false">AI$5/(1-$E207)+$D$207-AI$5</f>
        <v>0.0890467027911259</v>
      </c>
      <c r="AJ207" s="1" t="n">
        <f aca="false">AJ$5/(1-$E207)+$D$207-AJ$5</f>
        <v>0.0901662202228812</v>
      </c>
      <c r="AK207" s="1" t="n">
        <f aca="false">AK$5/(1-$E207)+$D$207-AK$5</f>
        <v>0.0912857376546366</v>
      </c>
      <c r="AL207" s="1" t="n">
        <f aca="false">AL$5/(1-$E207)+$D$207-AL$5</f>
        <v>0.0924052550863919</v>
      </c>
      <c r="AM207" s="1" t="n">
        <f aca="false">AM$5/(1-$E207)+$D$207-AM$5</f>
        <v>0.0935247725181476</v>
      </c>
      <c r="AN207" s="1" t="n">
        <f aca="false">AN$5/(1-$E207)+$D$207-AN$5</f>
        <v>0.0946442899499029</v>
      </c>
      <c r="AO207" s="1" t="n">
        <f aca="false">AO$5/(1-$E207)+$D$207-AO$5</f>
        <v>0.0957638073816582</v>
      </c>
      <c r="AP207" s="1" t="n">
        <f aca="false">AP$5/(1-$E207)+$D$207-AP$5</f>
        <v>0.096883324813414</v>
      </c>
      <c r="AQ207" s="1" t="n">
        <f aca="false">AQ$5/(1-$E207)+$D$207-AQ$5</f>
        <v>0.0980028422451693</v>
      </c>
      <c r="AR207" s="1" t="n">
        <f aca="false">AR$5/(1-$E207)+$D$207-AR$5</f>
        <v>0.0991223596769246</v>
      </c>
      <c r="AS207" s="1" t="n">
        <f aca="false">AS$5/(1-$E207)+$D$207-AS$5</f>
        <v>0.10024187710868</v>
      </c>
      <c r="AT207" s="1" t="n">
        <f aca="false">AT$5/(1-$E207)+$D$207-AT$5</f>
        <v>0.101361394540436</v>
      </c>
      <c r="AU207" s="1" t="n">
        <f aca="false">AU$5/(1-$E207)+$D$207-AU$5</f>
        <v>0.102480911972191</v>
      </c>
      <c r="AV207" s="1" t="n">
        <f aca="false">AV$5/(1-$E207)+$D$207-AV$5</f>
        <v>0.103600429403946</v>
      </c>
      <c r="AW207" s="1" t="n">
        <f aca="false">AW$5/(1-$E207)+$D$207-AW$5</f>
        <v>0.104719946835702</v>
      </c>
      <c r="AX207" s="1" t="n">
        <f aca="false">AX$5/(1-$E207)+$D$207-AX$5</f>
        <v>0.105839464267457</v>
      </c>
      <c r="AY207" s="1" t="n">
        <f aca="false">AY$5/(1-$E207)+$D$207-AY$5</f>
        <v>0.106958981699213</v>
      </c>
      <c r="AZ207" s="1" t="n">
        <f aca="false">AZ$5/(1-$E207)+$D$207-AZ$5</f>
        <v>0.108078499130968</v>
      </c>
      <c r="BA207" s="1" t="n">
        <f aca="false">BA$5/(1-$E207)+$D$207-BA$5</f>
        <v>0.109198016562724</v>
      </c>
      <c r="BB207" s="1" t="n">
        <f aca="false">BB$5/(1-$E207)+$D$207-BB$5</f>
        <v>0.110317533994479</v>
      </c>
      <c r="BC207" s="1" t="n">
        <f aca="false">BC$5/(1-$E207)+$D$207-BC$5</f>
        <v>0.111437051426234</v>
      </c>
      <c r="BD207" s="1" t="n">
        <f aca="false">BD$5/(1-$E207)+$D$207-BD$5</f>
        <v>0.11255656885799</v>
      </c>
      <c r="BE207" s="1" t="n">
        <f aca="false">BE$5/(1-$E207)+$D$207-BE$5</f>
        <v>0.113676086289745</v>
      </c>
      <c r="BF207" s="1" t="n">
        <f aca="false">BF$5/(1-$E207)+$D$207-BF$5</f>
        <v>0.114795603721501</v>
      </c>
      <c r="BG207" s="1" t="n">
        <f aca="false">BG$5/(1-$E207)+$D$207-BG$5</f>
        <v>0.115915121153257</v>
      </c>
      <c r="BH207" s="1" t="n">
        <f aca="false">BH$5/(1-$E207)+$D$207-BH$5</f>
        <v>0.117034638585012</v>
      </c>
      <c r="BI207" s="1" t="n">
        <f aca="false">BI$5/(1-$E207)+$D$207-BI$5</f>
        <v>0.118154156016767</v>
      </c>
      <c r="BJ207" s="1" t="n">
        <f aca="false">BJ$5/(1-$E207)+$D$207-BJ$5</f>
        <v>0.119273673448522</v>
      </c>
      <c r="BK207" s="1" t="n">
        <f aca="false">BK$5/(1-$E207)+$D$207-BK$5</f>
        <v>0.120393190880278</v>
      </c>
      <c r="BL207" s="1" t="n">
        <f aca="false">BL$5/(1-$E207)+$D$207-BL$5</f>
        <v>0.121512708312033</v>
      </c>
      <c r="BM207" s="1" t="n">
        <f aca="false">BM$5/(1-$E207)+$D$207-BM$5</f>
        <v>0.122632225743789</v>
      </c>
      <c r="BN207" s="1" t="n">
        <f aca="false">BN$5/(1-$E207)+$D$207-BN$5</f>
        <v>0.123751743175545</v>
      </c>
      <c r="BO207" s="1" t="n">
        <f aca="false">BO$5/(1-$E207)+$D$207-BO$5</f>
        <v>0.1248712606073</v>
      </c>
      <c r="BP207" s="1" t="n">
        <f aca="false">BP$5/(1-$E207)+$D$207-BP$5</f>
        <v>0.125990778039055</v>
      </c>
      <c r="BQ207" s="1" t="n">
        <f aca="false">BQ$5/(1-$E207)+$D$207-BQ$5</f>
        <v>0.127110295470811</v>
      </c>
      <c r="BR207" s="1" t="n">
        <f aca="false">BR$5/(1-$E207)+$D$207-BR$5</f>
        <v>0.128229812902566</v>
      </c>
      <c r="BS207" s="1" t="n">
        <f aca="false">BS$5/(1-$E207)+$D$207-BS$5</f>
        <v>0.129349330334322</v>
      </c>
      <c r="BT207" s="1" t="n">
        <f aca="false">BT$5/(1-$E207)+$D$207-BT$5</f>
        <v>0.130468847766077</v>
      </c>
      <c r="BU207" s="1" t="n">
        <f aca="false">BU$5/(1-$E207)+$D$207-BU$5</f>
        <v>0.131588365197833</v>
      </c>
      <c r="BV207" s="1" t="n">
        <f aca="false">BV$5/(1-$E207)+$D$207-BV$5</f>
        <v>0.132707882629588</v>
      </c>
      <c r="BW207" s="1" t="n">
        <f aca="false">BW$5/(1-$E207)+$D$207-BW$5</f>
        <v>0.133827400061343</v>
      </c>
      <c r="BX207" s="1" t="n">
        <f aca="false">BX$5/(1-$E207)+$D$207-BX$5</f>
        <v>0.134946917493099</v>
      </c>
      <c r="BY207" s="1" t="n">
        <f aca="false">BY$5/(1-$E207)+$D$207-BY$5</f>
        <v>0.136066434924854</v>
      </c>
      <c r="BZ207" s="1" t="n">
        <f aca="false">BZ$5/(1-$E207)+$D$207-BZ$5</f>
        <v>0.13718595235661</v>
      </c>
      <c r="CA207" s="1" t="n">
        <f aca="false">CA$5/(1-$E207)+$D$207-CA$5</f>
        <v>0.138305469788365</v>
      </c>
      <c r="CB207" s="1" t="n">
        <f aca="false">CB$5/(1-$E207)+$D$207-CB$5</f>
        <v>0.139424987220121</v>
      </c>
      <c r="CC207" s="1" t="n">
        <f aca="false">CC$5/(1-$E207)+$D$207-CC$5</f>
        <v>0.140544504651876</v>
      </c>
      <c r="CD207" s="1" t="n">
        <f aca="false">CD$5/(1-$E207)+$D$207-CD$5</f>
        <v>0.141664022083631</v>
      </c>
      <c r="CE207" s="1" t="n">
        <f aca="false">CE$5/(1-$E207)+$D$207-CE$5</f>
        <v>0.142783539515387</v>
      </c>
      <c r="CF207" s="1" t="n">
        <f aca="false">CF$5/(1-$E207)+$D$207-CF$5</f>
        <v>0.143903056947142</v>
      </c>
      <c r="CG207" s="1" t="n">
        <f aca="false">CG$5/(1-$E207)+$D$207-CG$5</f>
        <v>0.145022574378898</v>
      </c>
      <c r="CH207" s="1" t="n">
        <f aca="false">CH$5/(1-$E207)+$D$207-CH$5</f>
        <v>0.146142091810654</v>
      </c>
      <c r="CI207" s="1" t="n">
        <f aca="false">CI$5/(1-$E207)+$D$207-CI$5</f>
        <v>0.147261609242409</v>
      </c>
      <c r="CJ207" s="1" t="n">
        <f aca="false">CJ$5/(1-$E207)+$D$207-CJ$5</f>
        <v>0.148381126674164</v>
      </c>
      <c r="CK207" s="1" t="n">
        <f aca="false">CK$5/(1-$E207)+$D$207-CK$5</f>
        <v>0.149500644105919</v>
      </c>
      <c r="CL207" s="1" t="n">
        <f aca="false">CL$5/(1-$E207)+$D$207-CL$5</f>
        <v>0.150620161537675</v>
      </c>
      <c r="CM207" s="1" t="n">
        <f aca="false">CM$5/(1-$E207)+$D$207-CM$5</f>
        <v>0.15173967896943</v>
      </c>
      <c r="CN207" s="1" t="n">
        <f aca="false">CN$5/(1-$E207)+$D$207-CN$5</f>
        <v>0.152859196401186</v>
      </c>
      <c r="CO207" s="1" t="n">
        <f aca="false">CO$5/(1-$E207)+$D$207-CO$5</f>
        <v>0.153978713832942</v>
      </c>
      <c r="CP207" s="1" t="n">
        <f aca="false">CP$5/(1-$E207)+$D$207-CP$5</f>
        <v>0.155098231264697</v>
      </c>
      <c r="CQ207" s="1" t="n">
        <f aca="false">CQ$5/(1-$E207)+$D$207-CQ$5</f>
        <v>0.156217748696452</v>
      </c>
      <c r="CR207" s="1" t="n">
        <f aca="false">CR$5/(1-$E207)+$D$207-CR$5</f>
        <v>0.157337266128208</v>
      </c>
      <c r="CS207" s="1" t="n">
        <f aca="false">CS$5/(1-$E207)+$D$207-CS$5</f>
        <v>0.158456783559963</v>
      </c>
      <c r="CT207" s="1" t="n">
        <f aca="false">CT$5/(1-$E207)+$D$207-CT$5</f>
        <v>0.159576300991718</v>
      </c>
      <c r="CU207" s="1" t="n">
        <f aca="false">CU$5/(1-$E207)+$D$207-CU$5</f>
        <v>0.160695818423474</v>
      </c>
      <c r="CV207" s="1" t="n">
        <f aca="false">CV$5/(1-$E207)+$D$207-CV$5</f>
        <v>0.16181533585523</v>
      </c>
      <c r="CW207" s="1" t="n">
        <f aca="false">CW$5/(1-$E207)+$D$207-CW$5</f>
        <v>0.162934853286985</v>
      </c>
      <c r="CX207" s="1" t="n">
        <f aca="false">CX$5/(1-$E207)+$D$207-CX$5</f>
        <v>0.16405437071874</v>
      </c>
      <c r="CY207" s="1" t="n">
        <f aca="false">CY$5/(1-$E207)+$D$207-CY$5</f>
        <v>0.165173888150496</v>
      </c>
      <c r="CZ207" s="1" t="n">
        <f aca="false">CZ$5/(1-$E207)+$D$207-CZ$5</f>
        <v>0.166293405582251</v>
      </c>
      <c r="DA207" s="1" t="n">
        <f aca="false">DA$5/(1-$E207)+$D$207-DA$5</f>
        <v>0.167412923014006</v>
      </c>
      <c r="DB207" s="1" t="n">
        <f aca="false">DB$5/(1-$E207)+$D$207-DB$5</f>
        <v>0.168532440445762</v>
      </c>
      <c r="DC207" s="1" t="n">
        <f aca="false">DC$5/(1-$E207)+$D$207-DC$5</f>
        <v>0.169651957877518</v>
      </c>
      <c r="DD207" s="1" t="n">
        <f aca="false">DD$5/(1-$E207)+$D$207-DD$5</f>
        <v>0.170771475309273</v>
      </c>
      <c r="DE207" s="1" t="n">
        <f aca="false">DE$5/(1-$E207)+$D$207-DE$5</f>
        <v>0.171890992741028</v>
      </c>
      <c r="DF207" s="1" t="n">
        <f aca="false">DF$5/(1-$E207)+$D$207-DF$5</f>
        <v>0.173010510172784</v>
      </c>
      <c r="DG207" s="1" t="n">
        <f aca="false">DG$5/(1-$E207)+$D$207-DG$5</f>
        <v>0.174130027604539</v>
      </c>
      <c r="DH207" s="1" t="n">
        <f aca="false">DH$5/(1-$E207)+$D$207-DH$5</f>
        <v>0.175249545036294</v>
      </c>
      <c r="DI207" s="1" t="n">
        <f aca="false">DI$5/(1-$E207)+$D$207-DI$5</f>
        <v>0.176369062468051</v>
      </c>
      <c r="DJ207" s="1" t="n">
        <f aca="false">DJ$5/(1-$E207)+$D$207-DJ$5</f>
        <v>0.177488579899806</v>
      </c>
      <c r="DK207" s="1" t="n">
        <f aca="false">DK$5/(1-$E207)+$D$207-DK$5</f>
        <v>0.178608097331561</v>
      </c>
      <c r="DL207" s="1" t="n">
        <f aca="false">DL$5/(1-$E207)+$D$207-DL$5</f>
        <v>0.179727614763316</v>
      </c>
      <c r="DM207" s="1" t="n">
        <f aca="false">DM$5/(1-$E207)+$D$207-DM$5</f>
        <v>0.180847132195072</v>
      </c>
      <c r="DN207" s="1" t="n">
        <f aca="false">DN$5/(1-$E207)+$D$207-DN$5</f>
        <v>0.181966649626827</v>
      </c>
      <c r="DO207" s="1" t="n">
        <f aca="false">DO$5/(1-$E207)+$D$207-DO$5</f>
        <v>0.183086167058583</v>
      </c>
      <c r="DP207" s="1" t="n">
        <f aca="false">DP$5/(1-$E207)+$D$207-DP$5</f>
        <v>0.184205684490339</v>
      </c>
      <c r="DQ207" s="1" t="n">
        <f aca="false">DQ$5/(1-$E207)+$D$207-DQ$5</f>
        <v>0.185325201922094</v>
      </c>
      <c r="DR207" s="1" t="n">
        <f aca="false">DR$5/(1-$E207)+$D$207-DR$5</f>
        <v>0.186444719353849</v>
      </c>
      <c r="DS207" s="1" t="n">
        <f aca="false">DS$5/(1-$E207)+$D$207-DS$5</f>
        <v>0.187564236785604</v>
      </c>
      <c r="DT207" s="1" t="n">
        <f aca="false">DT$5/(1-$E207)+$D$207-DT$5</f>
        <v>0.18868375421736</v>
      </c>
      <c r="DU207" s="1" t="n">
        <f aca="false">DU$5/(1-$E207)+$D$207-DU$5</f>
        <v>0.189803271649114</v>
      </c>
      <c r="DV207" s="1" t="n">
        <f aca="false">DV$5/(1-$E207)+$D$207-DV$5</f>
        <v>0.19092278908087</v>
      </c>
      <c r="DW207" s="1" t="n">
        <f aca="false">DW$5/(1-$E207)+$D$207-DW$5</f>
        <v>0.192042306512626</v>
      </c>
      <c r="DX207" s="1" t="n">
        <f aca="false">DX$5/(1-$E207)+$D$207-DX$5</f>
        <v>0.193161823944381</v>
      </c>
      <c r="DY207" s="1" t="n">
        <f aca="false">DY$5/(1-$E207)+$D$207-DY$5</f>
        <v>0.194281341376136</v>
      </c>
      <c r="DZ207" s="1" t="n">
        <f aca="false">DZ$5/(1-$E207)+$D$207-DZ$5</f>
        <v>0.195400858807892</v>
      </c>
      <c r="EA207" s="1" t="n">
        <f aca="false">EA$5/(1-$E207)+$D$207-EA$5</f>
        <v>0.196520376239647</v>
      </c>
      <c r="EB207" s="1" t="n">
        <f aca="false">EB$5/(1-$E207)+$D$207-EB$5</f>
        <v>0.197639893671402</v>
      </c>
      <c r="EC207" s="1" t="n">
        <f aca="false">EC$5/(1-$E207)+$D$207-EC$5</f>
        <v>0.198759411103158</v>
      </c>
      <c r="ED207" s="1" t="n">
        <f aca="false">ED$5/(1-$E207)+$D$207-ED$5</f>
        <v>0.199878928534913</v>
      </c>
      <c r="EE207" s="1" t="n">
        <f aca="false">EE$5/(1-$E207)+$D$207-EE$5</f>
        <v>0.20099844596667</v>
      </c>
      <c r="EF207" s="1" t="n">
        <f aca="false">EF$5/(1-$E207)+$D$207-EF$5</f>
        <v>0.202117963398425</v>
      </c>
      <c r="EG207" s="1" t="n">
        <f aca="false">EG$5/(1-$E207)+$D$207-EG$5</f>
        <v>0.203237480830181</v>
      </c>
      <c r="EH207" s="1" t="n">
        <f aca="false">EH$5/(1-$E207)+$D$207-EH$5</f>
        <v>0.204356998261936</v>
      </c>
      <c r="EI207" s="1" t="n">
        <f aca="false">EI$5/(1-$E207)+$D$207-EI$5</f>
        <v>0.205476515693691</v>
      </c>
      <c r="EJ207" s="1" t="n">
        <f aca="false">EJ$5/(1-$E207)+$D$207-EJ$5</f>
        <v>0.206596033125447</v>
      </c>
      <c r="EK207" s="1" t="n">
        <f aca="false">EK$5/(1-$E207)+$D$207-EK$5</f>
        <v>0.207715550557202</v>
      </c>
      <c r="EL207" s="1" t="n">
        <f aca="false">EL$5/(1-$E207)+$D$207-EL$5</f>
        <v>0.208835067988957</v>
      </c>
      <c r="EM207" s="1" t="n">
        <f aca="false">EM$5/(1-$E207)+$D$207-EM$5</f>
        <v>0.209954585420713</v>
      </c>
      <c r="EN207" s="1" t="n">
        <f aca="false">EN$5/(1-$E207)+$D$207-EN$5</f>
        <v>0.211074102852468</v>
      </c>
      <c r="EO207" s="1" t="n">
        <f aca="false">EO$5/(1-$E207)+$D$207-EO$5</f>
        <v>0.212193620284223</v>
      </c>
      <c r="EP207" s="1" t="n">
        <f aca="false">EP$5/(1-$E207)+$D$207-EP$5</f>
        <v>0.213313137715978</v>
      </c>
      <c r="EQ207" s="1" t="n">
        <f aca="false">EQ$5/(1-$E207)+$D$207-EQ$5</f>
        <v>0.214432655147736</v>
      </c>
      <c r="ER207" s="1" t="n">
        <f aca="false">ER$5/(1-$E207)+$D$207-ER$5</f>
        <v>0.215552172579491</v>
      </c>
      <c r="ES207" s="1" t="n">
        <f aca="false">ES$5/(1-$E207)+$D$207-ES$5</f>
        <v>0.216671690011246</v>
      </c>
      <c r="ET207" s="1" t="n">
        <f aca="false">ET$5/(1-$E207)+$D$207-ET$5</f>
        <v>0.217791207443002</v>
      </c>
      <c r="EU207" s="1"/>
      <c r="EV207" s="1"/>
      <c r="EW207" s="1"/>
      <c r="EX207" s="1"/>
      <c r="EY207" s="1"/>
      <c r="EZ207" s="1"/>
      <c r="FA207" s="1"/>
      <c r="FB207" s="1"/>
    </row>
    <row r="208" customFormat="false" ht="12.75" hidden="false" customHeight="false" outlineLevel="0" collapsed="false">
      <c r="A208" s="0" t="s">
        <v>164</v>
      </c>
      <c r="C208" s="1" t="n">
        <v>13.9124</v>
      </c>
      <c r="D208" s="1" t="n">
        <f aca="false">0.017+0.0022</f>
        <v>0.0192</v>
      </c>
      <c r="E208" s="2" t="n">
        <v>0.0309</v>
      </c>
      <c r="F208" s="1" t="n">
        <f aca="false">F$5/(1-$E208)+$D$208-F$5</f>
        <v>0.0670278815395731</v>
      </c>
      <c r="G208" s="1" t="n">
        <f aca="false">G$5/(1-$E208)+$D$208-G$5</f>
        <v>0.0686221442575588</v>
      </c>
      <c r="H208" s="1" t="n">
        <f aca="false">H$5/(1-$E208)+$D$208-H$5</f>
        <v>0.0702164069755444</v>
      </c>
      <c r="I208" s="1" t="n">
        <f aca="false">I$5/(1-$E208)+$D$208-I$5</f>
        <v>0.0718106696935303</v>
      </c>
      <c r="J208" s="1" t="n">
        <f aca="false">J$5/(1-$E208)+$D$208-J$5</f>
        <v>0.073404932411516</v>
      </c>
      <c r="K208" s="1" t="n">
        <f aca="false">K$5/(1-$E208)+$D$208-K$5</f>
        <v>0.0749991951295017</v>
      </c>
      <c r="L208" s="1" t="n">
        <f aca="false">L$5/(1-$E208)+$D$208-L$5</f>
        <v>0.0765934578474876</v>
      </c>
      <c r="M208" s="1" t="n">
        <f aca="false">M$5/(1-$E208)+$D$208-M$5</f>
        <v>0.0781877205654733</v>
      </c>
      <c r="N208" s="1" t="n">
        <f aca="false">N$5/(1-$E208)+$D$208-N$5</f>
        <v>0.079781983283459</v>
      </c>
      <c r="O208" s="1" t="n">
        <f aca="false">O$5/(1-$E208)+$D$208-O$5</f>
        <v>0.0813762460014449</v>
      </c>
      <c r="P208" s="1" t="n">
        <f aca="false">P$5/(1-$E208)+$D$208-P$5</f>
        <v>0.0989131358992883</v>
      </c>
      <c r="Q208" s="1" t="n">
        <f aca="false">Q$5/(1-$E208)+$D$208-Q$5</f>
        <v>0.100507398617274</v>
      </c>
      <c r="R208" s="1" t="n">
        <f aca="false">R$5/(1-$E208)+$D$208-R$5</f>
        <v>0.10210166133526</v>
      </c>
      <c r="S208" s="1" t="n">
        <f aca="false">S$5/(1-$E208)+$D$208-S$5</f>
        <v>0.103695924053246</v>
      </c>
      <c r="T208" s="1" t="n">
        <f aca="false">T$5/(1-$E208)+$D$208-T$5</f>
        <v>0.105290186771231</v>
      </c>
      <c r="U208" s="1" t="n">
        <f aca="false">U$5/(1-$E208)+$D$208-U$5</f>
        <v>0.106884449489217</v>
      </c>
      <c r="V208" s="1" t="n">
        <f aca="false">V$5/(1-$E208)+$D$208-V$5</f>
        <v>0.108478712207203</v>
      </c>
      <c r="W208" s="1" t="n">
        <f aca="false">W$5/(1-$E208)+$D$208-W$5</f>
        <v>0.110072974925188</v>
      </c>
      <c r="X208" s="1" t="n">
        <f aca="false">X$5/(1-$E208)+$D$208-X$5</f>
        <v>0.111667237643174</v>
      </c>
      <c r="Y208" s="1" t="n">
        <f aca="false">Y$5/(1-$E208)+$D$208-Y$5</f>
        <v>0.11326150036116</v>
      </c>
      <c r="Z208" s="1" t="n">
        <f aca="false">Z$5/(1-$E208)+$D$208-Z$5</f>
        <v>0.114855763079146</v>
      </c>
      <c r="AA208" s="1" t="n">
        <f aca="false">AA$5/(1-$E208)+$D$208-AA$5</f>
        <v>0.116450025797131</v>
      </c>
      <c r="AB208" s="1" t="n">
        <f aca="false">AB$5/(1-$E208)+$D$208-AB$5</f>
        <v>0.118044288515117</v>
      </c>
      <c r="AC208" s="1" t="n">
        <f aca="false">AC$5/(1-$E208)+$D$208-AC$5</f>
        <v>0.119638551233103</v>
      </c>
      <c r="AD208" s="1" t="n">
        <f aca="false">AD$5/(1-$E208)+$D$208-AD$5</f>
        <v>0.121232813951089</v>
      </c>
      <c r="AE208" s="1" t="n">
        <f aca="false">AE$5/(1-$E208)+$D$208-AE$5</f>
        <v>0.122827076669075</v>
      </c>
      <c r="AF208" s="1" t="n">
        <f aca="false">AF$5/(1-$E208)+$D$208-AF$5</f>
        <v>0.12442133938706</v>
      </c>
      <c r="AG208" s="1" t="n">
        <f aca="false">AG$5/(1-$E208)+$D$208-AG$5</f>
        <v>0.126015602105046</v>
      </c>
      <c r="AH208" s="1" t="n">
        <f aca="false">AH$5/(1-$E208)+$D$208-AH$5</f>
        <v>0.127609864823032</v>
      </c>
      <c r="AI208" s="1" t="n">
        <f aca="false">AI$5/(1-$E208)+$D$208-AI$5</f>
        <v>0.129204127541017</v>
      </c>
      <c r="AJ208" s="1" t="n">
        <f aca="false">AJ$5/(1-$E208)+$D$208-AJ$5</f>
        <v>0.130798390259003</v>
      </c>
      <c r="AK208" s="1" t="n">
        <f aca="false">AK$5/(1-$E208)+$D$208-AK$5</f>
        <v>0.132392652976989</v>
      </c>
      <c r="AL208" s="1" t="n">
        <f aca="false">AL$5/(1-$E208)+$D$208-AL$5</f>
        <v>0.133986915694975</v>
      </c>
      <c r="AM208" s="1" t="n">
        <f aca="false">AM$5/(1-$E208)+$D$208-AM$5</f>
        <v>0.135581178412961</v>
      </c>
      <c r="AN208" s="1" t="n">
        <f aca="false">AN$5/(1-$E208)+$D$208-AN$5</f>
        <v>0.137175441130946</v>
      </c>
      <c r="AO208" s="1" t="n">
        <f aca="false">AO$5/(1-$E208)+$D$208-AO$5</f>
        <v>0.138769703848932</v>
      </c>
      <c r="AP208" s="1" t="n">
        <f aca="false">AP$5/(1-$E208)+$D$208-AP$5</f>
        <v>0.140363966566918</v>
      </c>
      <c r="AQ208" s="1" t="n">
        <f aca="false">AQ$5/(1-$E208)+$D$208-AQ$5</f>
        <v>0.141958229284904</v>
      </c>
      <c r="AR208" s="1" t="n">
        <f aca="false">AR$5/(1-$E208)+$D$208-AR$5</f>
        <v>0.143552492002889</v>
      </c>
      <c r="AS208" s="1" t="n">
        <f aca="false">AS$5/(1-$E208)+$D$208-AS$5</f>
        <v>0.145146754720875</v>
      </c>
      <c r="AT208" s="1" t="n">
        <f aca="false">AT$5/(1-$E208)+$D$208-AT$5</f>
        <v>0.146741017438861</v>
      </c>
      <c r="AU208" s="1" t="n">
        <f aca="false">AU$5/(1-$E208)+$D$208-AU$5</f>
        <v>0.148335280156847</v>
      </c>
      <c r="AV208" s="1" t="n">
        <f aca="false">AV$5/(1-$E208)+$D$208-AV$5</f>
        <v>0.149929542874832</v>
      </c>
      <c r="AW208" s="1" t="n">
        <f aca="false">AW$5/(1-$E208)+$D$208-AW$5</f>
        <v>0.151523805592817</v>
      </c>
      <c r="AX208" s="1" t="n">
        <f aca="false">AX$5/(1-$E208)+$D$208-AX$5</f>
        <v>0.153118068310803</v>
      </c>
      <c r="AY208" s="1" t="n">
        <f aca="false">AY$5/(1-$E208)+$D$208-AY$5</f>
        <v>0.154712331028789</v>
      </c>
      <c r="AZ208" s="1" t="n">
        <f aca="false">AZ$5/(1-$E208)+$D$208-AZ$5</f>
        <v>0.156306593746775</v>
      </c>
      <c r="BA208" s="1" t="n">
        <f aca="false">BA$5/(1-$E208)+$D$208-BA$5</f>
        <v>0.157900856464761</v>
      </c>
      <c r="BB208" s="1" t="n">
        <f aca="false">BB$5/(1-$E208)+$D$208-BB$5</f>
        <v>0.159495119182747</v>
      </c>
      <c r="BC208" s="1" t="n">
        <f aca="false">BC$5/(1-$E208)+$D$208-BC$5</f>
        <v>0.161089381900732</v>
      </c>
      <c r="BD208" s="1" t="n">
        <f aca="false">BD$5/(1-$E208)+$D$208-BD$5</f>
        <v>0.162683644618718</v>
      </c>
      <c r="BE208" s="1" t="n">
        <f aca="false">BE$5/(1-$E208)+$D$208-BE$5</f>
        <v>0.164277907336704</v>
      </c>
      <c r="BF208" s="1" t="n">
        <f aca="false">BF$5/(1-$E208)+$D$208-BF$5</f>
        <v>0.16587217005469</v>
      </c>
      <c r="BG208" s="1" t="n">
        <f aca="false">BG$5/(1-$E208)+$D$208-BG$5</f>
        <v>0.167466432772676</v>
      </c>
      <c r="BH208" s="1" t="n">
        <f aca="false">BH$5/(1-$E208)+$D$208-BH$5</f>
        <v>0.169060695490661</v>
      </c>
      <c r="BI208" s="1" t="n">
        <f aca="false">BI$5/(1-$E208)+$D$208-BI$5</f>
        <v>0.170654958208647</v>
      </c>
      <c r="BJ208" s="1" t="n">
        <f aca="false">BJ$5/(1-$E208)+$D$208-BJ$5</f>
        <v>0.172249220926632</v>
      </c>
      <c r="BK208" s="1" t="n">
        <f aca="false">BK$5/(1-$E208)+$D$208-BK$5</f>
        <v>0.173843483644618</v>
      </c>
      <c r="BL208" s="1" t="n">
        <f aca="false">BL$5/(1-$E208)+$D$208-BL$5</f>
        <v>0.175437746362604</v>
      </c>
      <c r="BM208" s="1" t="n">
        <f aca="false">BM$5/(1-$E208)+$D$208-BM$5</f>
        <v>0.17703200908059</v>
      </c>
      <c r="BN208" s="1" t="n">
        <f aca="false">BN$5/(1-$E208)+$D$208-BN$5</f>
        <v>0.178626271798575</v>
      </c>
      <c r="BO208" s="1" t="n">
        <f aca="false">BO$5/(1-$E208)+$D$208-BO$5</f>
        <v>0.180220534516561</v>
      </c>
      <c r="BP208" s="1" t="n">
        <f aca="false">BP$5/(1-$E208)+$D$208-BP$5</f>
        <v>0.181814797234547</v>
      </c>
      <c r="BQ208" s="1" t="n">
        <f aca="false">BQ$5/(1-$E208)+$D$208-BQ$5</f>
        <v>0.183409059952533</v>
      </c>
      <c r="BR208" s="1" t="n">
        <f aca="false">BR$5/(1-$E208)+$D$208-BR$5</f>
        <v>0.185003322670519</v>
      </c>
      <c r="BS208" s="1" t="n">
        <f aca="false">BS$5/(1-$E208)+$D$208-BS$5</f>
        <v>0.186597585388505</v>
      </c>
      <c r="BT208" s="1" t="n">
        <f aca="false">BT$5/(1-$E208)+$D$208-BT$5</f>
        <v>0.18819184810649</v>
      </c>
      <c r="BU208" s="1" t="n">
        <f aca="false">BU$5/(1-$E208)+$D$208-BU$5</f>
        <v>0.189786110824476</v>
      </c>
      <c r="BV208" s="1" t="n">
        <f aca="false">BV$5/(1-$E208)+$D$208-BV$5</f>
        <v>0.191380373542462</v>
      </c>
      <c r="BW208" s="1" t="n">
        <f aca="false">BW$5/(1-$E208)+$D$208-BW$5</f>
        <v>0.192974636260447</v>
      </c>
      <c r="BX208" s="1" t="n">
        <f aca="false">BX$5/(1-$E208)+$D$208-BX$5</f>
        <v>0.194568898978433</v>
      </c>
      <c r="BY208" s="1" t="n">
        <f aca="false">BY$5/(1-$E208)+$D$208-BY$5</f>
        <v>0.196163161696419</v>
      </c>
      <c r="BZ208" s="1" t="n">
        <f aca="false">BZ$5/(1-$E208)+$D$208-BZ$5</f>
        <v>0.197757424414404</v>
      </c>
      <c r="CA208" s="1" t="n">
        <f aca="false">CA$5/(1-$E208)+$D$208-CA$5</f>
        <v>0.19935168713239</v>
      </c>
      <c r="CB208" s="1" t="n">
        <f aca="false">CB$5/(1-$E208)+$D$208-CB$5</f>
        <v>0.200945949850376</v>
      </c>
      <c r="CC208" s="1" t="n">
        <f aca="false">CC$5/(1-$E208)+$D$208-CC$5</f>
        <v>0.202540212568362</v>
      </c>
      <c r="CD208" s="1" t="n">
        <f aca="false">CD$5/(1-$E208)+$D$208-CD$5</f>
        <v>0.204134475286348</v>
      </c>
      <c r="CE208" s="1" t="n">
        <f aca="false">CE$5/(1-$E208)+$D$208-CE$5</f>
        <v>0.205728738004334</v>
      </c>
      <c r="CF208" s="1" t="n">
        <f aca="false">CF$5/(1-$E208)+$D$208-CF$5</f>
        <v>0.207323000722319</v>
      </c>
      <c r="CG208" s="1" t="n">
        <f aca="false">CG$5/(1-$E208)+$D$208-CG$5</f>
        <v>0.208917263440305</v>
      </c>
      <c r="CH208" s="1" t="n">
        <f aca="false">CH$5/(1-$E208)+$D$208-CH$5</f>
        <v>0.210511526158291</v>
      </c>
      <c r="CI208" s="1" t="n">
        <f aca="false">CI$5/(1-$E208)+$D$208-CI$5</f>
        <v>0.212105788876277</v>
      </c>
      <c r="CJ208" s="1" t="n">
        <f aca="false">CJ$5/(1-$E208)+$D$208-CJ$5</f>
        <v>0.213700051594262</v>
      </c>
      <c r="CK208" s="1" t="n">
        <f aca="false">CK$5/(1-$E208)+$D$208-CK$5</f>
        <v>0.215294314312248</v>
      </c>
      <c r="CL208" s="1" t="n">
        <f aca="false">CL$5/(1-$E208)+$D$208-CL$5</f>
        <v>0.216888577030233</v>
      </c>
      <c r="CM208" s="1" t="n">
        <f aca="false">CM$5/(1-$E208)+$D$208-CM$5</f>
        <v>0.218482839748219</v>
      </c>
      <c r="CN208" s="1" t="n">
        <f aca="false">CN$5/(1-$E208)+$D$208-CN$5</f>
        <v>0.220077102466205</v>
      </c>
      <c r="CO208" s="1" t="n">
        <f aca="false">CO$5/(1-$E208)+$D$208-CO$5</f>
        <v>0.221671365184191</v>
      </c>
      <c r="CP208" s="1" t="n">
        <f aca="false">CP$5/(1-$E208)+$D$208-CP$5</f>
        <v>0.223265627902177</v>
      </c>
      <c r="CQ208" s="1" t="n">
        <f aca="false">CQ$5/(1-$E208)+$D$208-CQ$5</f>
        <v>0.224859890620163</v>
      </c>
      <c r="CR208" s="1" t="n">
        <f aca="false">CR$5/(1-$E208)+$D$208-CR$5</f>
        <v>0.226454153338148</v>
      </c>
      <c r="CS208" s="1" t="n">
        <f aca="false">CS$5/(1-$E208)+$D$208-CS$5</f>
        <v>0.228048416056134</v>
      </c>
      <c r="CT208" s="1" t="n">
        <f aca="false">CT$5/(1-$E208)+$D$208-CT$5</f>
        <v>0.22964267877412</v>
      </c>
      <c r="CU208" s="1" t="n">
        <f aca="false">CU$5/(1-$E208)+$D$208-CU$5</f>
        <v>0.231236941492106</v>
      </c>
      <c r="CV208" s="1" t="n">
        <f aca="false">CV$5/(1-$E208)+$D$208-CV$5</f>
        <v>0.232831204210092</v>
      </c>
      <c r="CW208" s="1" t="n">
        <f aca="false">CW$5/(1-$E208)+$D$208-CW$5</f>
        <v>0.234425466928077</v>
      </c>
      <c r="CX208" s="1" t="n">
        <f aca="false">CX$5/(1-$E208)+$D$208-CX$5</f>
        <v>0.236019729646062</v>
      </c>
      <c r="CY208" s="1" t="n">
        <f aca="false">CY$5/(1-$E208)+$D$208-CY$5</f>
        <v>0.237613992364048</v>
      </c>
      <c r="CZ208" s="1" t="n">
        <f aca="false">CZ$5/(1-$E208)+$D$208-CZ$5</f>
        <v>0.239208255082034</v>
      </c>
      <c r="DA208" s="1" t="n">
        <f aca="false">DA$5/(1-$E208)+$D$208-DA$5</f>
        <v>0.24080251780002</v>
      </c>
      <c r="DB208" s="1" t="n">
        <f aca="false">DB$5/(1-$E208)+$D$208-DB$5</f>
        <v>0.242396780518006</v>
      </c>
      <c r="DC208" s="1" t="n">
        <f aca="false">DC$5/(1-$E208)+$D$208-DC$5</f>
        <v>0.243991043235992</v>
      </c>
      <c r="DD208" s="1" t="n">
        <f aca="false">DD$5/(1-$E208)+$D$208-DD$5</f>
        <v>0.245585305953977</v>
      </c>
      <c r="DE208" s="1" t="n">
        <f aca="false">DE$5/(1-$E208)+$D$208-DE$5</f>
        <v>0.247179568671963</v>
      </c>
      <c r="DF208" s="1" t="n">
        <f aca="false">DF$5/(1-$E208)+$D$208-DF$5</f>
        <v>0.248773831389949</v>
      </c>
      <c r="DG208" s="1" t="n">
        <f aca="false">DG$5/(1-$E208)+$D$208-DG$5</f>
        <v>0.250368094107935</v>
      </c>
      <c r="DH208" s="1" t="n">
        <f aca="false">DH$5/(1-$E208)+$D$208-DH$5</f>
        <v>0.251962356825921</v>
      </c>
      <c r="DI208" s="1" t="n">
        <f aca="false">DI$5/(1-$E208)+$D$208-DI$5</f>
        <v>0.253556619543907</v>
      </c>
      <c r="DJ208" s="1" t="n">
        <f aca="false">DJ$5/(1-$E208)+$D$208-DJ$5</f>
        <v>0.255150882261892</v>
      </c>
      <c r="DK208" s="1" t="n">
        <f aca="false">DK$5/(1-$E208)+$D$208-DK$5</f>
        <v>0.256745144979877</v>
      </c>
      <c r="DL208" s="1" t="n">
        <f aca="false">DL$5/(1-$E208)+$D$208-DL$5</f>
        <v>0.258339407697863</v>
      </c>
      <c r="DM208" s="1" t="n">
        <f aca="false">DM$5/(1-$E208)+$D$208-DM$5</f>
        <v>0.259933670415849</v>
      </c>
      <c r="DN208" s="1" t="n">
        <f aca="false">DN$5/(1-$E208)+$D$208-DN$5</f>
        <v>0.261527933133835</v>
      </c>
      <c r="DO208" s="1" t="n">
        <f aca="false">DO$5/(1-$E208)+$D$208-DO$5</f>
        <v>0.263122195851821</v>
      </c>
      <c r="DP208" s="1" t="n">
        <f aca="false">DP$5/(1-$E208)+$D$208-DP$5</f>
        <v>0.264716458569806</v>
      </c>
      <c r="DQ208" s="1" t="n">
        <f aca="false">DQ$5/(1-$E208)+$D$208-DQ$5</f>
        <v>0.266310721287792</v>
      </c>
      <c r="DR208" s="1" t="n">
        <f aca="false">DR$5/(1-$E208)+$D$208-DR$5</f>
        <v>0.267904984005778</v>
      </c>
      <c r="DS208" s="1" t="n">
        <f aca="false">DS$5/(1-$E208)+$D$208-DS$5</f>
        <v>0.269499246723764</v>
      </c>
      <c r="DT208" s="1" t="n">
        <f aca="false">DT$5/(1-$E208)+$D$208-DT$5</f>
        <v>0.27109350944175</v>
      </c>
      <c r="DU208" s="1" t="n">
        <f aca="false">DU$5/(1-$E208)+$D$208-DU$5</f>
        <v>0.272687772159736</v>
      </c>
      <c r="DV208" s="1" t="n">
        <f aca="false">DV$5/(1-$E208)+$D$208-DV$5</f>
        <v>0.274282034877722</v>
      </c>
      <c r="DW208" s="1" t="n">
        <f aca="false">DW$5/(1-$E208)+$D$208-DW$5</f>
        <v>0.275876297595707</v>
      </c>
      <c r="DX208" s="1" t="n">
        <f aca="false">DX$5/(1-$E208)+$D$208-DX$5</f>
        <v>0.277470560313693</v>
      </c>
      <c r="DY208" s="1" t="n">
        <f aca="false">DY$5/(1-$E208)+$D$208-DY$5</f>
        <v>0.279064823031678</v>
      </c>
      <c r="DZ208" s="1" t="n">
        <f aca="false">DZ$5/(1-$E208)+$D$208-DZ$5</f>
        <v>0.280659085749663</v>
      </c>
      <c r="EA208" s="1" t="n">
        <f aca="false">EA$5/(1-$E208)+$D$208-EA$5</f>
        <v>0.28225334846765</v>
      </c>
      <c r="EB208" s="1" t="n">
        <f aca="false">EB$5/(1-$E208)+$D$208-EB$5</f>
        <v>0.283847611185635</v>
      </c>
      <c r="EC208" s="1" t="n">
        <f aca="false">EC$5/(1-$E208)+$D$208-EC$5</f>
        <v>0.285441873903622</v>
      </c>
      <c r="ED208" s="1" t="n">
        <f aca="false">ED$5/(1-$E208)+$D$208-ED$5</f>
        <v>0.287036136621607</v>
      </c>
      <c r="EE208" s="1" t="n">
        <f aca="false">EE$5/(1-$E208)+$D$208-EE$5</f>
        <v>0.288630399339594</v>
      </c>
      <c r="EF208" s="1" t="n">
        <f aca="false">EF$5/(1-$E208)+$D$208-EF$5</f>
        <v>0.290224662057579</v>
      </c>
      <c r="EG208" s="1" t="n">
        <f aca="false">EG$5/(1-$E208)+$D$208-EG$5</f>
        <v>0.291818924775564</v>
      </c>
      <c r="EH208" s="1" t="n">
        <f aca="false">EH$5/(1-$E208)+$D$208-EH$5</f>
        <v>0.293413187493551</v>
      </c>
      <c r="EI208" s="1" t="n">
        <f aca="false">EI$5/(1-$E208)+$D$208-EI$5</f>
        <v>0.295007450211536</v>
      </c>
      <c r="EJ208" s="1" t="n">
        <f aca="false">EJ$5/(1-$E208)+$D$208-EJ$5</f>
        <v>0.296601712929522</v>
      </c>
      <c r="EK208" s="1" t="n">
        <f aca="false">EK$5/(1-$E208)+$D$208-EK$5</f>
        <v>0.298195975647507</v>
      </c>
      <c r="EL208" s="1" t="n">
        <f aca="false">EL$5/(1-$E208)+$D$208-EL$5</f>
        <v>0.299790238365494</v>
      </c>
      <c r="EM208" s="1" t="n">
        <f aca="false">EM$5/(1-$E208)+$D$208-EM$5</f>
        <v>0.301384501083479</v>
      </c>
      <c r="EN208" s="1" t="n">
        <f aca="false">EN$5/(1-$E208)+$D$208-EN$5</f>
        <v>0.302978763801464</v>
      </c>
      <c r="EO208" s="1" t="n">
        <f aca="false">EO$5/(1-$E208)+$D$208-EO$5</f>
        <v>0.304573026519451</v>
      </c>
      <c r="EP208" s="1" t="n">
        <f aca="false">EP$5/(1-$E208)+$D$208-EP$5</f>
        <v>0.306167289237436</v>
      </c>
      <c r="EQ208" s="1" t="n">
        <f aca="false">EQ$5/(1-$E208)+$D$208-EQ$5</f>
        <v>0.307761551955423</v>
      </c>
      <c r="ER208" s="1" t="n">
        <f aca="false">ER$5/(1-$E208)+$D$208-ER$5</f>
        <v>0.309355814673408</v>
      </c>
      <c r="ES208" s="1" t="n">
        <f aca="false">ES$5/(1-$E208)+$D$208-ES$5</f>
        <v>0.310950077391395</v>
      </c>
      <c r="ET208" s="1" t="n">
        <f aca="false">ET$5/(1-$E208)+$D$208-ET$5</f>
        <v>0.31254434010938</v>
      </c>
      <c r="EU208" s="1"/>
      <c r="EV208" s="1"/>
      <c r="EW208" s="1"/>
      <c r="EX208" s="1"/>
      <c r="EY208" s="1"/>
      <c r="EZ208" s="1"/>
      <c r="FA208" s="1"/>
      <c r="FB208" s="1"/>
    </row>
    <row r="209" customFormat="false" ht="12.75" hidden="false" customHeight="false" outlineLevel="0" collapsed="false">
      <c r="A209" s="0" t="s">
        <v>165</v>
      </c>
      <c r="C209" s="1" t="n">
        <v>5.5048</v>
      </c>
      <c r="D209" s="1" t="n">
        <f aca="false">0.0059+0.0022</f>
        <v>0.0081</v>
      </c>
      <c r="E209" s="2" t="n">
        <v>0.0138</v>
      </c>
      <c r="F209" s="1" t="n">
        <f aca="false">F$5/(1-$E209)+$D$209-F$5</f>
        <v>0.0290896572703305</v>
      </c>
      <c r="G209" s="1" t="n">
        <f aca="false">G$5/(1-$E209)+$D$209-G$5</f>
        <v>0.0297893125126749</v>
      </c>
      <c r="H209" s="1" t="n">
        <f aca="false">H$5/(1-$E209)+$D$209-H$5</f>
        <v>0.0304889677550193</v>
      </c>
      <c r="I209" s="1" t="n">
        <f aca="false">I$5/(1-$E209)+$D$209-I$5</f>
        <v>0.0311886229973637</v>
      </c>
      <c r="J209" s="1" t="n">
        <f aca="false">J$5/(1-$E209)+$D$209-J$5</f>
        <v>0.0318882782397081</v>
      </c>
      <c r="K209" s="1" t="n">
        <f aca="false">K$5/(1-$E209)+$D$209-K$5</f>
        <v>0.0325879334820525</v>
      </c>
      <c r="L209" s="1" t="n">
        <f aca="false">L$5/(1-$E209)+$D$209-L$5</f>
        <v>0.0332875887243966</v>
      </c>
      <c r="M209" s="1" t="n">
        <f aca="false">M$5/(1-$E209)+$D$209-M$5</f>
        <v>0.033987243966741</v>
      </c>
      <c r="N209" s="1" t="n">
        <f aca="false">N$5/(1-$E209)+$D$209-N$5</f>
        <v>0.0346868992090854</v>
      </c>
      <c r="O209" s="1" t="n">
        <f aca="false">O$5/(1-$E209)+$D$209-O$5</f>
        <v>0.0353865544514298</v>
      </c>
      <c r="P209" s="1" t="n">
        <f aca="false">P$5/(1-$E209)+$D$209-P$5</f>
        <v>0.0430827621172178</v>
      </c>
      <c r="Q209" s="1" t="n">
        <f aca="false">Q$5/(1-$E209)+$D$209-Q$5</f>
        <v>0.0437824173595622</v>
      </c>
      <c r="R209" s="1" t="n">
        <f aca="false">R$5/(1-$E209)+$D$209-R$5</f>
        <v>0.0444820726019066</v>
      </c>
      <c r="S209" s="1" t="n">
        <f aca="false">S$5/(1-$E209)+$D$209-S$5</f>
        <v>0.045181727844251</v>
      </c>
      <c r="T209" s="1" t="n">
        <f aca="false">T$5/(1-$E209)+$D$209-T$5</f>
        <v>0.0458813830865954</v>
      </c>
      <c r="U209" s="1" t="n">
        <f aca="false">U$5/(1-$E209)+$D$209-U$5</f>
        <v>0.0465810383289398</v>
      </c>
      <c r="V209" s="1" t="n">
        <f aca="false">V$5/(1-$E209)+$D$209-V$5</f>
        <v>0.0472806935712842</v>
      </c>
      <c r="W209" s="1" t="n">
        <f aca="false">W$5/(1-$E209)+$D$209-W$5</f>
        <v>0.0479803488136286</v>
      </c>
      <c r="X209" s="1" t="n">
        <f aca="false">X$5/(1-$E209)+$D$209-X$5</f>
        <v>0.0486800040559725</v>
      </c>
      <c r="Y209" s="1" t="n">
        <f aca="false">Y$5/(1-$E209)+$D$209-Y$5</f>
        <v>0.0493796592983169</v>
      </c>
      <c r="Z209" s="1" t="n">
        <f aca="false">Z$5/(1-$E209)+$D$209-Z$5</f>
        <v>0.0500793145406613</v>
      </c>
      <c r="AA209" s="1" t="n">
        <f aca="false">AA$5/(1-$E209)+$D$209-AA$5</f>
        <v>0.0507789697830057</v>
      </c>
      <c r="AB209" s="1" t="n">
        <f aca="false">AB$5/(1-$E209)+$D$209-AB$5</f>
        <v>0.0514786250253501</v>
      </c>
      <c r="AC209" s="1" t="n">
        <f aca="false">AC$5/(1-$E209)+$D$209-AC$5</f>
        <v>0.0521782802676944</v>
      </c>
      <c r="AD209" s="1" t="n">
        <f aca="false">AD$5/(1-$E209)+$D$209-AD$5</f>
        <v>0.0528779355100388</v>
      </c>
      <c r="AE209" s="1" t="n">
        <f aca="false">AE$5/(1-$E209)+$D$209-AE$5</f>
        <v>0.0535775907523832</v>
      </c>
      <c r="AF209" s="1" t="n">
        <f aca="false">AF$5/(1-$E209)+$D$209-AF$5</f>
        <v>0.0542772459947276</v>
      </c>
      <c r="AG209" s="1" t="n">
        <f aca="false">AG$5/(1-$E209)+$D$209-AG$5</f>
        <v>0.054976901237072</v>
      </c>
      <c r="AH209" s="1" t="n">
        <f aca="false">AH$5/(1-$E209)+$D$209-AH$5</f>
        <v>0.0556765564794164</v>
      </c>
      <c r="AI209" s="1" t="n">
        <f aca="false">AI$5/(1-$E209)+$D$209-AI$5</f>
        <v>0.0563762117217608</v>
      </c>
      <c r="AJ209" s="1" t="n">
        <f aca="false">AJ$5/(1-$E209)+$D$209-AJ$5</f>
        <v>0.0570758669641047</v>
      </c>
      <c r="AK209" s="1" t="n">
        <f aca="false">AK$5/(1-$E209)+$D$209-AK$5</f>
        <v>0.0577755222064491</v>
      </c>
      <c r="AL209" s="1" t="n">
        <f aca="false">AL$5/(1-$E209)+$D$209-AL$5</f>
        <v>0.0584751774487935</v>
      </c>
      <c r="AM209" s="1" t="n">
        <f aca="false">AM$5/(1-$E209)+$D$209-AM$5</f>
        <v>0.0591748326911379</v>
      </c>
      <c r="AN209" s="1" t="n">
        <f aca="false">AN$5/(1-$E209)+$D$209-AN$5</f>
        <v>0.0598744879334823</v>
      </c>
      <c r="AO209" s="1" t="n">
        <f aca="false">AO$5/(1-$E209)+$D$209-AO$5</f>
        <v>0.0605741431758267</v>
      </c>
      <c r="AP209" s="1" t="n">
        <f aca="false">AP$5/(1-$E209)+$D$209-AP$5</f>
        <v>0.061273798418171</v>
      </c>
      <c r="AQ209" s="1" t="n">
        <f aca="false">AQ$5/(1-$E209)+$D$209-AQ$5</f>
        <v>0.0619734536605154</v>
      </c>
      <c r="AR209" s="1" t="n">
        <f aca="false">AR$5/(1-$E209)+$D$209-AR$5</f>
        <v>0.0626731089028598</v>
      </c>
      <c r="AS209" s="1" t="n">
        <f aca="false">AS$5/(1-$E209)+$D$209-AS$5</f>
        <v>0.0633727641452033</v>
      </c>
      <c r="AT209" s="1" t="n">
        <f aca="false">AT$5/(1-$E209)+$D$209-AT$5</f>
        <v>0.0640724193875482</v>
      </c>
      <c r="AU209" s="1" t="n">
        <f aca="false">AU$5/(1-$E209)+$D$209-AU$5</f>
        <v>0.0647720746298921</v>
      </c>
      <c r="AV209" s="1" t="n">
        <f aca="false">AV$5/(1-$E209)+$D$209-AV$5</f>
        <v>0.0654717298722369</v>
      </c>
      <c r="AW209" s="1" t="n">
        <f aca="false">AW$5/(1-$E209)+$D$209-AW$5</f>
        <v>0.0661713851145809</v>
      </c>
      <c r="AX209" s="1" t="n">
        <f aca="false">AX$5/(1-$E209)+$D$209-AX$5</f>
        <v>0.0668710403569257</v>
      </c>
      <c r="AY209" s="1" t="n">
        <f aca="false">AY$5/(1-$E209)+$D$209-AY$5</f>
        <v>0.0675706955992697</v>
      </c>
      <c r="AZ209" s="1" t="n">
        <f aca="false">AZ$5/(1-$E209)+$D$209-AZ$5</f>
        <v>0.0682703508416145</v>
      </c>
      <c r="BA209" s="1" t="n">
        <f aca="false">BA$5/(1-$E209)+$D$209-BA$5</f>
        <v>0.0689700060839584</v>
      </c>
      <c r="BB209" s="1" t="n">
        <f aca="false">BB$5/(1-$E209)+$D$209-BB$5</f>
        <v>0.0696696613263033</v>
      </c>
      <c r="BC209" s="1" t="n">
        <f aca="false">BC$5/(1-$E209)+$D$209-BC$5</f>
        <v>0.0703693165686472</v>
      </c>
      <c r="BD209" s="1" t="n">
        <f aca="false">BD$5/(1-$E209)+$D$209-BD$5</f>
        <v>0.0710689718109911</v>
      </c>
      <c r="BE209" s="1" t="n">
        <f aca="false">BE$5/(1-$E209)+$D$209-BE$5</f>
        <v>0.071768627053336</v>
      </c>
      <c r="BF209" s="1" t="n">
        <f aca="false">BF$5/(1-$E209)+$D$209-BF$5</f>
        <v>0.0724682822956799</v>
      </c>
      <c r="BG209" s="1" t="n">
        <f aca="false">BG$5/(1-$E209)+$D$209-BG$5</f>
        <v>0.0731679375380248</v>
      </c>
      <c r="BH209" s="1" t="n">
        <f aca="false">BH$5/(1-$E209)+$D$209-BH$5</f>
        <v>0.0738675927803687</v>
      </c>
      <c r="BI209" s="1" t="n">
        <f aca="false">BI$5/(1-$E209)+$D$209-BI$5</f>
        <v>0.0745672480227135</v>
      </c>
      <c r="BJ209" s="1" t="n">
        <f aca="false">BJ$5/(1-$E209)+$D$209-BJ$5</f>
        <v>0.0752669032650575</v>
      </c>
      <c r="BK209" s="1" t="n">
        <f aca="false">BK$5/(1-$E209)+$D$209-BK$5</f>
        <v>0.0759665585074023</v>
      </c>
      <c r="BL209" s="1" t="n">
        <f aca="false">BL$5/(1-$E209)+$D$209-BL$5</f>
        <v>0.0766662137497463</v>
      </c>
      <c r="BM209" s="1" t="n">
        <f aca="false">BM$5/(1-$E209)+$D$209-BM$5</f>
        <v>0.0773658689920911</v>
      </c>
      <c r="BN209" s="1" t="n">
        <f aca="false">BN$5/(1-$E209)+$D$209-BN$5</f>
        <v>0.078065524234435</v>
      </c>
      <c r="BO209" s="1" t="n">
        <f aca="false">BO$5/(1-$E209)+$D$209-BO$5</f>
        <v>0.078765179476779</v>
      </c>
      <c r="BP209" s="1" t="n">
        <f aca="false">BP$5/(1-$E209)+$D$209-BP$5</f>
        <v>0.0794648347191238</v>
      </c>
      <c r="BQ209" s="1" t="n">
        <f aca="false">BQ$5/(1-$E209)+$D$209-BQ$5</f>
        <v>0.0801644899614677</v>
      </c>
      <c r="BR209" s="1" t="n">
        <f aca="false">BR$5/(1-$E209)+$D$209-BR$5</f>
        <v>0.0808641452038126</v>
      </c>
      <c r="BS209" s="1" t="n">
        <f aca="false">BS$5/(1-$E209)+$D$209-BS$5</f>
        <v>0.0815638004461565</v>
      </c>
      <c r="BT209" s="1" t="n">
        <f aca="false">BT$5/(1-$E209)+$D$209-BT$5</f>
        <v>0.0822634556885014</v>
      </c>
      <c r="BU209" s="1" t="n">
        <f aca="false">BU$5/(1-$E209)+$D$209-BU$5</f>
        <v>0.0829631109308453</v>
      </c>
      <c r="BV209" s="1" t="n">
        <f aca="false">BV$5/(1-$E209)+$D$209-BV$5</f>
        <v>0.0836627661731901</v>
      </c>
      <c r="BW209" s="1" t="n">
        <f aca="false">BW$5/(1-$E209)+$D$209-BW$5</f>
        <v>0.0843624214155341</v>
      </c>
      <c r="BX209" s="1" t="n">
        <f aca="false">BX$5/(1-$E209)+$D$209-BX$5</f>
        <v>0.0850620766578789</v>
      </c>
      <c r="BY209" s="1" t="n">
        <f aca="false">BY$5/(1-$E209)+$D$209-BY$5</f>
        <v>0.0857617319002229</v>
      </c>
      <c r="BZ209" s="1" t="n">
        <f aca="false">BZ$5/(1-$E209)+$D$209-BZ$5</f>
        <v>0.0864613871425677</v>
      </c>
      <c r="CA209" s="1" t="n">
        <f aca="false">CA$5/(1-$E209)+$D$209-CA$5</f>
        <v>0.0871610423849116</v>
      </c>
      <c r="CB209" s="1" t="n">
        <f aca="false">CB$5/(1-$E209)+$D$209-CB$5</f>
        <v>0.0878606976272556</v>
      </c>
      <c r="CC209" s="1" t="n">
        <f aca="false">CC$5/(1-$E209)+$D$209-CC$5</f>
        <v>0.0885603528696004</v>
      </c>
      <c r="CD209" s="1" t="n">
        <f aca="false">CD$5/(1-$E209)+$D$209-CD$5</f>
        <v>0.0892600081119443</v>
      </c>
      <c r="CE209" s="1" t="n">
        <f aca="false">CE$5/(1-$E209)+$D$209-CE$5</f>
        <v>0.0899596633542892</v>
      </c>
      <c r="CF209" s="1" t="n">
        <f aca="false">CF$5/(1-$E209)+$D$209-CF$5</f>
        <v>0.0906593185966331</v>
      </c>
      <c r="CG209" s="1" t="n">
        <f aca="false">CG$5/(1-$E209)+$D$209-CG$5</f>
        <v>0.091358973838978</v>
      </c>
      <c r="CH209" s="1" t="n">
        <f aca="false">CH$5/(1-$E209)+$D$209-CH$5</f>
        <v>0.0920586290813219</v>
      </c>
      <c r="CI209" s="1" t="n">
        <f aca="false">CI$5/(1-$E209)+$D$209-CI$5</f>
        <v>0.0927582843236667</v>
      </c>
      <c r="CJ209" s="1" t="n">
        <f aca="false">CJ$5/(1-$E209)+$D$209-CJ$5</f>
        <v>0.0934579395660107</v>
      </c>
      <c r="CK209" s="1" t="n">
        <f aca="false">CK$5/(1-$E209)+$D$209-CK$5</f>
        <v>0.0941575948083555</v>
      </c>
      <c r="CL209" s="1" t="n">
        <f aca="false">CL$5/(1-$E209)+$D$209-CL$5</f>
        <v>0.0948572500506995</v>
      </c>
      <c r="CM209" s="1" t="n">
        <f aca="false">CM$5/(1-$E209)+$D$209-CM$5</f>
        <v>0.0955569052930434</v>
      </c>
      <c r="CN209" s="1" t="n">
        <f aca="false">CN$5/(1-$E209)+$D$209-CN$5</f>
        <v>0.0962565605353882</v>
      </c>
      <c r="CO209" s="1" t="n">
        <f aca="false">CO$5/(1-$E209)+$D$209-CO$5</f>
        <v>0.0969562157777322</v>
      </c>
      <c r="CP209" s="1" t="n">
        <f aca="false">CP$5/(1-$E209)+$D$209-CP$5</f>
        <v>0.097655871020077</v>
      </c>
      <c r="CQ209" s="1" t="n">
        <f aca="false">CQ$5/(1-$E209)+$D$209-CQ$5</f>
        <v>0.0983555262624209</v>
      </c>
      <c r="CR209" s="1" t="n">
        <f aca="false">CR$5/(1-$E209)+$D$209-CR$5</f>
        <v>0.0990551815047658</v>
      </c>
      <c r="CS209" s="1" t="n">
        <f aca="false">CS$5/(1-$E209)+$D$209-CS$5</f>
        <v>0.0997548367471097</v>
      </c>
      <c r="CT209" s="1" t="n">
        <f aca="false">CT$5/(1-$E209)+$D$209-CT$5</f>
        <v>0.100454491989455</v>
      </c>
      <c r="CU209" s="1" t="n">
        <f aca="false">CU$5/(1-$E209)+$D$209-CU$5</f>
        <v>0.101154147231799</v>
      </c>
      <c r="CV209" s="1" t="n">
        <f aca="false">CV$5/(1-$E209)+$D$209-CV$5</f>
        <v>0.101853802474143</v>
      </c>
      <c r="CW209" s="1" t="n">
        <f aca="false">CW$5/(1-$E209)+$D$209-CW$5</f>
        <v>0.102553457716487</v>
      </c>
      <c r="CX209" s="1" t="n">
        <f aca="false">CX$5/(1-$E209)+$D$209-CX$5</f>
        <v>0.103253112958832</v>
      </c>
      <c r="CY209" s="1" t="n">
        <f aca="false">CY$5/(1-$E209)+$D$209-CY$5</f>
        <v>0.103952768201176</v>
      </c>
      <c r="CZ209" s="1" t="n">
        <f aca="false">CZ$5/(1-$E209)+$D$209-CZ$5</f>
        <v>0.10465242344352</v>
      </c>
      <c r="DA209" s="1" t="n">
        <f aca="false">DA$5/(1-$E209)+$D$209-DA$5</f>
        <v>0.105352078685865</v>
      </c>
      <c r="DB209" s="1" t="n">
        <f aca="false">DB$5/(1-$E209)+$D$209-DB$5</f>
        <v>0.106051733928209</v>
      </c>
      <c r="DC209" s="1" t="n">
        <f aca="false">DC$5/(1-$E209)+$D$209-DC$5</f>
        <v>0.106751389170554</v>
      </c>
      <c r="DD209" s="1" t="n">
        <f aca="false">DD$5/(1-$E209)+$D$209-DD$5</f>
        <v>0.107451044412898</v>
      </c>
      <c r="DE209" s="1" t="n">
        <f aca="false">DE$5/(1-$E209)+$D$209-DE$5</f>
        <v>0.108150699655242</v>
      </c>
      <c r="DF209" s="1" t="n">
        <f aca="false">DF$5/(1-$E209)+$D$209-DF$5</f>
        <v>0.108850354897586</v>
      </c>
      <c r="DG209" s="1" t="n">
        <f aca="false">DG$5/(1-$E209)+$D$209-DG$5</f>
        <v>0.109550010139931</v>
      </c>
      <c r="DH209" s="1" t="n">
        <f aca="false">DH$5/(1-$E209)+$D$209-DH$5</f>
        <v>0.110249665382275</v>
      </c>
      <c r="DI209" s="1" t="n">
        <f aca="false">DI$5/(1-$E209)+$D$209-DI$5</f>
        <v>0.11094932062462</v>
      </c>
      <c r="DJ209" s="1" t="n">
        <f aca="false">DJ$5/(1-$E209)+$D$209-DJ$5</f>
        <v>0.111648975866964</v>
      </c>
      <c r="DK209" s="1" t="n">
        <f aca="false">DK$5/(1-$E209)+$D$209-DK$5</f>
        <v>0.112348631109308</v>
      </c>
      <c r="DL209" s="1" t="n">
        <f aca="false">DL$5/(1-$E209)+$D$209-DL$5</f>
        <v>0.113048286351653</v>
      </c>
      <c r="DM209" s="1" t="n">
        <f aca="false">DM$5/(1-$E209)+$D$209-DM$5</f>
        <v>0.113747941593997</v>
      </c>
      <c r="DN209" s="1" t="n">
        <f aca="false">DN$5/(1-$E209)+$D$209-DN$5</f>
        <v>0.114447596836341</v>
      </c>
      <c r="DO209" s="1" t="n">
        <f aca="false">DO$5/(1-$E209)+$D$209-DO$5</f>
        <v>0.115147252078685</v>
      </c>
      <c r="DP209" s="1" t="n">
        <f aca="false">DP$5/(1-$E209)+$D$209-DP$5</f>
        <v>0.11584690732103</v>
      </c>
      <c r="DQ209" s="1" t="n">
        <f aca="false">DQ$5/(1-$E209)+$D$209-DQ$5</f>
        <v>0.116546562563374</v>
      </c>
      <c r="DR209" s="1" t="n">
        <f aca="false">DR$5/(1-$E209)+$D$209-DR$5</f>
        <v>0.117246217805719</v>
      </c>
      <c r="DS209" s="1" t="n">
        <f aca="false">DS$5/(1-$E209)+$D$209-DS$5</f>
        <v>0.117945873048063</v>
      </c>
      <c r="DT209" s="1" t="n">
        <f aca="false">DT$5/(1-$E209)+$D$209-DT$5</f>
        <v>0.118645528290408</v>
      </c>
      <c r="DU209" s="1" t="n">
        <f aca="false">DU$5/(1-$E209)+$D$209-DU$5</f>
        <v>0.119345183532753</v>
      </c>
      <c r="DV209" s="1" t="n">
        <f aca="false">DV$5/(1-$E209)+$D$209-DV$5</f>
        <v>0.120044838775097</v>
      </c>
      <c r="DW209" s="1" t="n">
        <f aca="false">DW$5/(1-$E209)+$D$209-DW$5</f>
        <v>0.120744494017442</v>
      </c>
      <c r="DX209" s="1" t="n">
        <f aca="false">DX$5/(1-$E209)+$D$209-DX$5</f>
        <v>0.121444149259785</v>
      </c>
      <c r="DY209" s="1" t="n">
        <f aca="false">DY$5/(1-$E209)+$D$209-DY$5</f>
        <v>0.12214380450213</v>
      </c>
      <c r="DZ209" s="1" t="n">
        <f aca="false">DZ$5/(1-$E209)+$D$209-DZ$5</f>
        <v>0.122843459744475</v>
      </c>
      <c r="EA209" s="1" t="n">
        <f aca="false">EA$5/(1-$E209)+$D$209-EA$5</f>
        <v>0.123543114986818</v>
      </c>
      <c r="EB209" s="1" t="n">
        <f aca="false">EB$5/(1-$E209)+$D$209-EB$5</f>
        <v>0.124242770229163</v>
      </c>
      <c r="EC209" s="1" t="n">
        <f aca="false">EC$5/(1-$E209)+$D$209-EC$5</f>
        <v>0.124942425471508</v>
      </c>
      <c r="ED209" s="1" t="n">
        <f aca="false">ED$5/(1-$E209)+$D$209-ED$5</f>
        <v>0.125642080713853</v>
      </c>
      <c r="EE209" s="1" t="n">
        <f aca="false">EE$5/(1-$E209)+$D$209-EE$5</f>
        <v>0.126341735956196</v>
      </c>
      <c r="EF209" s="1" t="n">
        <f aca="false">EF$5/(1-$E209)+$D$209-EF$5</f>
        <v>0.12704139119854</v>
      </c>
      <c r="EG209" s="1" t="n">
        <f aca="false">EG$5/(1-$E209)+$D$209-EG$5</f>
        <v>0.127741046440885</v>
      </c>
      <c r="EH209" s="1" t="n">
        <f aca="false">EH$5/(1-$E209)+$D$209-EH$5</f>
        <v>0.12844070168323</v>
      </c>
      <c r="EI209" s="1" t="n">
        <f aca="false">EI$5/(1-$E209)+$D$209-EI$5</f>
        <v>0.129140356925573</v>
      </c>
      <c r="EJ209" s="1" t="n">
        <f aca="false">EJ$5/(1-$E209)+$D$209-EJ$5</f>
        <v>0.129840012167918</v>
      </c>
      <c r="EK209" s="1" t="n">
        <f aca="false">EK$5/(1-$E209)+$D$209-EK$5</f>
        <v>0.130539667410263</v>
      </c>
      <c r="EL209" s="1" t="n">
        <f aca="false">EL$5/(1-$E209)+$D$209-EL$5</f>
        <v>0.131239322652608</v>
      </c>
      <c r="EM209" s="1" t="n">
        <f aca="false">EM$5/(1-$E209)+$D$209-EM$5</f>
        <v>0.131938977894951</v>
      </c>
      <c r="EN209" s="1" t="n">
        <f aca="false">EN$5/(1-$E209)+$D$209-EN$5</f>
        <v>0.132638633137296</v>
      </c>
      <c r="EO209" s="1" t="n">
        <f aca="false">EO$5/(1-$E209)+$D$209-EO$5</f>
        <v>0.13333828837964</v>
      </c>
      <c r="EP209" s="1" t="n">
        <f aca="false">EP$5/(1-$E209)+$D$209-EP$5</f>
        <v>0.134037943621983</v>
      </c>
      <c r="EQ209" s="1" t="n">
        <f aca="false">EQ$5/(1-$E209)+$D$209-EQ$5</f>
        <v>0.134737598864328</v>
      </c>
      <c r="ER209" s="1" t="n">
        <f aca="false">ER$5/(1-$E209)+$D$209-ER$5</f>
        <v>0.135437254106673</v>
      </c>
      <c r="ES209" s="1" t="n">
        <f aca="false">ES$5/(1-$E209)+$D$209-ES$5</f>
        <v>0.136136909349018</v>
      </c>
      <c r="ET209" s="1" t="n">
        <f aca="false">ET$5/(1-$E209)+$D$209-ET$5</f>
        <v>0.136836564591361</v>
      </c>
      <c r="EU209" s="1"/>
      <c r="EV209" s="1"/>
      <c r="EW209" s="1"/>
      <c r="EX209" s="1"/>
      <c r="EY209" s="1"/>
      <c r="EZ209" s="1"/>
      <c r="FA209" s="1"/>
      <c r="FB209" s="1"/>
    </row>
    <row r="210" customFormat="false" ht="12.75" hidden="false" customHeight="false" outlineLevel="0" collapsed="false">
      <c r="A210" s="0" t="s">
        <v>166</v>
      </c>
      <c r="C210" s="1" t="n">
        <v>8.9984</v>
      </c>
      <c r="D210" s="1" t="n">
        <f aca="false">0.0133+0.0022</f>
        <v>0.0155</v>
      </c>
      <c r="E210" s="2" t="n">
        <v>0.0228</v>
      </c>
      <c r="F210" s="1" t="n">
        <f aca="false">F$5/(1-$E210)+$D$210-F$5</f>
        <v>0.0504979533360623</v>
      </c>
      <c r="G210" s="1" t="n">
        <f aca="false">G$5/(1-$E210)+$D$210-G$5</f>
        <v>0.0516645517805978</v>
      </c>
      <c r="H210" s="1" t="n">
        <f aca="false">H$5/(1-$E210)+$D$210-H$5</f>
        <v>0.0528311502251331</v>
      </c>
      <c r="I210" s="1" t="n">
        <f aca="false">I$5/(1-$E210)+$D$210-I$5</f>
        <v>0.0539977486696686</v>
      </c>
      <c r="J210" s="1" t="n">
        <f aca="false">J$5/(1-$E210)+$D$210-J$5</f>
        <v>0.055164347114204</v>
      </c>
      <c r="K210" s="1" t="n">
        <f aca="false">K$5/(1-$E210)+$D$210-K$5</f>
        <v>0.0563309455587393</v>
      </c>
      <c r="L210" s="1" t="n">
        <f aca="false">L$5/(1-$E210)+$D$210-L$5</f>
        <v>0.0574975440032748</v>
      </c>
      <c r="M210" s="1" t="n">
        <f aca="false">M$5/(1-$E210)+$D$206-M$5</f>
        <v>0.0490641424478102</v>
      </c>
      <c r="N210" s="1" t="n">
        <f aca="false">N$5/(1-$E210)+$D$210-N$5</f>
        <v>0.0598307408923457</v>
      </c>
      <c r="O210" s="1" t="n">
        <f aca="false">O$5/(1-$E210)+$D$210-O$5</f>
        <v>0.060997339336881</v>
      </c>
      <c r="P210" s="1" t="n">
        <f aca="false">P$5/(1-$E210)+$D$210-P$5</f>
        <v>0.0738299222267704</v>
      </c>
      <c r="Q210" s="1" t="n">
        <f aca="false">Q$5/(1-$E210)+$D$210-Q$5</f>
        <v>0.0749965206713057</v>
      </c>
      <c r="R210" s="1" t="n">
        <f aca="false">R$5/(1-$E210)+$D$210-R$5</f>
        <v>0.076163119115841</v>
      </c>
      <c r="S210" s="1" t="n">
        <f aca="false">S$5/(1-$E210)+$D$210-S$5</f>
        <v>0.0773297175603767</v>
      </c>
      <c r="T210" s="1" t="n">
        <f aca="false">T$5/(1-$E210)+$D$210-T$5</f>
        <v>0.0784963160049119</v>
      </c>
      <c r="U210" s="1" t="n">
        <f aca="false">U$5/(1-$E210)+$D$210-U$5</f>
        <v>0.0796629144494472</v>
      </c>
      <c r="V210" s="1" t="n">
        <f aca="false">V$5/(1-$E210)+$D$210-V$5</f>
        <v>0.0808295128939829</v>
      </c>
      <c r="W210" s="1" t="n">
        <f aca="false">W$5/(1-$E210)+$D$210-W$5</f>
        <v>0.0819961113385181</v>
      </c>
      <c r="X210" s="1" t="n">
        <f aca="false">X$5/(1-$E210)+$D$210-X$5</f>
        <v>0.0831627097830534</v>
      </c>
      <c r="Y210" s="1" t="n">
        <f aca="false">Y$5/(1-$E210)+$D$210-Y$5</f>
        <v>0.0843293082275891</v>
      </c>
      <c r="Z210" s="1" t="n">
        <f aca="false">Z$5/(1-$E210)+$D$210-Z$5</f>
        <v>0.0854959066721244</v>
      </c>
      <c r="AA210" s="1" t="n">
        <f aca="false">AA$5/(1-$E210)+$D$210-AA$5</f>
        <v>0.0866625051166596</v>
      </c>
      <c r="AB210" s="1" t="n">
        <f aca="false">AB$5/(1-$E210)+$D$210-AB$5</f>
        <v>0.0878291035611953</v>
      </c>
      <c r="AC210" s="1" t="n">
        <f aca="false">AC$5/(1-$E210)+$D$210-AC$5</f>
        <v>0.0889957020057306</v>
      </c>
      <c r="AD210" s="1" t="n">
        <f aca="false">AD$5/(1-$E210)+$D$210-AD$5</f>
        <v>0.0901623004502659</v>
      </c>
      <c r="AE210" s="1" t="n">
        <f aca="false">AE$5/(1-$E210)+$D$210-AE$5</f>
        <v>0.0913288988948016</v>
      </c>
      <c r="AF210" s="1" t="n">
        <f aca="false">AF$5/(1-$E210)+$D$210-AF$5</f>
        <v>0.0924954973393368</v>
      </c>
      <c r="AG210" s="1" t="n">
        <f aca="false">AG$5/(1-$E210)+$D$210-AG$5</f>
        <v>0.0936620957838721</v>
      </c>
      <c r="AH210" s="1" t="n">
        <f aca="false">AH$5/(1-$E210)+$D$210-AH$5</f>
        <v>0.0948286942284078</v>
      </c>
      <c r="AI210" s="1" t="n">
        <f aca="false">AI$5/(1-$E210)+$D$210-AI$5</f>
        <v>0.095995292672943</v>
      </c>
      <c r="AJ210" s="1" t="n">
        <f aca="false">AJ$5/(1-$E210)+$D$210-AJ$5</f>
        <v>0.0971618911174783</v>
      </c>
      <c r="AK210" s="1" t="n">
        <f aca="false">AK$5/(1-$E210)+$D$210-AK$5</f>
        <v>0.098328489562014</v>
      </c>
      <c r="AL210" s="1" t="n">
        <f aca="false">AL$5/(1-$E210)+$D$210-AL$5</f>
        <v>0.0994950880065493</v>
      </c>
      <c r="AM210" s="1" t="n">
        <f aca="false">AM$5/(1-$E210)+$D$210-AM$5</f>
        <v>0.100661686451085</v>
      </c>
      <c r="AN210" s="1" t="n">
        <f aca="false">AN$5/(1-$E210)+$D$210-AN$5</f>
        <v>0.10182828489562</v>
      </c>
      <c r="AO210" s="1" t="n">
        <f aca="false">AO$5/(1-$E210)+$D$210-AO$5</f>
        <v>0.102994883340156</v>
      </c>
      <c r="AP210" s="1" t="n">
        <f aca="false">AP$5/(1-$E210)+$D$210-AP$5</f>
        <v>0.104161481784691</v>
      </c>
      <c r="AQ210" s="1" t="n">
        <f aca="false">AQ$5/(1-$E210)+$D$210-AQ$5</f>
        <v>0.105328080229226</v>
      </c>
      <c r="AR210" s="1" t="n">
        <f aca="false">AR$5/(1-$E210)+$D$210-AR$5</f>
        <v>0.106494678673762</v>
      </c>
      <c r="AS210" s="1" t="n">
        <f aca="false">AS$5/(1-$E210)+$D$210-AS$5</f>
        <v>0.107661277118297</v>
      </c>
      <c r="AT210" s="1" t="n">
        <f aca="false">AT$5/(1-$E210)+$D$210-AT$5</f>
        <v>0.108827875562833</v>
      </c>
      <c r="AU210" s="1" t="n">
        <f aca="false">AU$5/(1-$E210)+$D$210-AU$5</f>
        <v>0.109994474007368</v>
      </c>
      <c r="AV210" s="1" t="n">
        <f aca="false">AV$5/(1-$E210)+$D$210-AV$5</f>
        <v>0.111161072451904</v>
      </c>
      <c r="AW210" s="1" t="n">
        <f aca="false">AW$5/(1-$E210)+$D$210-AW$5</f>
        <v>0.112327670896439</v>
      </c>
      <c r="AX210" s="1" t="n">
        <f aca="false">AX$5/(1-$E210)+$D$210-AX$5</f>
        <v>0.113494269340975</v>
      </c>
      <c r="AY210" s="1" t="n">
        <f aca="false">AY$5/(1-$E210)+$D$210-AY$5</f>
        <v>0.11466086778551</v>
      </c>
      <c r="AZ210" s="1" t="n">
        <f aca="false">AZ$5/(1-$E210)+$D$210-AZ$5</f>
        <v>0.115827466230045</v>
      </c>
      <c r="BA210" s="1" t="n">
        <f aca="false">BA$5/(1-$E210)+$D$210-BA$5</f>
        <v>0.11699406467458</v>
      </c>
      <c r="BB210" s="1" t="n">
        <f aca="false">BB$5/(1-$E210)+$D$210-BB$5</f>
        <v>0.118160663119117</v>
      </c>
      <c r="BC210" s="1" t="n">
        <f aca="false">BC$5/(1-$E210)+$D$210-BC$5</f>
        <v>0.119327261563652</v>
      </c>
      <c r="BD210" s="1" t="n">
        <f aca="false">BD$5/(1-$E210)+$D$210-BD$5</f>
        <v>0.120493860008187</v>
      </c>
      <c r="BE210" s="1" t="n">
        <f aca="false">BE$5/(1-$E210)+$D$210-BE$5</f>
        <v>0.121660458452722</v>
      </c>
      <c r="BF210" s="1" t="n">
        <f aca="false">BF$5/(1-$E210)+$D$210-BF$5</f>
        <v>0.122827056897258</v>
      </c>
      <c r="BG210" s="1" t="n">
        <f aca="false">BG$5/(1-$E210)+$D$210-BG$5</f>
        <v>0.123993655341793</v>
      </c>
      <c r="BH210" s="1" t="n">
        <f aca="false">BH$5/(1-$E210)+$D$210-BH$5</f>
        <v>0.125160253786329</v>
      </c>
      <c r="BI210" s="1" t="n">
        <f aca="false">BI$5/(1-$E210)+$D$210-BI$5</f>
        <v>0.126326852230864</v>
      </c>
      <c r="BJ210" s="1" t="n">
        <f aca="false">BJ$5/(1-$E210)+$D$210-BJ$5</f>
        <v>0.1274934506754</v>
      </c>
      <c r="BK210" s="1" t="n">
        <f aca="false">BK$5/(1-$E210)+$D$210-BK$5</f>
        <v>0.128660049119935</v>
      </c>
      <c r="BL210" s="1" t="n">
        <f aca="false">BL$5/(1-$E210)+$D$210-BL$5</f>
        <v>0.12982664756447</v>
      </c>
      <c r="BM210" s="1" t="n">
        <f aca="false">BM$5/(1-$E210)+$D$210-BM$5</f>
        <v>0.130993246009005</v>
      </c>
      <c r="BN210" s="1" t="n">
        <f aca="false">BN$5/(1-$E210)+$D$210-BN$5</f>
        <v>0.132159844453541</v>
      </c>
      <c r="BO210" s="1" t="n">
        <f aca="false">BO$5/(1-$E210)+$D$210-BO$5</f>
        <v>0.133326442898077</v>
      </c>
      <c r="BP210" s="1" t="n">
        <f aca="false">BP$5/(1-$E210)+$D$210-BP$5</f>
        <v>0.134493041342612</v>
      </c>
      <c r="BQ210" s="1" t="n">
        <f aca="false">BQ$5/(1-$E210)+$D$210-BQ$5</f>
        <v>0.135659639787147</v>
      </c>
      <c r="BR210" s="1" t="n">
        <f aca="false">BR$5/(1-$E210)+$D$210-BR$5</f>
        <v>0.136826238231683</v>
      </c>
      <c r="BS210" s="1" t="n">
        <f aca="false">BS$5/(1-$E210)+$D$210-BS$5</f>
        <v>0.137992836676218</v>
      </c>
      <c r="BT210" s="1" t="n">
        <f aca="false">BT$5/(1-$E210)+$D$210-BT$5</f>
        <v>0.139159435120754</v>
      </c>
      <c r="BU210" s="1" t="n">
        <f aca="false">BU$5/(1-$E210)+$D$210-BU$5</f>
        <v>0.140326033565289</v>
      </c>
      <c r="BV210" s="1" t="n">
        <f aca="false">BV$5/(1-$E210)+$D$210-BV$5</f>
        <v>0.141492632009824</v>
      </c>
      <c r="BW210" s="1" t="n">
        <f aca="false">BW$5/(1-$E210)+$D$210-BW$5</f>
        <v>0.14265923045436</v>
      </c>
      <c r="BX210" s="1" t="n">
        <f aca="false">BX$5/(1-$E210)+$D$210-BX$5</f>
        <v>0.143825828898895</v>
      </c>
      <c r="BY210" s="1" t="n">
        <f aca="false">BY$5/(1-$E210)+$D$210-BY$5</f>
        <v>0.14499242734343</v>
      </c>
      <c r="BZ210" s="1" t="n">
        <f aca="false">BZ$5/(1-$E210)+$D$210-BZ$5</f>
        <v>0.146159025787965</v>
      </c>
      <c r="CA210" s="1" t="n">
        <f aca="false">CA$5/(1-$E210)+$D$210-CA$5</f>
        <v>0.147325624232502</v>
      </c>
      <c r="CB210" s="1" t="n">
        <f aca="false">CB$5/(1-$E210)+$D$210-CB$5</f>
        <v>0.148492222677037</v>
      </c>
      <c r="CC210" s="1" t="n">
        <f aca="false">CC$5/(1-$E210)+$D$210-CC$5</f>
        <v>0.149658821121572</v>
      </c>
      <c r="CD210" s="1" t="n">
        <f aca="false">CD$5/(1-$E210)+$D$210-CD$5</f>
        <v>0.150825419566107</v>
      </c>
      <c r="CE210" s="1" t="n">
        <f aca="false">CE$5/(1-$E210)+$D$210-CE$5</f>
        <v>0.151992018010643</v>
      </c>
      <c r="CF210" s="1" t="n">
        <f aca="false">CF$5/(1-$E210)+$D$210-CF$5</f>
        <v>0.153158616455178</v>
      </c>
      <c r="CG210" s="1" t="n">
        <f aca="false">CG$5/(1-$E210)+$D$210-CG$5</f>
        <v>0.154325214899714</v>
      </c>
      <c r="CH210" s="1" t="n">
        <f aca="false">CH$5/(1-$E210)+$D$210-CH$5</f>
        <v>0.155491813344249</v>
      </c>
      <c r="CI210" s="1" t="n">
        <f aca="false">CI$5/(1-$E210)+$D$210-CI$5</f>
        <v>0.156658411788785</v>
      </c>
      <c r="CJ210" s="1" t="n">
        <f aca="false">CJ$5/(1-$E210)+$D$210-CJ$5</f>
        <v>0.15782501023332</v>
      </c>
      <c r="CK210" s="1" t="n">
        <f aca="false">CK$5/(1-$E210)+$D$210-CK$5</f>
        <v>0.158991608677855</v>
      </c>
      <c r="CL210" s="1" t="n">
        <f aca="false">CL$5/(1-$E210)+$D$210-CL$5</f>
        <v>0.16015820712239</v>
      </c>
      <c r="CM210" s="1" t="n">
        <f aca="false">CM$5/(1-$E210)+$D$210-CM$5</f>
        <v>0.161324805566927</v>
      </c>
      <c r="CN210" s="1" t="n">
        <f aca="false">CN$5/(1-$E210)+$D$210-CN$5</f>
        <v>0.162491404011462</v>
      </c>
      <c r="CO210" s="1" t="n">
        <f aca="false">CO$5/(1-$E210)+$D$210-CO$5</f>
        <v>0.163658002455997</v>
      </c>
      <c r="CP210" s="1" t="n">
        <f aca="false">CP$5/(1-$E210)+$D$210-CP$5</f>
        <v>0.164824600900532</v>
      </c>
      <c r="CQ210" s="1" t="n">
        <f aca="false">CQ$5/(1-$E210)+$D$210-CQ$5</f>
        <v>0.165991199345068</v>
      </c>
      <c r="CR210" s="1" t="n">
        <f aca="false">CR$5/(1-$E210)+$D$210-CR$5</f>
        <v>0.167157797789603</v>
      </c>
      <c r="CS210" s="1" t="n">
        <f aca="false">CS$5/(1-$E210)+$D$210-CS$5</f>
        <v>0.168324396234139</v>
      </c>
      <c r="CT210" s="1" t="n">
        <f aca="false">CT$5/(1-$E210)+$D$210-CT$5</f>
        <v>0.169490994678674</v>
      </c>
      <c r="CU210" s="1" t="n">
        <f aca="false">CU$5/(1-$E210)+$D$210-CU$5</f>
        <v>0.17065759312321</v>
      </c>
      <c r="CV210" s="1" t="n">
        <f aca="false">CV$5/(1-$E210)+$D$210-CV$5</f>
        <v>0.171824191567745</v>
      </c>
      <c r="CW210" s="1" t="n">
        <f aca="false">CW$5/(1-$E210)+$D$210-CW$5</f>
        <v>0.17299079001228</v>
      </c>
      <c r="CX210" s="1" t="n">
        <f aca="false">CX$5/(1-$E210)+$D$210-CX$5</f>
        <v>0.174157388456815</v>
      </c>
      <c r="CY210" s="1" t="n">
        <f aca="false">CY$5/(1-$E210)+$D$210-CY$5</f>
        <v>0.175323986901351</v>
      </c>
      <c r="CZ210" s="1" t="n">
        <f aca="false">CZ$5/(1-$E210)+$D$210-CZ$5</f>
        <v>0.176490585345887</v>
      </c>
      <c r="DA210" s="1" t="n">
        <f aca="false">DA$5/(1-$E210)+$D$210-DA$5</f>
        <v>0.177657183790422</v>
      </c>
      <c r="DB210" s="1" t="n">
        <f aca="false">DB$5/(1-$E210)+$D$210-DB$5</f>
        <v>0.178823782234957</v>
      </c>
      <c r="DC210" s="1" t="n">
        <f aca="false">DC$5/(1-$E210)+$D$210-DC$5</f>
        <v>0.179990380679492</v>
      </c>
      <c r="DD210" s="1" t="n">
        <f aca="false">DD$5/(1-$E210)+$D$210-DD$5</f>
        <v>0.181156979124028</v>
      </c>
      <c r="DE210" s="1" t="n">
        <f aca="false">DE$5/(1-$E210)+$D$210-DE$5</f>
        <v>0.182323577568564</v>
      </c>
      <c r="DF210" s="1" t="n">
        <f aca="false">DF$5/(1-$E210)+$D$210-DF$5</f>
        <v>0.183490176013099</v>
      </c>
      <c r="DG210" s="1" t="n">
        <f aca="false">DG$5/(1-$E210)+$D$210-DG$5</f>
        <v>0.184656774457634</v>
      </c>
      <c r="DH210" s="1" t="n">
        <f aca="false">DH$5/(1-$E210)+$D$210-DH$5</f>
        <v>0.18582337290217</v>
      </c>
      <c r="DI210" s="1" t="n">
        <f aca="false">DI$5/(1-$E210)+$D$210-DI$5</f>
        <v>0.186989971346705</v>
      </c>
      <c r="DJ210" s="1" t="n">
        <f aca="false">DJ$5/(1-$E210)+$D$210-DJ$5</f>
        <v>0.18815656979124</v>
      </c>
      <c r="DK210" s="1" t="n">
        <f aca="false">DK$5/(1-$E210)+$D$210-DK$5</f>
        <v>0.189323168235776</v>
      </c>
      <c r="DL210" s="1" t="n">
        <f aca="false">DL$5/(1-$E210)+$D$210-DL$5</f>
        <v>0.190489766680312</v>
      </c>
      <c r="DM210" s="1" t="n">
        <f aca="false">DM$5/(1-$E210)+$D$210-DM$5</f>
        <v>0.191656365124847</v>
      </c>
      <c r="DN210" s="1" t="n">
        <f aca="false">DN$5/(1-$E210)+$D$210-DN$5</f>
        <v>0.192822963569382</v>
      </c>
      <c r="DO210" s="1" t="n">
        <f aca="false">DO$5/(1-$E210)+$D$210-DO$5</f>
        <v>0.193989562013917</v>
      </c>
      <c r="DP210" s="1" t="n">
        <f aca="false">DP$5/(1-$E210)+$D$210-DP$5</f>
        <v>0.195156160458453</v>
      </c>
      <c r="DQ210" s="1" t="n">
        <f aca="false">DQ$5/(1-$E210)+$D$210-DQ$5</f>
        <v>0.196322758902988</v>
      </c>
      <c r="DR210" s="1" t="n">
        <f aca="false">DR$5/(1-$E210)+$D$210-DR$5</f>
        <v>0.197489357347524</v>
      </c>
      <c r="DS210" s="1" t="n">
        <f aca="false">DS$5/(1-$E210)+$D$210-DS$5</f>
        <v>0.198655955792058</v>
      </c>
      <c r="DT210" s="1" t="n">
        <f aca="false">DT$5/(1-$E210)+$D$210-DT$5</f>
        <v>0.199822554236594</v>
      </c>
      <c r="DU210" s="1" t="n">
        <f aca="false">DU$5/(1-$E210)+$D$210-DU$5</f>
        <v>0.200989152681129</v>
      </c>
      <c r="DV210" s="1" t="n">
        <f aca="false">DV$5/(1-$E210)+$D$210-DV$5</f>
        <v>0.202155751125664</v>
      </c>
      <c r="DW210" s="1" t="n">
        <f aca="false">DW$5/(1-$E210)+$D$210-DW$5</f>
        <v>0.2033223495702</v>
      </c>
      <c r="DX210" s="1" t="n">
        <f aca="false">DX$5/(1-$E210)+$D$210-DX$5</f>
        <v>0.204488948014735</v>
      </c>
      <c r="DY210" s="1" t="n">
        <f aca="false">DY$5/(1-$E210)+$D$210-DY$5</f>
        <v>0.205655546459271</v>
      </c>
      <c r="DZ210" s="1" t="n">
        <f aca="false">DZ$5/(1-$E210)+$D$210-DZ$5</f>
        <v>0.206822144903807</v>
      </c>
      <c r="EA210" s="1" t="n">
        <f aca="false">EA$5/(1-$E210)+$D$210-EA$5</f>
        <v>0.207988743348341</v>
      </c>
      <c r="EB210" s="1" t="n">
        <f aca="false">EB$5/(1-$E210)+$D$210-EB$5</f>
        <v>0.209155341792878</v>
      </c>
      <c r="EC210" s="1" t="n">
        <f aca="false">EC$5/(1-$E210)+$D$210-EC$5</f>
        <v>0.210321940237412</v>
      </c>
      <c r="ED210" s="1" t="n">
        <f aca="false">ED$5/(1-$E210)+$D$210-ED$5</f>
        <v>0.211488538681948</v>
      </c>
      <c r="EE210" s="1" t="n">
        <f aca="false">EE$5/(1-$E210)+$D$210-EE$5</f>
        <v>0.212655137126482</v>
      </c>
      <c r="EF210" s="1" t="n">
        <f aca="false">EF$5/(1-$E210)+$D$210-EF$5</f>
        <v>0.213821735571019</v>
      </c>
      <c r="EG210" s="1" t="n">
        <f aca="false">EG$5/(1-$E210)+$D$210-EG$5</f>
        <v>0.214988334015555</v>
      </c>
      <c r="EH210" s="1" t="n">
        <f aca="false">EH$5/(1-$E210)+$D$210-EH$5</f>
        <v>0.216154932460089</v>
      </c>
      <c r="EI210" s="1" t="n">
        <f aca="false">EI$5/(1-$E210)+$D$210-EI$5</f>
        <v>0.217321530904625</v>
      </c>
      <c r="EJ210" s="1" t="n">
        <f aca="false">EJ$5/(1-$E210)+$D$210-EJ$5</f>
        <v>0.21848812934916</v>
      </c>
      <c r="EK210" s="1" t="n">
        <f aca="false">EK$5/(1-$E210)+$D$210-EK$5</f>
        <v>0.219654727793696</v>
      </c>
      <c r="EL210" s="1" t="n">
        <f aca="false">EL$5/(1-$E210)+$D$210-EL$5</f>
        <v>0.220821326238232</v>
      </c>
      <c r="EM210" s="1" t="n">
        <f aca="false">EM$5/(1-$E210)+$D$210-EM$5</f>
        <v>0.221987924682766</v>
      </c>
      <c r="EN210" s="1" t="n">
        <f aca="false">EN$5/(1-$E210)+$D$210-EN$5</f>
        <v>0.223154523127302</v>
      </c>
      <c r="EO210" s="1" t="n">
        <f aca="false">EO$5/(1-$E210)+$D$210-EO$5</f>
        <v>0.224321121571837</v>
      </c>
      <c r="EP210" s="1" t="n">
        <f aca="false">EP$5/(1-$E210)+$D$210-EP$5</f>
        <v>0.225487720016373</v>
      </c>
      <c r="EQ210" s="1" t="n">
        <f aca="false">EQ$5/(1-$E210)+$D$210-EQ$5</f>
        <v>0.226654318460909</v>
      </c>
      <c r="ER210" s="1" t="n">
        <f aca="false">ER$5/(1-$E210)+$D$210-ER$5</f>
        <v>0.227820916905443</v>
      </c>
      <c r="ES210" s="1" t="n">
        <f aca="false">ES$5/(1-$E210)+$D$210-ES$5</f>
        <v>0.22898751534998</v>
      </c>
      <c r="ET210" s="1" t="n">
        <f aca="false">ET$5/(1-$E210)+$D$210-ET$5</f>
        <v>0.230154113794514</v>
      </c>
      <c r="EU210" s="1"/>
      <c r="EV210" s="1"/>
      <c r="EW210" s="1"/>
      <c r="EX210" s="1"/>
      <c r="EY210" s="1"/>
      <c r="EZ210" s="1"/>
      <c r="FA210" s="1"/>
      <c r="FB210" s="1"/>
    </row>
  </sheetData>
  <printOptions headings="false" gridLines="true" gridLinesSet="true" horizontalCentered="true" verticalCentered="false"/>
  <pageMargins left="0.315277777777778" right="0.315277777777778" top="0.315277777777778" bottom="0.1965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4" man="true" max="16383" min="0"/>
    <brk id="121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E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1" width="9.14"/>
    <col collapsed="false" customWidth="true" hidden="false" outlineLevel="0" max="3" min="3" style="2" width="9.28"/>
    <col collapsed="false" customWidth="false" hidden="true" outlineLevel="0" max="134" min="20" style="0" width="9.06"/>
  </cols>
  <sheetData>
    <row r="1" customFormat="false" ht="15.75" hidden="false" customHeight="false" outlineLevel="0" collapsed="false">
      <c r="A1" s="3" t="s">
        <v>167</v>
      </c>
    </row>
    <row r="2" customFormat="false" ht="12.75" hidden="false" customHeight="false" outlineLevel="0" collapsed="false">
      <c r="A2" s="5" t="s">
        <v>1</v>
      </c>
    </row>
    <row r="5" customFormat="false" ht="12.75" hidden="false" customHeight="false" outlineLevel="0" collapsed="false">
      <c r="A5" s="7" t="n">
        <f aca="true">NOW()</f>
        <v>45926.926513103</v>
      </c>
      <c r="B5" s="9"/>
      <c r="C5" s="10" t="s">
        <v>2</v>
      </c>
      <c r="D5" s="11" t="n">
        <v>1.5</v>
      </c>
      <c r="E5" s="11" t="n">
        <f aca="false">D5+0.05</f>
        <v>1.55</v>
      </c>
      <c r="F5" s="11" t="n">
        <f aca="false">E5+0.05</f>
        <v>1.6</v>
      </c>
      <c r="G5" s="11" t="n">
        <f aca="false">F5+0.05</f>
        <v>1.65</v>
      </c>
      <c r="H5" s="11" t="n">
        <f aca="false">G5+0.05</f>
        <v>1.7</v>
      </c>
      <c r="I5" s="11" t="n">
        <f aca="false">H5+0.05</f>
        <v>1.75</v>
      </c>
      <c r="J5" s="11" t="n">
        <f aca="false">I5+0.05</f>
        <v>1.8</v>
      </c>
      <c r="K5" s="11" t="n">
        <f aca="false">J5+0.05</f>
        <v>1.85</v>
      </c>
      <c r="L5" s="11" t="n">
        <f aca="false">K5+0.05</f>
        <v>1.9</v>
      </c>
      <c r="M5" s="11" t="n">
        <f aca="false">L5+0.05</f>
        <v>1.95</v>
      </c>
      <c r="N5" s="11" t="n">
        <f aca="false">M5+0.05</f>
        <v>2</v>
      </c>
      <c r="O5" s="11" t="n">
        <f aca="false">N5+0.05</f>
        <v>2.05</v>
      </c>
      <c r="P5" s="11" t="n">
        <f aca="false">O5+0.05</f>
        <v>2.1</v>
      </c>
      <c r="Q5" s="11" t="n">
        <f aca="false">P5+0.05</f>
        <v>2.15</v>
      </c>
      <c r="R5" s="11" t="n">
        <f aca="false">Q5+0.05</f>
        <v>2.2</v>
      </c>
      <c r="S5" s="11" t="n">
        <f aca="false">R5+0.05</f>
        <v>2.25</v>
      </c>
      <c r="T5" s="11" t="n">
        <f aca="false">S5+0.05</f>
        <v>2.3</v>
      </c>
      <c r="U5" s="11" t="n">
        <f aca="false">T5+0.05</f>
        <v>2.35</v>
      </c>
      <c r="V5" s="11" t="n">
        <f aca="false">U5+0.05</f>
        <v>2.4</v>
      </c>
      <c r="W5" s="11" t="n">
        <f aca="false">V5+0.05</f>
        <v>2.45</v>
      </c>
      <c r="X5" s="11" t="n">
        <f aca="false">W5+0.05</f>
        <v>2.5</v>
      </c>
      <c r="Y5" s="11" t="n">
        <f aca="false">X5+0.05</f>
        <v>2.55</v>
      </c>
      <c r="Z5" s="11" t="n">
        <f aca="false">Y5+0.05</f>
        <v>2.6</v>
      </c>
      <c r="AA5" s="11" t="n">
        <f aca="false">Z5+0.05</f>
        <v>2.65</v>
      </c>
      <c r="AB5" s="11" t="n">
        <f aca="false">AA5+0.05</f>
        <v>2.7</v>
      </c>
      <c r="AC5" s="11" t="n">
        <f aca="false">AB5+0.05</f>
        <v>2.75</v>
      </c>
      <c r="AD5" s="11" t="n">
        <f aca="false">AC5+0.05</f>
        <v>2.8</v>
      </c>
      <c r="AE5" s="11" t="n">
        <f aca="false">AD5+0.05</f>
        <v>2.85</v>
      </c>
      <c r="AF5" s="11" t="n">
        <f aca="false">AE5+0.05</f>
        <v>2.9</v>
      </c>
      <c r="AG5" s="11" t="n">
        <f aca="false">AF5+0.05</f>
        <v>2.95</v>
      </c>
      <c r="AH5" s="11" t="n">
        <f aca="false">AG5+0.05</f>
        <v>3</v>
      </c>
      <c r="AI5" s="11" t="n">
        <f aca="false">AH5+0.05</f>
        <v>3.05</v>
      </c>
      <c r="AJ5" s="11" t="n">
        <f aca="false">AI5+0.05</f>
        <v>3.1</v>
      </c>
      <c r="AK5" s="11" t="n">
        <f aca="false">AJ5+0.05</f>
        <v>3.15</v>
      </c>
      <c r="AL5" s="11" t="n">
        <f aca="false">AK5+0.05</f>
        <v>3.2</v>
      </c>
      <c r="AM5" s="11" t="n">
        <f aca="false">AL5+0.05</f>
        <v>3.25</v>
      </c>
      <c r="AN5" s="11" t="n">
        <f aca="false">AM5+0.05</f>
        <v>3.3</v>
      </c>
      <c r="AO5" s="11" t="n">
        <f aca="false">AN5+0.05</f>
        <v>3.35</v>
      </c>
      <c r="AP5" s="11" t="n">
        <f aca="false">AO5+0.05</f>
        <v>3.4</v>
      </c>
      <c r="AQ5" s="11" t="n">
        <f aca="false">AP5+0.05</f>
        <v>3.45</v>
      </c>
      <c r="AR5" s="11" t="n">
        <f aca="false">AQ5+0.05</f>
        <v>3.5</v>
      </c>
      <c r="AS5" s="11" t="n">
        <f aca="false">AR5+0.05</f>
        <v>3.55</v>
      </c>
      <c r="AT5" s="11" t="n">
        <f aca="false">AS5+0.05</f>
        <v>3.59999999999999</v>
      </c>
      <c r="AU5" s="11" t="n">
        <f aca="false">AT5+0.05</f>
        <v>3.64999999999999</v>
      </c>
      <c r="AV5" s="11" t="n">
        <f aca="false">AU5+0.05</f>
        <v>3.69999999999999</v>
      </c>
      <c r="AW5" s="11" t="n">
        <f aca="false">AV5+0.05</f>
        <v>3.74999999999999</v>
      </c>
      <c r="AX5" s="11" t="n">
        <f aca="false">AW5+0.05</f>
        <v>3.79999999999999</v>
      </c>
      <c r="AY5" s="11" t="n">
        <f aca="false">AX5+0.05</f>
        <v>3.84999999999999</v>
      </c>
      <c r="AZ5" s="11" t="n">
        <f aca="false">AY5+0.05</f>
        <v>3.89999999999999</v>
      </c>
      <c r="BA5" s="11" t="n">
        <f aca="false">AZ5+0.05</f>
        <v>3.94999999999999</v>
      </c>
      <c r="BB5" s="11" t="n">
        <f aca="false">BA5+0.05</f>
        <v>3.99999999999999</v>
      </c>
      <c r="BC5" s="11" t="n">
        <f aca="false">BB5+0.05</f>
        <v>4.04999999999999</v>
      </c>
      <c r="BD5" s="11" t="n">
        <f aca="false">BC5+0.05</f>
        <v>4.09999999999999</v>
      </c>
      <c r="BE5" s="11" t="n">
        <f aca="false">BD5+0.05</f>
        <v>4.14999999999999</v>
      </c>
      <c r="BF5" s="11" t="n">
        <f aca="false">BE5+0.05</f>
        <v>4.19999999999999</v>
      </c>
      <c r="BG5" s="11" t="n">
        <f aca="false">BF5+0.05</f>
        <v>4.24999999999999</v>
      </c>
      <c r="BH5" s="11" t="n">
        <f aca="false">BG5+0.05</f>
        <v>4.29999999999999</v>
      </c>
      <c r="BI5" s="11" t="n">
        <f aca="false">BH5+0.05</f>
        <v>4.34999999999999</v>
      </c>
      <c r="BJ5" s="11" t="n">
        <f aca="false">BI5+0.05</f>
        <v>4.39999999999999</v>
      </c>
      <c r="BK5" s="11" t="n">
        <f aca="false">BJ5+0.05</f>
        <v>4.44999999999999</v>
      </c>
      <c r="BL5" s="11" t="n">
        <f aca="false">BK5+0.05</f>
        <v>4.49999999999999</v>
      </c>
      <c r="BM5" s="11" t="n">
        <f aca="false">BL5+0.05</f>
        <v>4.54999999999999</v>
      </c>
      <c r="BN5" s="11" t="n">
        <f aca="false">BM5+0.05</f>
        <v>4.59999999999999</v>
      </c>
      <c r="BO5" s="11" t="n">
        <f aca="false">BN5+0.05</f>
        <v>4.64999999999999</v>
      </c>
      <c r="BP5" s="11" t="n">
        <f aca="false">BO5+0.05</f>
        <v>4.69999999999999</v>
      </c>
      <c r="BQ5" s="11" t="n">
        <f aca="false">BP5+0.05</f>
        <v>4.74999999999999</v>
      </c>
      <c r="BR5" s="11" t="n">
        <f aca="false">BQ5+0.05</f>
        <v>4.79999999999999</v>
      </c>
      <c r="BS5" s="11" t="n">
        <f aca="false">BR5+0.05</f>
        <v>4.84999999999999</v>
      </c>
      <c r="BT5" s="11" t="n">
        <f aca="false">BS5+0.05</f>
        <v>4.89999999999999</v>
      </c>
      <c r="BU5" s="11" t="n">
        <f aca="false">BT5+0.05</f>
        <v>4.94999999999999</v>
      </c>
      <c r="BV5" s="11" t="n">
        <f aca="false">BU5+0.05</f>
        <v>4.99999999999999</v>
      </c>
      <c r="BW5" s="11" t="n">
        <f aca="false">BV5+0.05</f>
        <v>5.04999999999999</v>
      </c>
      <c r="BX5" s="11" t="n">
        <f aca="false">BW5+0.05</f>
        <v>5.09999999999999</v>
      </c>
      <c r="BY5" s="11" t="n">
        <f aca="false">BX5+0.05</f>
        <v>5.14999999999999</v>
      </c>
      <c r="BZ5" s="11" t="n">
        <f aca="false">BY5+0.05</f>
        <v>5.19999999999999</v>
      </c>
      <c r="CA5" s="11" t="n">
        <f aca="false">BZ5+0.05</f>
        <v>5.24999999999999</v>
      </c>
      <c r="CB5" s="11" t="n">
        <f aca="false">CA5+0.05</f>
        <v>5.29999999999999</v>
      </c>
      <c r="CC5" s="11" t="n">
        <f aca="false">CB5+0.05</f>
        <v>5.34999999999999</v>
      </c>
      <c r="CD5" s="11" t="n">
        <f aca="false">CC5+0.05</f>
        <v>5.39999999999999</v>
      </c>
      <c r="CE5" s="11" t="n">
        <f aca="false">CD5+0.05</f>
        <v>5.44999999999999</v>
      </c>
      <c r="CF5" s="11" t="n">
        <f aca="false">CE5+0.05</f>
        <v>5.49999999999999</v>
      </c>
      <c r="CG5" s="11" t="n">
        <f aca="false">CF5+0.05</f>
        <v>5.54999999999999</v>
      </c>
      <c r="CH5" s="11" t="n">
        <f aca="false">CG5+0.05</f>
        <v>5.59999999999999</v>
      </c>
      <c r="CI5" s="11" t="n">
        <f aca="false">CH5+0.05</f>
        <v>5.64999999999999</v>
      </c>
      <c r="CJ5" s="11" t="n">
        <f aca="false">CI5+0.05</f>
        <v>5.69999999999999</v>
      </c>
      <c r="CK5" s="11" t="n">
        <f aca="false">CJ5+0.05</f>
        <v>5.74999999999999</v>
      </c>
      <c r="CL5" s="11" t="n">
        <f aca="false">CK5+0.05</f>
        <v>5.79999999999999</v>
      </c>
      <c r="CM5" s="11" t="n">
        <f aca="false">CL5+0.05</f>
        <v>5.84999999999999</v>
      </c>
      <c r="CN5" s="11" t="n">
        <f aca="false">CM5+0.05</f>
        <v>5.89999999999999</v>
      </c>
      <c r="CO5" s="11" t="n">
        <f aca="false">CN5+0.05</f>
        <v>5.94999999999999</v>
      </c>
      <c r="CP5" s="11" t="n">
        <f aca="false">CO5+0.05</f>
        <v>5.99999999999999</v>
      </c>
      <c r="CQ5" s="11" t="n">
        <f aca="false">CP5+0.05</f>
        <v>6.04999999999999</v>
      </c>
      <c r="CR5" s="11" t="n">
        <f aca="false">CQ5+0.05</f>
        <v>6.09999999999999</v>
      </c>
      <c r="CS5" s="11" t="n">
        <f aca="false">CR5+0.05</f>
        <v>6.14999999999999</v>
      </c>
      <c r="CT5" s="11" t="n">
        <f aca="false">CS5+0.05</f>
        <v>6.19999999999999</v>
      </c>
      <c r="CU5" s="11" t="n">
        <f aca="false">CT5+0.05</f>
        <v>6.24999999999999</v>
      </c>
      <c r="CV5" s="11" t="n">
        <f aca="false">CU5+0.05</f>
        <v>6.29999999999999</v>
      </c>
      <c r="CW5" s="11" t="n">
        <f aca="false">CV5+0.05</f>
        <v>6.34999999999999</v>
      </c>
      <c r="CX5" s="11" t="n">
        <f aca="false">CW5+0.05</f>
        <v>6.39999999999999</v>
      </c>
      <c r="CY5" s="11" t="n">
        <f aca="false">CX5+0.05</f>
        <v>6.44999999999999</v>
      </c>
      <c r="CZ5" s="11" t="n">
        <f aca="false">CY5+0.05</f>
        <v>6.49999999999999</v>
      </c>
      <c r="DA5" s="11" t="n">
        <f aca="false">CZ5+0.05</f>
        <v>6.54999999999999</v>
      </c>
      <c r="DB5" s="11" t="n">
        <f aca="false">DA5+0.05</f>
        <v>6.59999999999998</v>
      </c>
      <c r="DC5" s="11" t="n">
        <f aca="false">DB5+0.05</f>
        <v>6.64999999999998</v>
      </c>
      <c r="DD5" s="11" t="n">
        <f aca="false">DC5+0.05</f>
        <v>6.69999999999998</v>
      </c>
      <c r="DE5" s="11" t="n">
        <f aca="false">DD5+0.05</f>
        <v>6.74999999999998</v>
      </c>
      <c r="DF5" s="11" t="n">
        <f aca="false">DE5+0.05</f>
        <v>6.79999999999998</v>
      </c>
      <c r="DG5" s="11" t="n">
        <f aca="false">DF5+0.05</f>
        <v>6.84999999999998</v>
      </c>
      <c r="DH5" s="11" t="n">
        <f aca="false">DG5+0.05</f>
        <v>6.89999999999998</v>
      </c>
      <c r="DI5" s="11" t="n">
        <f aca="false">DH5+0.05</f>
        <v>6.94999999999998</v>
      </c>
      <c r="DJ5" s="11" t="n">
        <f aca="false">DI5+0.05</f>
        <v>6.99999999999998</v>
      </c>
      <c r="DK5" s="11" t="n">
        <f aca="false">DJ5+0.05</f>
        <v>7.04999999999998</v>
      </c>
      <c r="DL5" s="11" t="n">
        <f aca="false">DK5+0.05</f>
        <v>7.09999999999998</v>
      </c>
      <c r="DM5" s="11" t="n">
        <f aca="false">DL5+0.05</f>
        <v>7.14999999999998</v>
      </c>
      <c r="DN5" s="11" t="n">
        <f aca="false">DM5+0.05</f>
        <v>7.19999999999998</v>
      </c>
      <c r="DO5" s="11" t="n">
        <f aca="false">DN5+0.05</f>
        <v>7.24999999999998</v>
      </c>
      <c r="DP5" s="11" t="n">
        <f aca="false">DO5+0.05</f>
        <v>7.29999999999998</v>
      </c>
      <c r="DQ5" s="11" t="n">
        <f aca="false">DP5+0.05</f>
        <v>7.34999999999998</v>
      </c>
      <c r="DR5" s="11" t="n">
        <f aca="false">DQ5+0.05</f>
        <v>7.39999999999998</v>
      </c>
      <c r="DS5" s="11" t="n">
        <f aca="false">DR5+0.05</f>
        <v>7.44999999999998</v>
      </c>
      <c r="DT5" s="11" t="n">
        <f aca="false">DS5+0.05</f>
        <v>7.49999999999998</v>
      </c>
      <c r="DU5" s="11" t="n">
        <f aca="false">DT5+0.05</f>
        <v>7.54999999999998</v>
      </c>
      <c r="DV5" s="11" t="n">
        <f aca="false">DU5+0.05</f>
        <v>7.59999999999998</v>
      </c>
      <c r="DW5" s="11" t="n">
        <f aca="false">DV5+0.05</f>
        <v>7.64999999999998</v>
      </c>
      <c r="DX5" s="11" t="n">
        <f aca="false">DW5+0.05</f>
        <v>7.69999999999998</v>
      </c>
      <c r="DY5" s="11" t="n">
        <f aca="false">DX5+0.05</f>
        <v>7.74999999999998</v>
      </c>
      <c r="DZ5" s="11" t="n">
        <f aca="false">DY5+0.05</f>
        <v>7.79999999999998</v>
      </c>
      <c r="EA5" s="11" t="n">
        <f aca="false">DZ5+0.05</f>
        <v>7.84999999999998</v>
      </c>
      <c r="EB5" s="11" t="n">
        <f aca="false">EA5+0.05</f>
        <v>7.89999999999998</v>
      </c>
      <c r="EC5" s="11" t="n">
        <f aca="false">EB5+0.05</f>
        <v>7.94999999999998</v>
      </c>
      <c r="ED5" s="11" t="n">
        <f aca="false">EC5+0.05</f>
        <v>7.99999999999998</v>
      </c>
    </row>
    <row r="7" customFormat="false" ht="13.5" hidden="false" customHeight="false" outlineLevel="0" collapsed="false">
      <c r="A7" s="13" t="s">
        <v>3</v>
      </c>
      <c r="B7" s="15" t="s">
        <v>5</v>
      </c>
      <c r="C7" s="16" t="s">
        <v>6</v>
      </c>
      <c r="D7" s="17" t="s">
        <v>7</v>
      </c>
      <c r="E7" s="17" t="str">
        <f aca="false">D7</f>
        <v>Total $</v>
      </c>
      <c r="F7" s="17" t="str">
        <f aca="false">E7</f>
        <v>Total $</v>
      </c>
      <c r="G7" s="17" t="str">
        <f aca="false">F7</f>
        <v>Total $</v>
      </c>
      <c r="H7" s="17" t="str">
        <f aca="false">G7</f>
        <v>Total $</v>
      </c>
      <c r="I7" s="17" t="str">
        <f aca="false">H7</f>
        <v>Total $</v>
      </c>
      <c r="J7" s="17" t="str">
        <f aca="false">I7</f>
        <v>Total $</v>
      </c>
      <c r="K7" s="17" t="str">
        <f aca="false">J7</f>
        <v>Total $</v>
      </c>
      <c r="L7" s="17" t="str">
        <f aca="false">K7</f>
        <v>Total $</v>
      </c>
      <c r="M7" s="17" t="str">
        <f aca="false">L7</f>
        <v>Total $</v>
      </c>
      <c r="N7" s="17" t="str">
        <f aca="false">M7</f>
        <v>Total $</v>
      </c>
      <c r="O7" s="17" t="str">
        <f aca="false">N7</f>
        <v>Total $</v>
      </c>
      <c r="P7" s="17" t="str">
        <f aca="false">O7</f>
        <v>Total $</v>
      </c>
      <c r="Q7" s="17" t="str">
        <f aca="false">P7</f>
        <v>Total $</v>
      </c>
      <c r="R7" s="17" t="str">
        <f aca="false">Q7</f>
        <v>Total $</v>
      </c>
      <c r="S7" s="17" t="str">
        <f aca="false">R7</f>
        <v>Total $</v>
      </c>
      <c r="T7" s="17" t="str">
        <f aca="false">S7</f>
        <v>Total $</v>
      </c>
      <c r="U7" s="17" t="str">
        <f aca="false">T7</f>
        <v>Total $</v>
      </c>
      <c r="V7" s="17" t="str">
        <f aca="false">U7</f>
        <v>Total $</v>
      </c>
      <c r="W7" s="17" t="str">
        <f aca="false">V7</f>
        <v>Total $</v>
      </c>
      <c r="X7" s="17" t="str">
        <f aca="false">W7</f>
        <v>Total $</v>
      </c>
      <c r="Y7" s="17" t="str">
        <f aca="false">X7</f>
        <v>Total $</v>
      </c>
      <c r="Z7" s="17" t="str">
        <f aca="false">Y7</f>
        <v>Total $</v>
      </c>
      <c r="AA7" s="17" t="str">
        <f aca="false">Z7</f>
        <v>Total $</v>
      </c>
      <c r="AB7" s="17" t="str">
        <f aca="false">AA7</f>
        <v>Total $</v>
      </c>
      <c r="AC7" s="17" t="str">
        <f aca="false">AB7</f>
        <v>Total $</v>
      </c>
      <c r="AD7" s="17" t="str">
        <f aca="false">AC7</f>
        <v>Total $</v>
      </c>
      <c r="AE7" s="17" t="str">
        <f aca="false">AD7</f>
        <v>Total $</v>
      </c>
      <c r="AF7" s="17" t="str">
        <f aca="false">AE7</f>
        <v>Total $</v>
      </c>
      <c r="AG7" s="17" t="str">
        <f aca="false">AF7</f>
        <v>Total $</v>
      </c>
      <c r="AH7" s="17" t="str">
        <f aca="false">AG7</f>
        <v>Total $</v>
      </c>
      <c r="AI7" s="17" t="str">
        <f aca="false">AH7</f>
        <v>Total $</v>
      </c>
      <c r="AJ7" s="17" t="str">
        <f aca="false">AI7</f>
        <v>Total $</v>
      </c>
      <c r="AK7" s="17" t="str">
        <f aca="false">AJ7</f>
        <v>Total $</v>
      </c>
      <c r="AL7" s="17" t="str">
        <f aca="false">AK7</f>
        <v>Total $</v>
      </c>
      <c r="AM7" s="17" t="str">
        <f aca="false">AL7</f>
        <v>Total $</v>
      </c>
      <c r="AN7" s="17" t="str">
        <f aca="false">AM7</f>
        <v>Total $</v>
      </c>
      <c r="AO7" s="17" t="str">
        <f aca="false">AN7</f>
        <v>Total $</v>
      </c>
      <c r="AP7" s="17" t="str">
        <f aca="false">AO7</f>
        <v>Total $</v>
      </c>
      <c r="AQ7" s="17" t="str">
        <f aca="false">AP7</f>
        <v>Total $</v>
      </c>
      <c r="AR7" s="17" t="str">
        <f aca="false">AQ7</f>
        <v>Total $</v>
      </c>
      <c r="AS7" s="17" t="str">
        <f aca="false">AR7</f>
        <v>Total $</v>
      </c>
      <c r="AT7" s="17" t="str">
        <f aca="false">AS7</f>
        <v>Total $</v>
      </c>
      <c r="AU7" s="17" t="str">
        <f aca="false">AT7</f>
        <v>Total $</v>
      </c>
      <c r="AV7" s="17" t="str">
        <f aca="false">AU7</f>
        <v>Total $</v>
      </c>
      <c r="AW7" s="17" t="str">
        <f aca="false">AV7</f>
        <v>Total $</v>
      </c>
      <c r="AX7" s="17" t="str">
        <f aca="false">AW7</f>
        <v>Total $</v>
      </c>
      <c r="AY7" s="17" t="str">
        <f aca="false">AX7</f>
        <v>Total $</v>
      </c>
      <c r="AZ7" s="17" t="str">
        <f aca="false">AY7</f>
        <v>Total $</v>
      </c>
      <c r="BA7" s="17" t="str">
        <f aca="false">AZ7</f>
        <v>Total $</v>
      </c>
      <c r="BB7" s="17" t="str">
        <f aca="false">BA7</f>
        <v>Total $</v>
      </c>
      <c r="BC7" s="17" t="str">
        <f aca="false">BB7</f>
        <v>Total $</v>
      </c>
      <c r="BD7" s="17" t="str">
        <f aca="false">BC7</f>
        <v>Total $</v>
      </c>
      <c r="BE7" s="17" t="str">
        <f aca="false">BD7</f>
        <v>Total $</v>
      </c>
      <c r="BF7" s="17" t="str">
        <f aca="false">BE7</f>
        <v>Total $</v>
      </c>
      <c r="BG7" s="17" t="str">
        <f aca="false">BF7</f>
        <v>Total $</v>
      </c>
      <c r="BH7" s="17" t="str">
        <f aca="false">BG7</f>
        <v>Total $</v>
      </c>
      <c r="BI7" s="17" t="str">
        <f aca="false">BH7</f>
        <v>Total $</v>
      </c>
      <c r="BJ7" s="17" t="str">
        <f aca="false">BI7</f>
        <v>Total $</v>
      </c>
      <c r="BK7" s="17" t="str">
        <f aca="false">BJ7</f>
        <v>Total $</v>
      </c>
      <c r="BL7" s="17" t="str">
        <f aca="false">BK7</f>
        <v>Total $</v>
      </c>
      <c r="BM7" s="17" t="str">
        <f aca="false">BL7</f>
        <v>Total $</v>
      </c>
      <c r="BN7" s="17" t="str">
        <f aca="false">BM7</f>
        <v>Total $</v>
      </c>
      <c r="BO7" s="17" t="str">
        <f aca="false">BN7</f>
        <v>Total $</v>
      </c>
      <c r="BP7" s="17" t="str">
        <f aca="false">BO7</f>
        <v>Total $</v>
      </c>
      <c r="BQ7" s="17" t="str">
        <f aca="false">BP7</f>
        <v>Total $</v>
      </c>
      <c r="BR7" s="17" t="str">
        <f aca="false">BQ7</f>
        <v>Total $</v>
      </c>
      <c r="BS7" s="17" t="str">
        <f aca="false">BR7</f>
        <v>Total $</v>
      </c>
      <c r="BT7" s="17" t="str">
        <f aca="false">BS7</f>
        <v>Total $</v>
      </c>
      <c r="BU7" s="17" t="str">
        <f aca="false">BT7</f>
        <v>Total $</v>
      </c>
      <c r="BV7" s="17" t="str">
        <f aca="false">BU7</f>
        <v>Total $</v>
      </c>
      <c r="BW7" s="17" t="str">
        <f aca="false">BV7</f>
        <v>Total $</v>
      </c>
      <c r="BX7" s="17" t="str">
        <f aca="false">BW7</f>
        <v>Total $</v>
      </c>
      <c r="BY7" s="17" t="str">
        <f aca="false">BX7</f>
        <v>Total $</v>
      </c>
      <c r="BZ7" s="17" t="str">
        <f aca="false">BY7</f>
        <v>Total $</v>
      </c>
      <c r="CA7" s="17" t="str">
        <f aca="false">BZ7</f>
        <v>Total $</v>
      </c>
      <c r="CB7" s="17" t="str">
        <f aca="false">CA7</f>
        <v>Total $</v>
      </c>
      <c r="CC7" s="17" t="str">
        <f aca="false">CB7</f>
        <v>Total $</v>
      </c>
      <c r="CD7" s="17" t="str">
        <f aca="false">CC7</f>
        <v>Total $</v>
      </c>
      <c r="CE7" s="17" t="str">
        <f aca="false">CD7</f>
        <v>Total $</v>
      </c>
      <c r="CF7" s="17" t="str">
        <f aca="false">CE7</f>
        <v>Total $</v>
      </c>
      <c r="CG7" s="17" t="str">
        <f aca="false">CF7</f>
        <v>Total $</v>
      </c>
      <c r="CH7" s="17" t="str">
        <f aca="false">CG7</f>
        <v>Total $</v>
      </c>
      <c r="CI7" s="17" t="str">
        <f aca="false">CH7</f>
        <v>Total $</v>
      </c>
      <c r="CJ7" s="17" t="str">
        <f aca="false">CI7</f>
        <v>Total $</v>
      </c>
      <c r="CK7" s="17" t="str">
        <f aca="false">CJ7</f>
        <v>Total $</v>
      </c>
      <c r="CL7" s="17" t="str">
        <f aca="false">CK7</f>
        <v>Total $</v>
      </c>
      <c r="CM7" s="17" t="str">
        <f aca="false">CL7</f>
        <v>Total $</v>
      </c>
      <c r="CN7" s="17" t="str">
        <f aca="false">CM7</f>
        <v>Total $</v>
      </c>
      <c r="CO7" s="17" t="str">
        <f aca="false">CN7</f>
        <v>Total $</v>
      </c>
      <c r="CP7" s="17" t="str">
        <f aca="false">CO7</f>
        <v>Total $</v>
      </c>
      <c r="CQ7" s="17" t="str">
        <f aca="false">CP7</f>
        <v>Total $</v>
      </c>
      <c r="CR7" s="17" t="str">
        <f aca="false">CQ7</f>
        <v>Total $</v>
      </c>
      <c r="CS7" s="17" t="str">
        <f aca="false">CR7</f>
        <v>Total $</v>
      </c>
      <c r="CT7" s="17" t="str">
        <f aca="false">CS7</f>
        <v>Total $</v>
      </c>
      <c r="CU7" s="17" t="str">
        <f aca="false">CT7</f>
        <v>Total $</v>
      </c>
      <c r="CV7" s="17" t="str">
        <f aca="false">CU7</f>
        <v>Total $</v>
      </c>
      <c r="CW7" s="17" t="str">
        <f aca="false">CV7</f>
        <v>Total $</v>
      </c>
      <c r="CX7" s="17" t="str">
        <f aca="false">CW7</f>
        <v>Total $</v>
      </c>
      <c r="CY7" s="17" t="str">
        <f aca="false">CX7</f>
        <v>Total $</v>
      </c>
      <c r="CZ7" s="17" t="str">
        <f aca="false">CY7</f>
        <v>Total $</v>
      </c>
      <c r="DA7" s="17" t="str">
        <f aca="false">CZ7</f>
        <v>Total $</v>
      </c>
      <c r="DB7" s="17" t="str">
        <f aca="false">DA7</f>
        <v>Total $</v>
      </c>
      <c r="DC7" s="17" t="str">
        <f aca="false">DB7</f>
        <v>Total $</v>
      </c>
      <c r="DD7" s="17" t="str">
        <f aca="false">DC7</f>
        <v>Total $</v>
      </c>
      <c r="DE7" s="17" t="str">
        <f aca="false">DD7</f>
        <v>Total $</v>
      </c>
      <c r="DF7" s="17" t="str">
        <f aca="false">DE7</f>
        <v>Total $</v>
      </c>
      <c r="DG7" s="17" t="str">
        <f aca="false">DF7</f>
        <v>Total $</v>
      </c>
      <c r="DH7" s="17" t="str">
        <f aca="false">DG7</f>
        <v>Total $</v>
      </c>
      <c r="DI7" s="17" t="str">
        <f aca="false">DH7</f>
        <v>Total $</v>
      </c>
      <c r="DJ7" s="17" t="str">
        <f aca="false">DI7</f>
        <v>Total $</v>
      </c>
      <c r="DK7" s="17" t="str">
        <f aca="false">DJ7</f>
        <v>Total $</v>
      </c>
      <c r="DL7" s="17" t="str">
        <f aca="false">DK7</f>
        <v>Total $</v>
      </c>
      <c r="DM7" s="17" t="str">
        <f aca="false">DL7</f>
        <v>Total $</v>
      </c>
      <c r="DN7" s="17" t="str">
        <f aca="false">DM7</f>
        <v>Total $</v>
      </c>
      <c r="DO7" s="17" t="str">
        <f aca="false">DN7</f>
        <v>Total $</v>
      </c>
      <c r="DP7" s="17" t="str">
        <f aca="false">DO7</f>
        <v>Total $</v>
      </c>
      <c r="DQ7" s="17" t="str">
        <f aca="false">DP7</f>
        <v>Total $</v>
      </c>
      <c r="DR7" s="17" t="str">
        <f aca="false">DQ7</f>
        <v>Total $</v>
      </c>
      <c r="DS7" s="17" t="str">
        <f aca="false">DR7</f>
        <v>Total $</v>
      </c>
      <c r="DT7" s="17" t="str">
        <f aca="false">DS7</f>
        <v>Total $</v>
      </c>
      <c r="DU7" s="17" t="str">
        <f aca="false">DT7</f>
        <v>Total $</v>
      </c>
      <c r="DV7" s="17" t="str">
        <f aca="false">DU7</f>
        <v>Total $</v>
      </c>
      <c r="DW7" s="17" t="str">
        <f aca="false">DV7</f>
        <v>Total $</v>
      </c>
      <c r="DX7" s="17" t="str">
        <f aca="false">DW7</f>
        <v>Total $</v>
      </c>
      <c r="DY7" s="17" t="str">
        <f aca="false">DX7</f>
        <v>Total $</v>
      </c>
      <c r="DZ7" s="17" t="str">
        <f aca="false">DY7</f>
        <v>Total $</v>
      </c>
      <c r="EA7" s="17" t="str">
        <f aca="false">DZ7</f>
        <v>Total $</v>
      </c>
      <c r="EB7" s="17" t="str">
        <f aca="false">EA7</f>
        <v>Total $</v>
      </c>
      <c r="EC7" s="17" t="str">
        <f aca="false">EB7</f>
        <v>Total $</v>
      </c>
      <c r="ED7" s="17" t="str">
        <f aca="false">EC7</f>
        <v>Total $</v>
      </c>
    </row>
    <row r="9" customFormat="false" ht="12.75" hidden="false" customHeight="false" outlineLevel="0" collapsed="false">
      <c r="A9" s="18" t="s">
        <v>8</v>
      </c>
      <c r="B9" s="1" t="n">
        <f aca="false">0.2599+0.002+0.0088</f>
        <v>0.2707</v>
      </c>
      <c r="C9" s="2" t="n">
        <v>0.0095</v>
      </c>
      <c r="D9" s="1" t="n">
        <f aca="false">D$5/(1-$C9)+$B$9-D$5</f>
        <v>0.285086673397274</v>
      </c>
      <c r="E9" s="1" t="n">
        <f aca="false">E$5/(1-$C9)+$B$9-E$5</f>
        <v>0.285566229177183</v>
      </c>
      <c r="F9" s="1" t="n">
        <f aca="false">F$5/(1-$C9)+$B$9-F$5</f>
        <v>0.286045784957092</v>
      </c>
      <c r="G9" s="1" t="n">
        <f aca="false">G$5/(1-$C9)+$B$9-G$5</f>
        <v>0.286525340737001</v>
      </c>
      <c r="H9" s="1" t="n">
        <f aca="false">H$5/(1-$C9)+$B$9-H$5</f>
        <v>0.287004896516911</v>
      </c>
      <c r="I9" s="1" t="n">
        <f aca="false">I$5/(1-$C9)+$B$9-I$5</f>
        <v>0.28748445229682</v>
      </c>
      <c r="J9" s="1" t="n">
        <f aca="false">J$5/(1-$C9)+$B$9-J$5</f>
        <v>0.287964008076729</v>
      </c>
      <c r="K9" s="1" t="n">
        <f aca="false">K$5/(1-$C9)+$B$9-K$5</f>
        <v>0.288443563856638</v>
      </c>
      <c r="L9" s="1" t="n">
        <f aca="false">L$5/(1-$C9)+$B$9-L$5</f>
        <v>0.288923119636547</v>
      </c>
      <c r="M9" s="1" t="n">
        <f aca="false">M$5/(1-$C9)+$B$9-M$5</f>
        <v>0.289402675416456</v>
      </c>
      <c r="N9" s="1" t="n">
        <f aca="false">N$5/(1-$C9)+$B$9-N$5</f>
        <v>0.289882231196366</v>
      </c>
      <c r="O9" s="1" t="n">
        <f aca="false">O$5/(1-$C9)+$B$9-O$5</f>
        <v>0.290361786976275</v>
      </c>
      <c r="P9" s="1" t="n">
        <f aca="false">P$5/(1-$C9)+$B$9-P$5</f>
        <v>0.290841342756184</v>
      </c>
      <c r="Q9" s="1" t="n">
        <f aca="false">Q$5/(1-$C9)+$B$9-Q$5</f>
        <v>0.291320898536093</v>
      </c>
      <c r="R9" s="1" t="n">
        <f aca="false">R$5/(1-$C9)+$B$9-R$5</f>
        <v>0.291800454316002</v>
      </c>
      <c r="S9" s="1" t="n">
        <f aca="false">S$5/(1-$C9)+$B$9-S$5</f>
        <v>0.292280010095911</v>
      </c>
      <c r="T9" s="1" t="n">
        <f aca="false">T$5/(1-$C9)+$B$9-T$5</f>
        <v>0.29275956587582</v>
      </c>
      <c r="U9" s="1" t="n">
        <f aca="false">U$5/(1-$C9)+$B$9-U$5</f>
        <v>0.293239121655729</v>
      </c>
      <c r="V9" s="1" t="n">
        <f aca="false">V$5/(1-$C9)+$B$9-V$5</f>
        <v>0.293718677435638</v>
      </c>
      <c r="W9" s="1" t="n">
        <f aca="false">W$5/(1-$C9)+$B$9-W$5</f>
        <v>0.294198233215548</v>
      </c>
      <c r="X9" s="1" t="n">
        <f aca="false">X$5/(1-$C9)+$B$9-X$5</f>
        <v>0.294677788995457</v>
      </c>
      <c r="Y9" s="1" t="n">
        <f aca="false">Y$5/(1-$C9)+$B$9-Y$5</f>
        <v>0.295157344775366</v>
      </c>
      <c r="Z9" s="1" t="n">
        <f aca="false">Z$5/(1-$C9)+$B$9-Z$5</f>
        <v>0.295636900555275</v>
      </c>
      <c r="AA9" s="1" t="n">
        <f aca="false">AA$5/(1-$C9)+$B$9-AA$5</f>
        <v>0.296116456335184</v>
      </c>
      <c r="AB9" s="1" t="n">
        <f aca="false">AB$5/(1-$C9)+$B$9-AB$5</f>
        <v>0.296596012115093</v>
      </c>
      <c r="AC9" s="1" t="n">
        <f aca="false">AC$5/(1-$C9)+$B$9-AC$5</f>
        <v>0.297075567895003</v>
      </c>
      <c r="AD9" s="1" t="n">
        <f aca="false">AD$5/(1-$C9)+$B$9-AD$5</f>
        <v>0.297555123674912</v>
      </c>
      <c r="AE9" s="1" t="n">
        <f aca="false">AE$5/(1-$C9)+$B$9-AE$5</f>
        <v>0.298034679454821</v>
      </c>
      <c r="AF9" s="1" t="n">
        <f aca="false">AF$5/(1-$C9)+$B$9-AF$5</f>
        <v>0.29851423523473</v>
      </c>
      <c r="AG9" s="1" t="n">
        <f aca="false">AG$5/(1-$C9)+$B$9-AG$5</f>
        <v>0.298993791014639</v>
      </c>
      <c r="AH9" s="1" t="n">
        <f aca="false">AH$5/(1-$C9)+$B$9-AH$5</f>
        <v>0.299473346794548</v>
      </c>
      <c r="AI9" s="1" t="n">
        <f aca="false">AI$5/(1-$C9)+$B$9-AI$5</f>
        <v>0.299952902574457</v>
      </c>
      <c r="AJ9" s="1" t="n">
        <f aca="false">AJ$5/(1-$C9)+$B$9-AJ$5</f>
        <v>0.300432458354366</v>
      </c>
      <c r="AK9" s="1" t="n">
        <f aca="false">AK$5/(1-$C9)+$B$9-AK$5</f>
        <v>0.300912014134275</v>
      </c>
      <c r="AL9" s="1" t="n">
        <f aca="false">AL$5/(1-$C9)+$B$9-AL$5</f>
        <v>0.301391569914185</v>
      </c>
      <c r="AM9" s="1" t="n">
        <f aca="false">AM$5/(1-$C9)+$B$9-AM$5</f>
        <v>0.301871125694094</v>
      </c>
      <c r="AN9" s="1" t="n">
        <f aca="false">AN$5/(1-$C9)+$B$9-AN$5</f>
        <v>0.302350681474003</v>
      </c>
      <c r="AO9" s="1" t="n">
        <f aca="false">AO$5/(1-$C9)+$B$9-AO$5</f>
        <v>0.302830237253912</v>
      </c>
      <c r="AP9" s="1" t="n">
        <f aca="false">AP$5/(1-$C9)+$B$9-AP$5</f>
        <v>0.303309793033821</v>
      </c>
      <c r="AQ9" s="1" t="n">
        <f aca="false">AQ$5/(1-$C9)+$B$9-AQ$5</f>
        <v>0.30378934881373</v>
      </c>
      <c r="AR9" s="1" t="n">
        <f aca="false">AR$5/(1-$C9)+$B$9-AR$5</f>
        <v>0.30426890459364</v>
      </c>
      <c r="AS9" s="1" t="n">
        <f aca="false">AS$5/(1-$C9)+$B$9-AS$5</f>
        <v>0.304748460373549</v>
      </c>
      <c r="AT9" s="1" t="n">
        <f aca="false">AT$5/(1-$C9)+$B$9-AT$5</f>
        <v>0.305228016153458</v>
      </c>
      <c r="AU9" s="1" t="n">
        <f aca="false">AU$5/(1-$C9)+$B$9-AU$5</f>
        <v>0.305707571933367</v>
      </c>
      <c r="AV9" s="1" t="n">
        <f aca="false">AV$5/(1-$C9)+$B$9-AV$5</f>
        <v>0.306187127713276</v>
      </c>
      <c r="AW9" s="1" t="n">
        <f aca="false">AW$5/(1-$C9)+$B$9-AW$5</f>
        <v>0.306666683493185</v>
      </c>
      <c r="AX9" s="1" t="n">
        <f aca="false">AX$5/(1-$C9)+$B$9-AX$5</f>
        <v>0.307146239273094</v>
      </c>
      <c r="AY9" s="1" t="n">
        <f aca="false">AY$5/(1-$C9)+$B$9-AY$5</f>
        <v>0.307625795053003</v>
      </c>
      <c r="AZ9" s="1" t="n">
        <f aca="false">AZ$5/(1-$C9)+$B$9-AZ$5</f>
        <v>0.308105350832913</v>
      </c>
      <c r="BA9" s="1" t="n">
        <f aca="false">BA$5/(1-$C9)+$B$9-BA$5</f>
        <v>0.308584906612821</v>
      </c>
      <c r="BB9" s="1" t="n">
        <f aca="false">BB$5/(1-$C9)+$B$9-BB$5</f>
        <v>0.30906446239273</v>
      </c>
      <c r="BC9" s="1" t="n">
        <f aca="false">BC$5/(1-$C9)+$B$9-BC$5</f>
        <v>0.309544018172639</v>
      </c>
      <c r="BD9" s="1" t="n">
        <f aca="false">BD$5/(1-$C9)+$B$9-BD$5</f>
        <v>0.310023573952549</v>
      </c>
      <c r="BE9" s="1" t="n">
        <f aca="false">BE$5/(1-$C9)+$B$9-BE$5</f>
        <v>0.310503129732457</v>
      </c>
      <c r="BF9" s="1" t="n">
        <f aca="false">BF$5/(1-$C9)+$B$9-BF$5</f>
        <v>0.310982685512367</v>
      </c>
      <c r="BG9" s="1" t="n">
        <f aca="false">BG$5/(1-$C9)+$B$9-BG$5</f>
        <v>0.311462241292277</v>
      </c>
      <c r="BH9" s="1" t="n">
        <f aca="false">BH$5/(1-$C9)+$B$9-BH$5</f>
        <v>0.311941797072185</v>
      </c>
      <c r="BI9" s="1" t="n">
        <f aca="false">BI$5/(1-$C9)+$B$9-BI$5</f>
        <v>0.312421352852095</v>
      </c>
      <c r="BJ9" s="1" t="n">
        <f aca="false">BJ$5/(1-$C9)+$B$9-BJ$5</f>
        <v>0.312900908632003</v>
      </c>
      <c r="BK9" s="1" t="n">
        <f aca="false">BK$5/(1-$C9)+$B$9-BK$5</f>
        <v>0.313380464411913</v>
      </c>
      <c r="BL9" s="1" t="n">
        <f aca="false">BL$5/(1-$C9)+$B$9-BL$5</f>
        <v>0.313860020191822</v>
      </c>
      <c r="BM9" s="1" t="n">
        <f aca="false">BM$5/(1-$C9)+$B$9-BM$5</f>
        <v>0.314339575971731</v>
      </c>
      <c r="BN9" s="1" t="n">
        <f aca="false">BN$5/(1-$C9)+$B$9-BN$5</f>
        <v>0.31481913175164</v>
      </c>
      <c r="BO9" s="1" t="n">
        <f aca="false">BO$5/(1-$C9)+$B$9-BO$5</f>
        <v>0.315298687531549</v>
      </c>
      <c r="BP9" s="1" t="n">
        <f aca="false">BP$5/(1-$C9)+$B$9-BP$5</f>
        <v>0.315778243311458</v>
      </c>
      <c r="BQ9" s="1" t="n">
        <f aca="false">BQ$5/(1-$C9)+$B$9-BQ$5</f>
        <v>0.316257799091368</v>
      </c>
      <c r="BR9" s="1" t="n">
        <f aca="false">BR$5/(1-$C9)+$B$9-BR$5</f>
        <v>0.316737354871276</v>
      </c>
      <c r="BS9" s="1" t="n">
        <f aca="false">BS$5/(1-$C9)+$B$9-BS$5</f>
        <v>0.317216910651186</v>
      </c>
      <c r="BT9" s="1" t="n">
        <f aca="false">BT$5/(1-$C9)+$B$9-BT$5</f>
        <v>0.317696466431094</v>
      </c>
      <c r="BU9" s="1" t="n">
        <f aca="false">BU$5/(1-$C9)+$B$9-BU$5</f>
        <v>0.318176022211004</v>
      </c>
      <c r="BV9" s="1" t="n">
        <f aca="false">BV$5/(1-$C9)+$B$9-BV$5</f>
        <v>0.318655577990914</v>
      </c>
      <c r="BW9" s="1" t="n">
        <f aca="false">BW$5/(1-$C9)+$B$9-BW$5</f>
        <v>0.319135133770822</v>
      </c>
      <c r="BX9" s="1" t="n">
        <f aca="false">BX$5/(1-$C9)+$B$9-BX$5</f>
        <v>0.319614689550732</v>
      </c>
      <c r="BY9" s="1" t="n">
        <f aca="false">BY$5/(1-$C9)+$B$9-BY$5</f>
        <v>0.32009424533064</v>
      </c>
      <c r="BZ9" s="1" t="n">
        <f aca="false">BZ$5/(1-$C9)+$B$9-BZ$5</f>
        <v>0.32057380111055</v>
      </c>
      <c r="CA9" s="1" t="n">
        <f aca="false">CA$5/(1-$C9)+$B$9-CA$5</f>
        <v>0.321053356890459</v>
      </c>
      <c r="CB9" s="1" t="n">
        <f aca="false">CB$5/(1-$C9)+$B$9-CB$5</f>
        <v>0.321532912670368</v>
      </c>
      <c r="CC9" s="1" t="n">
        <f aca="false">CC$5/(1-$C9)+$B$9-CC$5</f>
        <v>0.322012468450277</v>
      </c>
      <c r="CD9" s="1" t="n">
        <f aca="false">CD$5/(1-$C9)+$B$9-CD$5</f>
        <v>0.322492024230186</v>
      </c>
      <c r="CE9" s="1" t="n">
        <f aca="false">CE$5/(1-$C9)+$B$9-CE$5</f>
        <v>0.322971580010095</v>
      </c>
      <c r="CF9" s="1" t="n">
        <f aca="false">CF$5/(1-$C9)+$B$9-CF$5</f>
        <v>0.323451135790005</v>
      </c>
      <c r="CG9" s="1" t="n">
        <f aca="false">CG$5/(1-$C9)+$B$9-CG$5</f>
        <v>0.323930691569913</v>
      </c>
      <c r="CH9" s="1" t="n">
        <f aca="false">CH$5/(1-$C9)+$B$9-CH$5</f>
        <v>0.324410247349823</v>
      </c>
      <c r="CI9" s="1" t="n">
        <f aca="false">CI$5/(1-$C9)+$B$9-CI$5</f>
        <v>0.324889803129731</v>
      </c>
      <c r="CJ9" s="1" t="n">
        <f aca="false">CJ$5/(1-$C9)+$B$9-CJ$5</f>
        <v>0.325369358909641</v>
      </c>
      <c r="CK9" s="1" t="n">
        <f aca="false">CK$5/(1-$C9)+$B$9-CK$5</f>
        <v>0.32584891468955</v>
      </c>
      <c r="CL9" s="1" t="n">
        <f aca="false">CL$5/(1-$C9)+$B$9-CL$5</f>
        <v>0.326328470469459</v>
      </c>
      <c r="CM9" s="1" t="n">
        <f aca="false">CM$5/(1-$C9)+$B$9-CM$5</f>
        <v>0.326808026249369</v>
      </c>
      <c r="CN9" s="1" t="n">
        <f aca="false">CN$5/(1-$C9)+$B$9-CN$5</f>
        <v>0.327287582029277</v>
      </c>
      <c r="CO9" s="1" t="n">
        <f aca="false">CO$5/(1-$C9)+$B$9-CO$5</f>
        <v>0.327767137809187</v>
      </c>
      <c r="CP9" s="1" t="n">
        <f aca="false">CP$5/(1-$C9)+$B$9-CP$5</f>
        <v>0.328246693589096</v>
      </c>
      <c r="CQ9" s="1" t="n">
        <f aca="false">CQ$5/(1-$C9)+$B$9-CQ$5</f>
        <v>0.328726249369005</v>
      </c>
      <c r="CR9" s="1" t="n">
        <f aca="false">CR$5/(1-$C9)+$B$9-CR$5</f>
        <v>0.329205805148914</v>
      </c>
      <c r="CS9" s="1" t="n">
        <f aca="false">CS$5/(1-$C9)+$B$9-CS$5</f>
        <v>0.329685360928823</v>
      </c>
      <c r="CT9" s="1" t="n">
        <f aca="false">CT$5/(1-$C9)+$B$9-CT$5</f>
        <v>0.330164916708732</v>
      </c>
      <c r="CU9" s="1" t="n">
        <f aca="false">CU$5/(1-$C9)+$B$9-CU$5</f>
        <v>0.330644472488642</v>
      </c>
      <c r="CV9" s="1" t="n">
        <f aca="false">CV$5/(1-$C9)+$B$9-CV$5</f>
        <v>0.33112402826855</v>
      </c>
      <c r="CW9" s="1" t="n">
        <f aca="false">CW$5/(1-$C9)+$B$9-CW$5</f>
        <v>0.33160358404846</v>
      </c>
      <c r="CX9" s="1" t="n">
        <f aca="false">CX$5/(1-$C9)+$B$9-CX$5</f>
        <v>0.332083139828368</v>
      </c>
      <c r="CY9" s="1" t="n">
        <f aca="false">CY$5/(1-$C9)+$B$9-CY$5</f>
        <v>0.332562695608278</v>
      </c>
      <c r="CZ9" s="1" t="n">
        <f aca="false">CZ$5/(1-$C9)+$B$9-CZ$5</f>
        <v>0.333042251388187</v>
      </c>
      <c r="DA9" s="1" t="n">
        <f aca="false">DA$5/(1-$C9)+$B$9-DA$5</f>
        <v>0.333521807168096</v>
      </c>
      <c r="DB9" s="1" t="n">
        <f aca="false">DB$5/(1-$C9)+$B$9-DB$5</f>
        <v>0.334001362948006</v>
      </c>
      <c r="DC9" s="1" t="n">
        <f aca="false">DC$5/(1-$C9)+$B$9-DC$5</f>
        <v>0.334480918727914</v>
      </c>
      <c r="DD9" s="1" t="n">
        <f aca="false">DD$5/(1-$C9)+$B$9-DD$5</f>
        <v>0.334960474507824</v>
      </c>
      <c r="DE9" s="1" t="n">
        <f aca="false">DE$5/(1-$C9)+$B$9-DE$5</f>
        <v>0.335440030287733</v>
      </c>
      <c r="DF9" s="1" t="n">
        <f aca="false">DF$5/(1-$C9)+$B$9-DF$5</f>
        <v>0.335919586067642</v>
      </c>
      <c r="DG9" s="1" t="n">
        <f aca="false">DG$5/(1-$C9)+$B$9-DG$5</f>
        <v>0.336399141847551</v>
      </c>
      <c r="DH9" s="1" t="n">
        <f aca="false">DH$5/(1-$C9)+$B$9-DH$5</f>
        <v>0.33687869762746</v>
      </c>
      <c r="DI9" s="1" t="n">
        <f aca="false">DI$5/(1-$C9)+$B$9-DI$5</f>
        <v>0.337358253407369</v>
      </c>
      <c r="DJ9" s="1" t="n">
        <f aca="false">DJ$5/(1-$C9)+$B$9-DJ$5</f>
        <v>0.337837809187278</v>
      </c>
      <c r="DK9" s="1" t="n">
        <f aca="false">DK$5/(1-$C9)+$B$9-DK$5</f>
        <v>0.338317364967187</v>
      </c>
      <c r="DL9" s="1" t="n">
        <f aca="false">DL$5/(1-$C9)+$B$9-DL$5</f>
        <v>0.338796920747097</v>
      </c>
      <c r="DM9" s="1" t="n">
        <f aca="false">DM$5/(1-$C9)+$B$9-DM$5</f>
        <v>0.339276476527006</v>
      </c>
      <c r="DN9" s="1" t="n">
        <f aca="false">DN$5/(1-$C9)+$B$9-DN$5</f>
        <v>0.339756032306915</v>
      </c>
      <c r="DO9" s="1" t="n">
        <f aca="false">DO$5/(1-$C9)+$B$9-DO$5</f>
        <v>0.340235588086824</v>
      </c>
      <c r="DP9" s="1" t="n">
        <f aca="false">DP$5/(1-$C9)+$B$9-DP$5</f>
        <v>0.340715143866733</v>
      </c>
      <c r="DQ9" s="1" t="n">
        <f aca="false">DQ$5/(1-$C9)+$B$9-DQ$5</f>
        <v>0.341194699646643</v>
      </c>
      <c r="DR9" s="1" t="n">
        <f aca="false">DR$5/(1-$C9)+$B$9-DR$5</f>
        <v>0.341674255426551</v>
      </c>
      <c r="DS9" s="1" t="n">
        <f aca="false">DS$5/(1-$C9)+$B$9-DS$5</f>
        <v>0.342153811206461</v>
      </c>
      <c r="DT9" s="1" t="n">
        <f aca="false">DT$5/(1-$C9)+$B$9-DT$5</f>
        <v>0.34263336698637</v>
      </c>
      <c r="DU9" s="1" t="n">
        <f aca="false">DU$5/(1-$C9)+$B$9-DU$5</f>
        <v>0.343112922766279</v>
      </c>
      <c r="DV9" s="1" t="n">
        <f aca="false">DV$5/(1-$C9)+$B$9-DV$5</f>
        <v>0.343592478546188</v>
      </c>
      <c r="DW9" s="1" t="n">
        <f aca="false">DW$5/(1-$C9)+$B$9-DW$5</f>
        <v>0.344072034326097</v>
      </c>
      <c r="DX9" s="1" t="n">
        <f aca="false">DX$5/(1-$C9)+$B$9-DX$5</f>
        <v>0.344551590106007</v>
      </c>
      <c r="DY9" s="1" t="n">
        <f aca="false">DY$5/(1-$C9)+$B$9-DY$5</f>
        <v>0.345031145885915</v>
      </c>
      <c r="DZ9" s="1" t="n">
        <f aca="false">DZ$5/(1-$C9)+$B$9-DZ$5</f>
        <v>0.345510701665824</v>
      </c>
      <c r="EA9" s="1" t="n">
        <f aca="false">EA$5/(1-$C9)+$B$9-EA$5</f>
        <v>0.345990257445735</v>
      </c>
      <c r="EB9" s="1" t="n">
        <f aca="false">EB$5/(1-$C9)+$B$9-EB$5</f>
        <v>0.346469813225643</v>
      </c>
      <c r="EC9" s="1" t="n">
        <f aca="false">EC$5/(1-$C9)+$B$9-EC$5</f>
        <v>0.346949369005552</v>
      </c>
      <c r="ED9" s="1" t="n">
        <f aca="false">ED$5/(1-$C9)+$B$9-ED$5</f>
        <v>0.347428924785461</v>
      </c>
    </row>
    <row r="10" customFormat="false" ht="12.75" hidden="false" customHeight="false" outlineLevel="0" collapsed="false">
      <c r="A10" s="18"/>
      <c r="D10" s="1"/>
    </row>
    <row r="11" customFormat="false" ht="12.75" hidden="false" customHeight="false" outlineLevel="0" collapsed="false">
      <c r="A11" s="18" t="s">
        <v>9</v>
      </c>
      <c r="D11" s="1"/>
    </row>
    <row r="12" customFormat="false" ht="12.75" hidden="false" customHeight="false" outlineLevel="0" collapsed="false">
      <c r="A12" s="18" t="s">
        <v>168</v>
      </c>
      <c r="B12" s="1" t="n">
        <v>0.3692</v>
      </c>
      <c r="C12" s="2" t="n">
        <f aca="false">0.044</f>
        <v>0.044</v>
      </c>
      <c r="D12" s="1" t="n">
        <f aca="false">D$5/(1-$C12)+$B$14-D$5</f>
        <v>0.482937656903766</v>
      </c>
      <c r="E12" s="1" t="n">
        <f aca="false">E$5/(1-$C12)+$B$14-E$5</f>
        <v>0.485238912133891</v>
      </c>
      <c r="F12" s="1" t="n">
        <f aca="false">F$5/(1-$C12)+$B$14-F$5</f>
        <v>0.487540167364017</v>
      </c>
      <c r="G12" s="1" t="n">
        <f aca="false">G$5/(1-$C12)+$B$14-G$5</f>
        <v>0.489841422594142</v>
      </c>
      <c r="H12" s="1" t="n">
        <f aca="false">H$5/(1-$C12)+$B$14-H$5</f>
        <v>0.492142677824268</v>
      </c>
      <c r="I12" s="1" t="n">
        <f aca="false">I$5/(1-$C12)+$B$14-I$5</f>
        <v>0.494443933054394</v>
      </c>
      <c r="J12" s="1" t="n">
        <f aca="false">J$5/(1-$C12)+$B$14-J$5</f>
        <v>0.496745188284519</v>
      </c>
      <c r="K12" s="1" t="n">
        <f aca="false">K$5/(1-$C12)+$B$14-K$5</f>
        <v>0.499046443514645</v>
      </c>
      <c r="L12" s="1" t="n">
        <f aca="false">L$5/(1-$C12)+$B$14-L$5</f>
        <v>0.50134769874477</v>
      </c>
      <c r="M12" s="1" t="n">
        <f aca="false">M$5/(1-$C12)+$B$14-M$5</f>
        <v>0.503648953974895</v>
      </c>
      <c r="N12" s="1" t="n">
        <f aca="false">N$5/(1-$C12)+$B$14-N$5</f>
        <v>0.505950209205021</v>
      </c>
      <c r="O12" s="1" t="n">
        <f aca="false">O$5/(1-$C12)+$B$14-O$5</f>
        <v>0.508251464435146</v>
      </c>
      <c r="P12" s="1" t="n">
        <f aca="false">P$5/(1-$C12)+$B$14-P$5</f>
        <v>0.510552719665272</v>
      </c>
      <c r="Q12" s="1" t="n">
        <f aca="false">Q$5/(1-$C12)+$B$14-Q$5</f>
        <v>0.512853974895398</v>
      </c>
      <c r="R12" s="1" t="n">
        <f aca="false">R$5/(1-$C12)+$B$14-R$5</f>
        <v>0.515155230125523</v>
      </c>
      <c r="S12" s="1" t="n">
        <f aca="false">S$5/(1-$C12)+$B$14-S$5</f>
        <v>0.517456485355649</v>
      </c>
      <c r="T12" s="1" t="n">
        <f aca="false">T$5/(1-$C12)+$B$14-T$5</f>
        <v>0.519757740585774</v>
      </c>
      <c r="U12" s="1" t="n">
        <f aca="false">U$5/(1-$C12)+$B$14-U$5</f>
        <v>0.522058995815899</v>
      </c>
      <c r="V12" s="1" t="n">
        <f aca="false">V$5/(1-$C12)+$B$14-V$5</f>
        <v>0.524360251046025</v>
      </c>
      <c r="W12" s="1" t="n">
        <f aca="false">W$5/(1-$C12)+$B$14-W$5</f>
        <v>0.526661506276151</v>
      </c>
      <c r="X12" s="1" t="n">
        <f aca="false">X$5/(1-$C12)+$B$14-X$5</f>
        <v>0.528962761506276</v>
      </c>
      <c r="Y12" s="1" t="n">
        <f aca="false">Y$5/(1-$C12)+$B$14-Y$5</f>
        <v>0.531264016736402</v>
      </c>
      <c r="Z12" s="1" t="n">
        <f aca="false">Z$5/(1-$C12)+$B$14-Z$5</f>
        <v>0.533565271966527</v>
      </c>
      <c r="AA12" s="1" t="n">
        <f aca="false">AA$5/(1-$C12)+$B$14-AA$5</f>
        <v>0.535866527196653</v>
      </c>
      <c r="AB12" s="1" t="n">
        <f aca="false">AB$5/(1-$C12)+$B$14-AB$5</f>
        <v>0.538167782426778</v>
      </c>
      <c r="AC12" s="1" t="n">
        <f aca="false">AC$5/(1-$C12)+$B$14-AC$5</f>
        <v>0.540469037656904</v>
      </c>
      <c r="AD12" s="1" t="n">
        <f aca="false">AD$5/(1-$C12)+$B$14-AD$5</f>
        <v>0.542770292887029</v>
      </c>
      <c r="AE12" s="1" t="n">
        <f aca="false">AE$5/(1-$C12)+$B$14-AE$5</f>
        <v>0.545071548117155</v>
      </c>
      <c r="AF12" s="1" t="n">
        <f aca="false">AF$5/(1-$C12)+$B$14-AF$5</f>
        <v>0.54737280334728</v>
      </c>
      <c r="AG12" s="1" t="n">
        <f aca="false">AG$5/(1-$C12)+$B$14-AG$5</f>
        <v>0.549674058577406</v>
      </c>
      <c r="AH12" s="1" t="n">
        <f aca="false">AH$5/(1-$C12)+$B$14-AH$5</f>
        <v>0.551975313807531</v>
      </c>
      <c r="AI12" s="1" t="n">
        <f aca="false">AI$5/(1-$C12)+$B$14-AI$5</f>
        <v>0.554276569037657</v>
      </c>
      <c r="AJ12" s="1" t="n">
        <f aca="false">AJ$5/(1-$C12)+$B$14-AJ$5</f>
        <v>0.556577824267782</v>
      </c>
      <c r="AK12" s="1" t="n">
        <f aca="false">AK$5/(1-$C12)+$B$14-AK$5</f>
        <v>0.558879079497908</v>
      </c>
      <c r="AL12" s="1" t="n">
        <f aca="false">AL$5/(1-$C12)+$B$14-AL$5</f>
        <v>0.561180334728034</v>
      </c>
      <c r="AM12" s="1" t="n">
        <f aca="false">AM$5/(1-$C12)+$B$14-AM$5</f>
        <v>0.563481589958159</v>
      </c>
      <c r="AN12" s="1" t="n">
        <f aca="false">AN$5/(1-$C12)+$B$14-AN$5</f>
        <v>0.565782845188284</v>
      </c>
      <c r="AO12" s="1" t="n">
        <f aca="false">AO$5/(1-$C12)+$B$14-AO$5</f>
        <v>0.56808410041841</v>
      </c>
      <c r="AP12" s="1" t="n">
        <f aca="false">AP$5/(1-$C12)+$B$14-AP$5</f>
        <v>0.570385355648535</v>
      </c>
      <c r="AQ12" s="1" t="n">
        <f aca="false">AQ$5/(1-$C12)+$B$14-AQ$5</f>
        <v>0.572686610878661</v>
      </c>
      <c r="AR12" s="1" t="n">
        <f aca="false">AR$5/(1-$C12)+$B$14-AR$5</f>
        <v>0.574987866108787</v>
      </c>
      <c r="AS12" s="1" t="n">
        <f aca="false">AS$5/(1-$C12)+$B$14-AS$5</f>
        <v>0.577289121338912</v>
      </c>
      <c r="AT12" s="1" t="n">
        <f aca="false">AT$5/(1-$C12)+$B$14-AT$5</f>
        <v>0.579590376569037</v>
      </c>
      <c r="AU12" s="1" t="n">
        <f aca="false">AU$5/(1-$C12)+$B$14-AU$5</f>
        <v>0.581891631799163</v>
      </c>
      <c r="AV12" s="1" t="n">
        <f aca="false">AV$5/(1-$C12)+$B$14-AV$5</f>
        <v>0.584192887029289</v>
      </c>
      <c r="AW12" s="1" t="n">
        <f aca="false">AW$5/(1-$C12)+$B$14-AW$5</f>
        <v>0.586494142259415</v>
      </c>
      <c r="AX12" s="1" t="n">
        <f aca="false">AX$5/(1-$C12)+$B$14-AX$5</f>
        <v>0.58879539748954</v>
      </c>
      <c r="AY12" s="1" t="n">
        <f aca="false">AY$5/(1-$C12)+$B$14-AY$5</f>
        <v>0.591096652719665</v>
      </c>
      <c r="AZ12" s="1" t="n">
        <f aca="false">AZ$5/(1-$C12)+$B$14-AZ$5</f>
        <v>0.593397907949791</v>
      </c>
      <c r="BA12" s="1" t="n">
        <f aca="false">BA$5/(1-$C12)+$B$14-BA$5</f>
        <v>0.595699163179916</v>
      </c>
      <c r="BB12" s="1" t="n">
        <f aca="false">BB$5/(1-$C12)+$B$14-BB$5</f>
        <v>0.598000418410042</v>
      </c>
      <c r="BC12" s="1" t="n">
        <f aca="false">BC$5/(1-$C12)+$B$14-BC$5</f>
        <v>0.600301673640168</v>
      </c>
      <c r="BD12" s="1" t="n">
        <f aca="false">BD$5/(1-$C12)+$B$14-BD$5</f>
        <v>0.602602928870293</v>
      </c>
      <c r="BE12" s="1" t="n">
        <f aca="false">BE$5/(1-$C12)+$B$14-BE$5</f>
        <v>0.604904184100418</v>
      </c>
      <c r="BF12" s="1" t="n">
        <f aca="false">BF$5/(1-$C12)+$B$14-BF$5</f>
        <v>0.607205439330544</v>
      </c>
      <c r="BG12" s="1" t="n">
        <f aca="false">BG$5/(1-$C12)+$B$14-BG$5</f>
        <v>0.609506694560669</v>
      </c>
      <c r="BH12" s="1" t="n">
        <f aca="false">BH$5/(1-$C12)+$B$14-BH$5</f>
        <v>0.611807949790795</v>
      </c>
      <c r="BI12" s="1" t="n">
        <f aca="false">BI$5/(1-$C12)+$B$14-BI$5</f>
        <v>0.61410920502092</v>
      </c>
      <c r="BJ12" s="1" t="n">
        <f aca="false">BJ$5/(1-$C12)+$B$14-BJ$5</f>
        <v>0.616410460251045</v>
      </c>
      <c r="BK12" s="1" t="n">
        <f aca="false">BK$5/(1-$C12)+$B$14-BK$5</f>
        <v>0.618711715481171</v>
      </c>
      <c r="BL12" s="1" t="n">
        <f aca="false">BL$5/(1-$C12)+$B$14-BL$5</f>
        <v>0.621012970711297</v>
      </c>
      <c r="BM12" s="1" t="n">
        <f aca="false">BM$5/(1-$C12)+$B$14-BM$5</f>
        <v>0.623314225941423</v>
      </c>
      <c r="BN12" s="1" t="n">
        <f aca="false">BN$5/(1-$C12)+$B$14-BN$5</f>
        <v>0.625615481171548</v>
      </c>
      <c r="BO12" s="1" t="n">
        <f aca="false">BO$5/(1-$C12)+$B$14-BO$5</f>
        <v>0.627916736401674</v>
      </c>
      <c r="BP12" s="1" t="n">
        <f aca="false">BP$5/(1-$C12)+$B$14-BP$5</f>
        <v>0.630217991631799</v>
      </c>
      <c r="BQ12" s="1" t="n">
        <f aca="false">BQ$5/(1-$C12)+$B$14-BQ$5</f>
        <v>0.632519246861924</v>
      </c>
      <c r="BR12" s="1" t="n">
        <f aca="false">BR$5/(1-$C12)+$B$14-BR$5</f>
        <v>0.63482050209205</v>
      </c>
      <c r="BS12" s="1" t="n">
        <f aca="false">BS$5/(1-$C12)+$B$14-BS$5</f>
        <v>0.637121757322175</v>
      </c>
      <c r="BT12" s="1" t="n">
        <f aca="false">BT$5/(1-$C12)+$B$14-BT$5</f>
        <v>0.639423012552301</v>
      </c>
      <c r="BU12" s="1" t="n">
        <f aca="false">BU$5/(1-$C12)+$B$14-BU$5</f>
        <v>0.641724267782426</v>
      </c>
      <c r="BV12" s="1" t="n">
        <f aca="false">BV$5/(1-$C12)+$B$14-BV$5</f>
        <v>0.644025523012552</v>
      </c>
      <c r="BW12" s="1" t="n">
        <f aca="false">BW$5/(1-$C12)+$B$14-BW$5</f>
        <v>0.646326778242678</v>
      </c>
      <c r="BX12" s="1" t="n">
        <f aca="false">BX$5/(1-$C12)+$B$14-BX$5</f>
        <v>0.648628033472803</v>
      </c>
      <c r="BY12" s="1" t="n">
        <f aca="false">BY$5/(1-$C12)+$B$14-BY$5</f>
        <v>0.650929288702929</v>
      </c>
      <c r="BZ12" s="1" t="n">
        <f aca="false">BZ$5/(1-$C12)+$B$14-BZ$5</f>
        <v>0.653230543933054</v>
      </c>
      <c r="CA12" s="1" t="n">
        <f aca="false">CA$5/(1-$C12)+$B$14-CA$5</f>
        <v>0.65553179916318</v>
      </c>
      <c r="CB12" s="1" t="n">
        <f aca="false">CB$5/(1-$C12)+$B$14-CB$5</f>
        <v>0.657833054393305</v>
      </c>
      <c r="CC12" s="1" t="n">
        <f aca="false">CC$5/(1-$C12)+$B$14-CC$5</f>
        <v>0.66013430962343</v>
      </c>
      <c r="CD12" s="1" t="n">
        <f aca="false">CD$5/(1-$C12)+$B$14-CD$5</f>
        <v>0.662435564853556</v>
      </c>
      <c r="CE12" s="1" t="n">
        <f aca="false">CE$5/(1-$C12)+$B$14-CE$5</f>
        <v>0.664736820083681</v>
      </c>
      <c r="CF12" s="1" t="n">
        <f aca="false">CF$5/(1-$C12)+$B$14-CF$5</f>
        <v>0.667038075313807</v>
      </c>
      <c r="CG12" s="1" t="n">
        <f aca="false">CG$5/(1-$C12)+$B$14-CG$5</f>
        <v>0.669339330543933</v>
      </c>
      <c r="CH12" s="1" t="n">
        <f aca="false">CH$5/(1-$C12)+$B$14-CH$5</f>
        <v>0.671640585774059</v>
      </c>
      <c r="CI12" s="1" t="n">
        <f aca="false">CI$5/(1-$C12)+$B$14-CI$5</f>
        <v>0.673941841004184</v>
      </c>
      <c r="CJ12" s="1" t="n">
        <f aca="false">CJ$5/(1-$C12)+$B$14-CJ$5</f>
        <v>0.676243096234309</v>
      </c>
      <c r="CK12" s="1" t="n">
        <f aca="false">CK$5/(1-$C12)+$B$14-CK$5</f>
        <v>0.678544351464435</v>
      </c>
      <c r="CL12" s="1" t="n">
        <f aca="false">CL$5/(1-$C12)+$B$14-CL$5</f>
        <v>0.68084560669456</v>
      </c>
      <c r="CM12" s="1" t="n">
        <f aca="false">CM$5/(1-$C12)+$B$14-CM$5</f>
        <v>0.683146861924686</v>
      </c>
      <c r="CN12" s="1" t="n">
        <f aca="false">CN$5/(1-$C12)+$B$14-CN$5</f>
        <v>0.685448117154811</v>
      </c>
      <c r="CO12" s="1" t="n">
        <f aca="false">CO$5/(1-$C12)+$B$14-CO$5</f>
        <v>0.687749372384936</v>
      </c>
      <c r="CP12" s="1" t="n">
        <f aca="false">CP$5/(1-$C12)+$B$14-CP$5</f>
        <v>0.690050627615062</v>
      </c>
      <c r="CQ12" s="1" t="n">
        <f aca="false">CQ$5/(1-$C12)+$B$14-CQ$5</f>
        <v>0.692351882845188</v>
      </c>
      <c r="CR12" s="1" t="n">
        <f aca="false">CR$5/(1-$C12)+$B$14-CR$5</f>
        <v>0.694653138075314</v>
      </c>
      <c r="CS12" s="1" t="n">
        <f aca="false">CS$5/(1-$C12)+$B$14-CS$5</f>
        <v>0.696954393305439</v>
      </c>
      <c r="CT12" s="1" t="n">
        <f aca="false">CT$5/(1-$C12)+$B$14-CT$5</f>
        <v>0.699255648535565</v>
      </c>
      <c r="CU12" s="1" t="n">
        <f aca="false">CU$5/(1-$C12)+$B$14-CU$5</f>
        <v>0.70155690376569</v>
      </c>
      <c r="CV12" s="1" t="n">
        <f aca="false">CV$5/(1-$C12)+$B$14-CV$5</f>
        <v>0.703858158995815</v>
      </c>
      <c r="CW12" s="1" t="n">
        <f aca="false">CW$5/(1-$C12)+$B$14-CW$5</f>
        <v>0.706159414225941</v>
      </c>
      <c r="CX12" s="1" t="n">
        <f aca="false">CX$5/(1-$C12)+$B$14-CX$5</f>
        <v>0.708460669456066</v>
      </c>
      <c r="CY12" s="1" t="n">
        <f aca="false">CY$5/(1-$C12)+$B$14-CY$5</f>
        <v>0.710761924686192</v>
      </c>
      <c r="CZ12" s="1" t="n">
        <f aca="false">CZ$5/(1-$C12)+$B$14-CZ$5</f>
        <v>0.713063179916317</v>
      </c>
      <c r="DA12" s="1" t="n">
        <f aca="false">DA$5/(1-$C12)+$B$14-DA$5</f>
        <v>0.715364435146443</v>
      </c>
      <c r="DB12" s="1" t="n">
        <f aca="false">DB$5/(1-$C12)+$B$14-DB$5</f>
        <v>0.717665690376569</v>
      </c>
      <c r="DC12" s="1" t="n">
        <f aca="false">DC$5/(1-$C12)+$B$14-DC$5</f>
        <v>0.719966945606694</v>
      </c>
      <c r="DD12" s="1" t="n">
        <f aca="false">DD$5/(1-$C12)+$B$14-DD$5</f>
        <v>0.72226820083682</v>
      </c>
      <c r="DE12" s="1" t="n">
        <f aca="false">DE$5/(1-$C12)+$B$14-DE$5</f>
        <v>0.724569456066945</v>
      </c>
      <c r="DF12" s="1" t="n">
        <f aca="false">DF$5/(1-$C12)+$B$14-DF$5</f>
        <v>0.726870711297071</v>
      </c>
      <c r="DG12" s="1" t="n">
        <f aca="false">DG$5/(1-$C12)+$B$14-DG$5</f>
        <v>0.729171966527196</v>
      </c>
      <c r="DH12" s="1" t="n">
        <f aca="false">DH$5/(1-$C12)+$B$14-DH$5</f>
        <v>0.731473221757321</v>
      </c>
      <c r="DI12" s="1" t="n">
        <f aca="false">DI$5/(1-$C12)+$B$14-DI$5</f>
        <v>0.733774476987447</v>
      </c>
      <c r="DJ12" s="1" t="n">
        <f aca="false">DJ$5/(1-$C12)+$B$14-DJ$5</f>
        <v>0.736075732217572</v>
      </c>
      <c r="DK12" s="1" t="n">
        <f aca="false">DK$5/(1-$C12)+$B$14-DK$5</f>
        <v>0.738376987447698</v>
      </c>
      <c r="DL12" s="1" t="n">
        <f aca="false">DL$5/(1-$C12)+$B$14-DL$5</f>
        <v>0.740678242677824</v>
      </c>
      <c r="DM12" s="1" t="n">
        <f aca="false">DM$5/(1-$C12)+$B$14-DM$5</f>
        <v>0.74297949790795</v>
      </c>
      <c r="DN12" s="1" t="n">
        <f aca="false">DN$5/(1-$C12)+$B$14-DN$5</f>
        <v>0.745280753138075</v>
      </c>
      <c r="DO12" s="1" t="n">
        <f aca="false">DO$5/(1-$C12)+$B$14-DO$5</f>
        <v>0.7475820083682</v>
      </c>
      <c r="DP12" s="1" t="n">
        <f aca="false">DP$5/(1-$C12)+$B$14-DP$5</f>
        <v>0.749883263598327</v>
      </c>
      <c r="DQ12" s="1" t="n">
        <f aca="false">DQ$5/(1-$C12)+$B$14-DQ$5</f>
        <v>0.752184518828452</v>
      </c>
      <c r="DR12" s="1" t="n">
        <f aca="false">DR$5/(1-$C12)+$B$14-DR$5</f>
        <v>0.754485774058577</v>
      </c>
      <c r="DS12" s="1" t="n">
        <f aca="false">DS$5/(1-$C12)+$B$14-DS$5</f>
        <v>0.756787029288702</v>
      </c>
      <c r="DT12" s="1" t="n">
        <f aca="false">DT$5/(1-$C12)+$B$14-DT$5</f>
        <v>0.759088284518829</v>
      </c>
      <c r="DU12" s="1" t="n">
        <f aca="false">DU$5/(1-$C12)+$B$14-DU$5</f>
        <v>0.761389539748954</v>
      </c>
      <c r="DV12" s="1" t="n">
        <f aca="false">DV$5/(1-$C12)+$B$14-DV$5</f>
        <v>0.763690794979079</v>
      </c>
      <c r="DW12" s="1" t="n">
        <f aca="false">DW$5/(1-$C12)+$B$14-DW$5</f>
        <v>0.765992050209205</v>
      </c>
      <c r="DX12" s="1" t="n">
        <f aca="false">DX$5/(1-$C12)+$B$14-DX$5</f>
        <v>0.76829330543933</v>
      </c>
      <c r="DY12" s="1" t="n">
        <f aca="false">DY$5/(1-$C12)+$B$14-DY$5</f>
        <v>0.770594560669455</v>
      </c>
      <c r="DZ12" s="1" t="n">
        <f aca="false">DZ$5/(1-$C12)+$B$14-DZ$5</f>
        <v>0.772895815899582</v>
      </c>
      <c r="EA12" s="1" t="n">
        <f aca="false">EA$5/(1-$C12)+$B$14-EA$5</f>
        <v>0.775197071129707</v>
      </c>
      <c r="EB12" s="1" t="n">
        <f aca="false">EB$5/(1-$C12)+$B$14-EB$5</f>
        <v>0.777498326359832</v>
      </c>
      <c r="EC12" s="1" t="n">
        <f aca="false">EC$5/(1-$C12)+$B$14-EC$5</f>
        <v>0.779799581589957</v>
      </c>
      <c r="ED12" s="1" t="n">
        <f aca="false">ED$5/(1-$C12)+$B$14-ED$5</f>
        <v>0.782100836820082</v>
      </c>
      <c r="EE12" s="1"/>
    </row>
    <row r="13" customFormat="false" ht="12.75" hidden="false" customHeight="false" outlineLevel="0" collapsed="false">
      <c r="A13" s="18" t="s">
        <v>169</v>
      </c>
      <c r="B13" s="1" t="n">
        <v>0.444</v>
      </c>
      <c r="C13" s="2" t="n">
        <v>0.056</v>
      </c>
      <c r="D13" s="1" t="n">
        <f aca="false">D$5/(1-$C13)+$B$14-D$5</f>
        <v>0.502883050847458</v>
      </c>
      <c r="E13" s="1" t="n">
        <f aca="false">E$5/(1-$C13)+$B$14-E$5</f>
        <v>0.505849152542373</v>
      </c>
      <c r="F13" s="1" t="n">
        <f aca="false">F$5/(1-$C13)+$B$14-F$5</f>
        <v>0.508815254237288</v>
      </c>
      <c r="G13" s="1" t="n">
        <f aca="false">G$5/(1-$C13)+$B$14-G$5</f>
        <v>0.511781355932204</v>
      </c>
      <c r="H13" s="1" t="n">
        <f aca="false">H$5/(1-$C13)+$B$14-H$5</f>
        <v>0.514747457627119</v>
      </c>
      <c r="I13" s="1" t="n">
        <f aca="false">I$5/(1-$C13)+$B$14-I$5</f>
        <v>0.517713559322034</v>
      </c>
      <c r="J13" s="1" t="n">
        <f aca="false">J$5/(1-$C13)+$B$14-J$5</f>
        <v>0.52067966101695</v>
      </c>
      <c r="K13" s="1" t="n">
        <f aca="false">K$5/(1-$C13)+$B$14-K$5</f>
        <v>0.523645762711865</v>
      </c>
      <c r="L13" s="1" t="n">
        <f aca="false">L$5/(1-$C13)+$B$14-L$5</f>
        <v>0.52661186440678</v>
      </c>
      <c r="M13" s="1" t="n">
        <f aca="false">M$5/(1-$C13)+$B$14-M$5</f>
        <v>0.529577966101695</v>
      </c>
      <c r="N13" s="1" t="n">
        <f aca="false">N$5/(1-$C13)+$B$14-N$5</f>
        <v>0.53254406779661</v>
      </c>
      <c r="O13" s="1" t="n">
        <f aca="false">O$5/(1-$C13)+$B$14-O$5</f>
        <v>0.535510169491526</v>
      </c>
      <c r="P13" s="1" t="n">
        <f aca="false">P$5/(1-$C13)+$B$14-P$5</f>
        <v>0.538476271186441</v>
      </c>
      <c r="Q13" s="1" t="n">
        <f aca="false">Q$5/(1-$C13)+$B$14-Q$5</f>
        <v>0.541442372881356</v>
      </c>
      <c r="R13" s="1" t="n">
        <f aca="false">R$5/(1-$C13)+$B$14-R$5</f>
        <v>0.544408474576271</v>
      </c>
      <c r="S13" s="1" t="n">
        <f aca="false">S$5/(1-$C13)+$B$14-S$5</f>
        <v>0.547374576271186</v>
      </c>
      <c r="T13" s="1" t="n">
        <f aca="false">T$5/(1-$C13)+$B$14-T$5</f>
        <v>0.550340677966102</v>
      </c>
      <c r="U13" s="1" t="n">
        <f aca="false">U$5/(1-$C13)+$B$14-U$5</f>
        <v>0.553306779661017</v>
      </c>
      <c r="V13" s="1" t="n">
        <f aca="false">V$5/(1-$C13)+$B$14-V$5</f>
        <v>0.556272881355932</v>
      </c>
      <c r="W13" s="1" t="n">
        <f aca="false">W$5/(1-$C13)+$B$14-W$5</f>
        <v>0.559238983050848</v>
      </c>
      <c r="X13" s="1" t="n">
        <f aca="false">X$5/(1-$C13)+$B$14-X$5</f>
        <v>0.562205084745763</v>
      </c>
      <c r="Y13" s="1" t="n">
        <f aca="false">Y$5/(1-$C13)+$B$14-Y$5</f>
        <v>0.565171186440678</v>
      </c>
      <c r="Z13" s="1" t="n">
        <f aca="false">Z$5/(1-$C13)+$B$14-Z$5</f>
        <v>0.568137288135593</v>
      </c>
      <c r="AA13" s="1" t="n">
        <f aca="false">AA$5/(1-$C13)+$B$14-AA$5</f>
        <v>0.571103389830508</v>
      </c>
      <c r="AB13" s="1" t="n">
        <f aca="false">AB$5/(1-$C13)+$B$14-AB$5</f>
        <v>0.574069491525424</v>
      </c>
      <c r="AC13" s="1" t="n">
        <f aca="false">AC$5/(1-$C13)+$B$14-AC$5</f>
        <v>0.577035593220339</v>
      </c>
      <c r="AD13" s="1" t="n">
        <f aca="false">AD$5/(1-$C13)+$B$14-AD$5</f>
        <v>0.580001694915254</v>
      </c>
      <c r="AE13" s="1" t="n">
        <f aca="false">AE$5/(1-$C13)+$B$14-AE$5</f>
        <v>0.582967796610169</v>
      </c>
      <c r="AF13" s="1" t="n">
        <f aca="false">AF$5/(1-$C13)+$B$14-AF$5</f>
        <v>0.585933898305085</v>
      </c>
      <c r="AG13" s="1" t="n">
        <f aca="false">AG$5/(1-$C13)+$B$14-AG$5</f>
        <v>0.5889</v>
      </c>
      <c r="AH13" s="1" t="n">
        <f aca="false">AH$5/(1-$C13)+$B$14-AH$5</f>
        <v>0.591866101694915</v>
      </c>
      <c r="AI13" s="1" t="n">
        <f aca="false">AI$5/(1-$C13)+$B$14-AI$5</f>
        <v>0.594832203389831</v>
      </c>
      <c r="AJ13" s="1" t="n">
        <f aca="false">AJ$5/(1-$C13)+$B$14-AJ$5</f>
        <v>0.597798305084746</v>
      </c>
      <c r="AK13" s="1" t="n">
        <f aca="false">AK$5/(1-$C13)+$B$14-AK$5</f>
        <v>0.600764406779661</v>
      </c>
      <c r="AL13" s="1" t="n">
        <f aca="false">AL$5/(1-$C13)+$B$14-AL$5</f>
        <v>0.603730508474576</v>
      </c>
      <c r="AM13" s="1" t="n">
        <f aca="false">AM$5/(1-$C13)+$B$14-AM$5</f>
        <v>0.606696610169491</v>
      </c>
      <c r="AN13" s="1" t="n">
        <f aca="false">AN$5/(1-$C13)+$B$14-AN$5</f>
        <v>0.609662711864407</v>
      </c>
      <c r="AO13" s="1" t="n">
        <f aca="false">AO$5/(1-$C13)+$B$14-AO$5</f>
        <v>0.612628813559322</v>
      </c>
      <c r="AP13" s="1" t="n">
        <f aca="false">AP$5/(1-$C13)+$B$14-AP$5</f>
        <v>0.615594915254237</v>
      </c>
      <c r="AQ13" s="1" t="n">
        <f aca="false">AQ$5/(1-$C13)+$B$14-AQ$5</f>
        <v>0.618561016949152</v>
      </c>
      <c r="AR13" s="1" t="n">
        <f aca="false">AR$5/(1-$C13)+$B$14-AR$5</f>
        <v>0.621527118644068</v>
      </c>
      <c r="AS13" s="1" t="n">
        <f aca="false">AS$5/(1-$C13)+$B$14-AS$5</f>
        <v>0.624493220338983</v>
      </c>
      <c r="AT13" s="1" t="n">
        <f aca="false">AT$5/(1-$C13)+$B$14-AT$5</f>
        <v>0.627459322033899</v>
      </c>
      <c r="AU13" s="1" t="n">
        <f aca="false">AU$5/(1-$C13)+$B$14-AU$5</f>
        <v>0.630425423728813</v>
      </c>
      <c r="AV13" s="1" t="n">
        <f aca="false">AV$5/(1-$C13)+$B$14-AV$5</f>
        <v>0.633391525423729</v>
      </c>
      <c r="AW13" s="1" t="n">
        <f aca="false">AW$5/(1-$C13)+$B$14-AW$5</f>
        <v>0.636357627118644</v>
      </c>
      <c r="AX13" s="1" t="n">
        <f aca="false">AX$5/(1-$C13)+$B$14-AX$5</f>
        <v>0.639323728813559</v>
      </c>
      <c r="AY13" s="1" t="n">
        <f aca="false">AY$5/(1-$C13)+$B$14-AY$5</f>
        <v>0.642289830508475</v>
      </c>
      <c r="AZ13" s="1" t="n">
        <f aca="false">AZ$5/(1-$C13)+$B$14-AZ$5</f>
        <v>0.645255932203389</v>
      </c>
      <c r="BA13" s="1" t="n">
        <f aca="false">BA$5/(1-$C13)+$B$14-BA$5</f>
        <v>0.648222033898305</v>
      </c>
      <c r="BB13" s="1" t="n">
        <f aca="false">BB$5/(1-$C13)+$B$14-BB$5</f>
        <v>0.65118813559322</v>
      </c>
      <c r="BC13" s="1" t="n">
        <f aca="false">BC$5/(1-$C13)+$B$14-BC$5</f>
        <v>0.654154237288135</v>
      </c>
      <c r="BD13" s="1" t="n">
        <f aca="false">BD$5/(1-$C13)+$B$14-BD$5</f>
        <v>0.65712033898305</v>
      </c>
      <c r="BE13" s="1" t="n">
        <f aca="false">BE$5/(1-$C13)+$B$14-BE$5</f>
        <v>0.660086440677966</v>
      </c>
      <c r="BF13" s="1" t="n">
        <f aca="false">BF$5/(1-$C13)+$B$14-BF$5</f>
        <v>0.663052542372881</v>
      </c>
      <c r="BG13" s="1" t="n">
        <f aca="false">BG$5/(1-$C13)+$B$14-BG$5</f>
        <v>0.666018644067797</v>
      </c>
      <c r="BH13" s="1" t="n">
        <f aca="false">BH$5/(1-$C13)+$B$14-BH$5</f>
        <v>0.668984745762711</v>
      </c>
      <c r="BI13" s="1" t="n">
        <f aca="false">BI$5/(1-$C13)+$B$14-BI$5</f>
        <v>0.671950847457627</v>
      </c>
      <c r="BJ13" s="1" t="n">
        <f aca="false">BJ$5/(1-$C13)+$B$14-BJ$5</f>
        <v>0.674916949152542</v>
      </c>
      <c r="BK13" s="1" t="n">
        <f aca="false">BK$5/(1-$C13)+$B$14-BK$5</f>
        <v>0.677883050847457</v>
      </c>
      <c r="BL13" s="1" t="n">
        <f aca="false">BL$5/(1-$C13)+$B$14-BL$5</f>
        <v>0.680849152542373</v>
      </c>
      <c r="BM13" s="1" t="n">
        <f aca="false">BM$5/(1-$C13)+$B$14-BM$5</f>
        <v>0.683815254237288</v>
      </c>
      <c r="BN13" s="1" t="n">
        <f aca="false">BN$5/(1-$C13)+$B$14-BN$5</f>
        <v>0.686781355932203</v>
      </c>
      <c r="BO13" s="1" t="n">
        <f aca="false">BO$5/(1-$C13)+$B$14-BO$5</f>
        <v>0.689747457627118</v>
      </c>
      <c r="BP13" s="1" t="n">
        <f aca="false">BP$5/(1-$C13)+$B$14-BP$5</f>
        <v>0.692713559322034</v>
      </c>
      <c r="BQ13" s="1" t="n">
        <f aca="false">BQ$5/(1-$C13)+$B$14-BQ$5</f>
        <v>0.695679661016949</v>
      </c>
      <c r="BR13" s="1" t="n">
        <f aca="false">BR$5/(1-$C13)+$B$14-BR$5</f>
        <v>0.698645762711864</v>
      </c>
      <c r="BS13" s="1" t="n">
        <f aca="false">BS$5/(1-$C13)+$B$14-BS$5</f>
        <v>0.70161186440678</v>
      </c>
      <c r="BT13" s="1" t="n">
        <f aca="false">BT$5/(1-$C13)+$B$14-BT$5</f>
        <v>0.704577966101694</v>
      </c>
      <c r="BU13" s="1" t="n">
        <f aca="false">BU$5/(1-$C13)+$B$14-BU$5</f>
        <v>0.70754406779661</v>
      </c>
      <c r="BV13" s="1" t="n">
        <f aca="false">BV$5/(1-$C13)+$B$14-BV$5</f>
        <v>0.710510169491525</v>
      </c>
      <c r="BW13" s="1" t="n">
        <f aca="false">BW$5/(1-$C13)+$B$14-BW$5</f>
        <v>0.71347627118644</v>
      </c>
      <c r="BX13" s="1" t="n">
        <f aca="false">BX$5/(1-$C13)+$B$14-BX$5</f>
        <v>0.716442372881356</v>
      </c>
      <c r="BY13" s="1" t="n">
        <f aca="false">BY$5/(1-$C13)+$B$14-BY$5</f>
        <v>0.719408474576271</v>
      </c>
      <c r="BZ13" s="1" t="n">
        <f aca="false">BZ$5/(1-$C13)+$B$14-BZ$5</f>
        <v>0.722374576271186</v>
      </c>
      <c r="CA13" s="1" t="n">
        <f aca="false">CA$5/(1-$C13)+$B$14-CA$5</f>
        <v>0.725340677966101</v>
      </c>
      <c r="CB13" s="1" t="n">
        <f aca="false">CB$5/(1-$C13)+$B$14-CB$5</f>
        <v>0.728306779661017</v>
      </c>
      <c r="CC13" s="1" t="n">
        <f aca="false">CC$5/(1-$C13)+$B$14-CC$5</f>
        <v>0.731272881355932</v>
      </c>
      <c r="CD13" s="1" t="n">
        <f aca="false">CD$5/(1-$C13)+$B$14-CD$5</f>
        <v>0.734238983050847</v>
      </c>
      <c r="CE13" s="1" t="n">
        <f aca="false">CE$5/(1-$C13)+$B$14-CE$5</f>
        <v>0.737205084745762</v>
      </c>
      <c r="CF13" s="1" t="n">
        <f aca="false">CF$5/(1-$C13)+$B$14-CF$5</f>
        <v>0.740171186440677</v>
      </c>
      <c r="CG13" s="1" t="n">
        <f aca="false">CG$5/(1-$C13)+$B$14-CG$5</f>
        <v>0.743137288135593</v>
      </c>
      <c r="CH13" s="1" t="n">
        <f aca="false">CH$5/(1-$C13)+$B$14-CH$5</f>
        <v>0.746103389830508</v>
      </c>
      <c r="CI13" s="1" t="n">
        <f aca="false">CI$5/(1-$C13)+$B$14-CI$5</f>
        <v>0.749069491525424</v>
      </c>
      <c r="CJ13" s="1" t="n">
        <f aca="false">CJ$5/(1-$C13)+$B$14-CJ$5</f>
        <v>0.752035593220339</v>
      </c>
      <c r="CK13" s="1" t="n">
        <f aca="false">CK$5/(1-$C13)+$B$14-CK$5</f>
        <v>0.755001694915253</v>
      </c>
      <c r="CL13" s="1" t="n">
        <f aca="false">CL$5/(1-$C13)+$B$14-CL$5</f>
        <v>0.757967796610169</v>
      </c>
      <c r="CM13" s="1" t="n">
        <f aca="false">CM$5/(1-$C13)+$B$14-CM$5</f>
        <v>0.760933898305084</v>
      </c>
      <c r="CN13" s="1" t="n">
        <f aca="false">CN$5/(1-$C13)+$B$14-CN$5</f>
        <v>0.7639</v>
      </c>
      <c r="CO13" s="1" t="n">
        <f aca="false">CO$5/(1-$C13)+$B$14-CO$5</f>
        <v>0.766866101694915</v>
      </c>
      <c r="CP13" s="1" t="n">
        <f aca="false">CP$5/(1-$C13)+$B$14-CP$5</f>
        <v>0.76983220338983</v>
      </c>
      <c r="CQ13" s="1" t="n">
        <f aca="false">CQ$5/(1-$C13)+$B$14-CQ$5</f>
        <v>0.772798305084745</v>
      </c>
      <c r="CR13" s="1" t="n">
        <f aca="false">CR$5/(1-$C13)+$B$14-CR$5</f>
        <v>0.77576440677966</v>
      </c>
      <c r="CS13" s="1" t="n">
        <f aca="false">CS$5/(1-$C13)+$B$14-CS$5</f>
        <v>0.778730508474576</v>
      </c>
      <c r="CT13" s="1" t="n">
        <f aca="false">CT$5/(1-$C13)+$B$14-CT$5</f>
        <v>0.781696610169491</v>
      </c>
      <c r="CU13" s="1" t="n">
        <f aca="false">CU$5/(1-$C13)+$B$14-CU$5</f>
        <v>0.784662711864407</v>
      </c>
      <c r="CV13" s="1" t="n">
        <f aca="false">CV$5/(1-$C13)+$B$14-CV$5</f>
        <v>0.787628813559322</v>
      </c>
      <c r="CW13" s="1" t="n">
        <f aca="false">CW$5/(1-$C13)+$B$14-CW$5</f>
        <v>0.790594915254236</v>
      </c>
      <c r="CX13" s="1" t="n">
        <f aca="false">CX$5/(1-$C13)+$B$14-CX$5</f>
        <v>0.793561016949152</v>
      </c>
      <c r="CY13" s="1" t="n">
        <f aca="false">CY$5/(1-$C13)+$B$14-CY$5</f>
        <v>0.796527118644067</v>
      </c>
      <c r="CZ13" s="1" t="n">
        <f aca="false">CZ$5/(1-$C13)+$B$14-CZ$5</f>
        <v>0.799493220338983</v>
      </c>
      <c r="DA13" s="1" t="n">
        <f aca="false">DA$5/(1-$C13)+$B$14-DA$5</f>
        <v>0.802459322033898</v>
      </c>
      <c r="DB13" s="1" t="n">
        <f aca="false">DB$5/(1-$C13)+$B$14-DB$5</f>
        <v>0.805425423728813</v>
      </c>
      <c r="DC13" s="1" t="n">
        <f aca="false">DC$5/(1-$C13)+$B$14-DC$5</f>
        <v>0.808391525423728</v>
      </c>
      <c r="DD13" s="1" t="n">
        <f aca="false">DD$5/(1-$C13)+$B$14-DD$5</f>
        <v>0.811357627118643</v>
      </c>
      <c r="DE13" s="1" t="n">
        <f aca="false">DE$5/(1-$C13)+$B$14-DE$5</f>
        <v>0.814323728813559</v>
      </c>
      <c r="DF13" s="1" t="n">
        <f aca="false">DF$5/(1-$C13)+$B$14-DF$5</f>
        <v>0.817289830508474</v>
      </c>
      <c r="DG13" s="1" t="n">
        <f aca="false">DG$5/(1-$C13)+$B$14-DG$5</f>
        <v>0.82025593220339</v>
      </c>
      <c r="DH13" s="1" t="n">
        <f aca="false">DH$5/(1-$C13)+$B$14-DH$5</f>
        <v>0.823222033898304</v>
      </c>
      <c r="DI13" s="1" t="n">
        <f aca="false">DI$5/(1-$C13)+$B$14-DI$5</f>
        <v>0.82618813559322</v>
      </c>
      <c r="DJ13" s="1" t="n">
        <f aca="false">DJ$5/(1-$C13)+$B$14-DJ$5</f>
        <v>0.829154237288135</v>
      </c>
      <c r="DK13" s="1" t="n">
        <f aca="false">DK$5/(1-$C13)+$B$14-DK$5</f>
        <v>0.83212033898305</v>
      </c>
      <c r="DL13" s="1" t="n">
        <f aca="false">DL$5/(1-$C13)+$B$14-DL$5</f>
        <v>0.835086440677966</v>
      </c>
      <c r="DM13" s="1" t="n">
        <f aca="false">DM$5/(1-$C13)+$B$14-DM$5</f>
        <v>0.838052542372881</v>
      </c>
      <c r="DN13" s="1" t="n">
        <f aca="false">DN$5/(1-$C13)+$B$14-DN$5</f>
        <v>0.841018644067796</v>
      </c>
      <c r="DO13" s="1" t="n">
        <f aca="false">DO$5/(1-$C13)+$B$14-DO$5</f>
        <v>0.843984745762711</v>
      </c>
      <c r="DP13" s="1" t="n">
        <f aca="false">DP$5/(1-$C13)+$B$14-DP$5</f>
        <v>0.846950847457626</v>
      </c>
      <c r="DQ13" s="1" t="n">
        <f aca="false">DQ$5/(1-$C13)+$B$14-DQ$5</f>
        <v>0.849916949152542</v>
      </c>
      <c r="DR13" s="1" t="n">
        <f aca="false">DR$5/(1-$C13)+$B$14-DR$5</f>
        <v>0.852883050847457</v>
      </c>
      <c r="DS13" s="1" t="n">
        <f aca="false">DS$5/(1-$C13)+$B$14-DS$5</f>
        <v>0.855849152542373</v>
      </c>
      <c r="DT13" s="1" t="n">
        <f aca="false">DT$5/(1-$C13)+$B$14-DT$5</f>
        <v>0.858815254237288</v>
      </c>
      <c r="DU13" s="1" t="n">
        <f aca="false">DU$5/(1-$C13)+$B$14-DU$5</f>
        <v>0.861781355932203</v>
      </c>
      <c r="DV13" s="1" t="n">
        <f aca="false">DV$5/(1-$C13)+$B$14-DV$5</f>
        <v>0.864747457627117</v>
      </c>
      <c r="DW13" s="1" t="n">
        <f aca="false">DW$5/(1-$C13)+$B$14-DW$5</f>
        <v>0.867713559322032</v>
      </c>
      <c r="DX13" s="1" t="n">
        <f aca="false">DX$5/(1-$C13)+$B$14-DX$5</f>
        <v>0.870679661016948</v>
      </c>
      <c r="DY13" s="1" t="n">
        <f aca="false">DY$5/(1-$C13)+$B$14-DY$5</f>
        <v>0.873645762711863</v>
      </c>
      <c r="DZ13" s="1" t="n">
        <f aca="false">DZ$5/(1-$C13)+$B$14-DZ$5</f>
        <v>0.876611864406779</v>
      </c>
      <c r="EA13" s="1" t="n">
        <f aca="false">EA$5/(1-$C13)+$B$14-EA$5</f>
        <v>0.879577966101694</v>
      </c>
      <c r="EB13" s="1" t="n">
        <f aca="false">EB$5/(1-$C13)+$B$14-EB$5</f>
        <v>0.882544067796609</v>
      </c>
      <c r="EC13" s="1" t="n">
        <f aca="false">EC$5/(1-$C13)+$B$14-EC$5</f>
        <v>0.885510169491525</v>
      </c>
      <c r="ED13" s="1" t="n">
        <f aca="false">ED$5/(1-$C13)+$B$14-ED$5</f>
        <v>0.88847627118644</v>
      </c>
      <c r="EE13" s="1"/>
    </row>
    <row r="14" customFormat="false" ht="12.75" hidden="false" customHeight="false" outlineLevel="0" collapsed="false">
      <c r="A14" s="18" t="s">
        <v>170</v>
      </c>
      <c r="B14" s="1" t="n">
        <v>0.4139</v>
      </c>
      <c r="C14" s="2" t="n">
        <v>0.053</v>
      </c>
      <c r="D14" s="1" t="n">
        <f aca="false">D$5/(1-$C14)+$B$14-D$5</f>
        <v>0.497849313621964</v>
      </c>
      <c r="E14" s="1" t="n">
        <f aca="false">E$5/(1-$C14)+$B$14-E$5</f>
        <v>0.50064762407603</v>
      </c>
      <c r="F14" s="1" t="n">
        <f aca="false">F$5/(1-$C14)+$B$14-F$5</f>
        <v>0.503445934530095</v>
      </c>
      <c r="G14" s="1" t="n">
        <f aca="false">G$5/(1-$C14)+$B$14-G$5</f>
        <v>0.50624424498416</v>
      </c>
      <c r="H14" s="1" t="n">
        <f aca="false">H$5/(1-$C14)+$B$14-H$5</f>
        <v>0.509042555438226</v>
      </c>
      <c r="I14" s="1" t="n">
        <f aca="false">I$5/(1-$C14)+$B$14-I$5</f>
        <v>0.511840865892292</v>
      </c>
      <c r="J14" s="1" t="n">
        <f aca="false">J$5/(1-$C14)+$B$14-J$5</f>
        <v>0.514639176346357</v>
      </c>
      <c r="K14" s="1" t="n">
        <f aca="false">K$5/(1-$C14)+$B$14-K$5</f>
        <v>0.517437486800423</v>
      </c>
      <c r="L14" s="1" t="n">
        <f aca="false">L$5/(1-$C14)+$B$14-L$5</f>
        <v>0.520235797254488</v>
      </c>
      <c r="M14" s="1" t="n">
        <f aca="false">M$5/(1-$C14)+$B$14-M$5</f>
        <v>0.523034107708553</v>
      </c>
      <c r="N14" s="1" t="n">
        <f aca="false">N$5/(1-$C14)+$B$14-N$5</f>
        <v>0.525832418162619</v>
      </c>
      <c r="O14" s="1" t="n">
        <f aca="false">O$5/(1-$C14)+$B$14-O$5</f>
        <v>0.528630728616685</v>
      </c>
      <c r="P14" s="1" t="n">
        <f aca="false">P$5/(1-$C14)+$B$14-P$5</f>
        <v>0.53142903907075</v>
      </c>
      <c r="Q14" s="1" t="n">
        <f aca="false">Q$5/(1-$C14)+$B$14-Q$5</f>
        <v>0.534227349524815</v>
      </c>
      <c r="R14" s="1" t="n">
        <f aca="false">R$5/(1-$C14)+$B$14-R$5</f>
        <v>0.537025659978881</v>
      </c>
      <c r="S14" s="1" t="n">
        <f aca="false">S$5/(1-$C14)+$B$14-S$5</f>
        <v>0.539823970432946</v>
      </c>
      <c r="T14" s="1" t="n">
        <f aca="false">T$5/(1-$C14)+$B$14-T$5</f>
        <v>0.542622280887012</v>
      </c>
      <c r="U14" s="1" t="n">
        <f aca="false">U$5/(1-$C14)+$B$14-U$5</f>
        <v>0.545420591341077</v>
      </c>
      <c r="V14" s="1" t="n">
        <f aca="false">V$5/(1-$C14)+$B$14-V$5</f>
        <v>0.548218901795142</v>
      </c>
      <c r="W14" s="1" t="n">
        <f aca="false">W$5/(1-$C14)+$B$14-W$5</f>
        <v>0.551017212249208</v>
      </c>
      <c r="X14" s="1" t="n">
        <f aca="false">X$5/(1-$C14)+$B$14-X$5</f>
        <v>0.553815522703273</v>
      </c>
      <c r="Y14" s="1" t="n">
        <f aca="false">Y$5/(1-$C14)+$B$14-Y$5</f>
        <v>0.556613833157339</v>
      </c>
      <c r="Z14" s="1" t="n">
        <f aca="false">Z$5/(1-$C14)+$B$14-Z$5</f>
        <v>0.559412143611405</v>
      </c>
      <c r="AA14" s="1" t="n">
        <f aca="false">AA$5/(1-$C14)+$B$14-AA$5</f>
        <v>0.56221045406547</v>
      </c>
      <c r="AB14" s="1" t="n">
        <f aca="false">AB$5/(1-$C14)+$B$14-AB$5</f>
        <v>0.565008764519535</v>
      </c>
      <c r="AC14" s="1" t="n">
        <f aca="false">AC$5/(1-$C14)+$B$14-AC$5</f>
        <v>0.567807074973601</v>
      </c>
      <c r="AD14" s="1" t="n">
        <f aca="false">AD$5/(1-$C14)+$B$14-AD$5</f>
        <v>0.570605385427666</v>
      </c>
      <c r="AE14" s="1" t="n">
        <f aca="false">AE$5/(1-$C14)+$B$14-AE$5</f>
        <v>0.573403695881732</v>
      </c>
      <c r="AF14" s="1" t="n">
        <f aca="false">AF$5/(1-$C14)+$B$14-AF$5</f>
        <v>0.576202006335797</v>
      </c>
      <c r="AG14" s="1" t="n">
        <f aca="false">AG$5/(1-$C14)+$B$14-AG$5</f>
        <v>0.579000316789863</v>
      </c>
      <c r="AH14" s="1" t="n">
        <f aca="false">AH$5/(1-$C14)+$B$14-AH$5</f>
        <v>0.581798627243928</v>
      </c>
      <c r="AI14" s="1" t="n">
        <f aca="false">AI$5/(1-$C14)+$B$14-AI$5</f>
        <v>0.584596937697993</v>
      </c>
      <c r="AJ14" s="1" t="n">
        <f aca="false">AJ$5/(1-$C14)+$B$14-AJ$5</f>
        <v>0.587395248152059</v>
      </c>
      <c r="AK14" s="1" t="n">
        <f aca="false">AK$5/(1-$C14)+$B$14-AK$5</f>
        <v>0.590193558606125</v>
      </c>
      <c r="AL14" s="1" t="n">
        <f aca="false">AL$5/(1-$C14)+$B$14-AL$5</f>
        <v>0.59299186906019</v>
      </c>
      <c r="AM14" s="1" t="n">
        <f aca="false">AM$5/(1-$C14)+$B$14-AM$5</f>
        <v>0.595790179514256</v>
      </c>
      <c r="AN14" s="1" t="n">
        <f aca="false">AN$5/(1-$C14)+$B$14-AN$5</f>
        <v>0.598588489968321</v>
      </c>
      <c r="AO14" s="1" t="n">
        <f aca="false">AO$5/(1-$C14)+$B$14-AO$5</f>
        <v>0.601386800422386</v>
      </c>
      <c r="AP14" s="1" t="n">
        <f aca="false">AP$5/(1-$C14)+$B$14-AP$5</f>
        <v>0.604185110876452</v>
      </c>
      <c r="AQ14" s="1" t="n">
        <f aca="false">AQ$5/(1-$C14)+$B$14-AQ$5</f>
        <v>0.606983421330517</v>
      </c>
      <c r="AR14" s="1" t="n">
        <f aca="false">AR$5/(1-$C14)+$B$14-AR$5</f>
        <v>0.609781731784583</v>
      </c>
      <c r="AS14" s="1" t="n">
        <f aca="false">AS$5/(1-$C14)+$B$14-AS$5</f>
        <v>0.612580042238648</v>
      </c>
      <c r="AT14" s="1" t="n">
        <f aca="false">AT$5/(1-$C14)+$B$14-AT$5</f>
        <v>0.615378352692714</v>
      </c>
      <c r="AU14" s="1" t="n">
        <f aca="false">AU$5/(1-$C14)+$B$14-AU$5</f>
        <v>0.61817666314678</v>
      </c>
      <c r="AV14" s="1" t="n">
        <f aca="false">AV$5/(1-$C14)+$B$14-AV$5</f>
        <v>0.620974973600845</v>
      </c>
      <c r="AW14" s="1" t="n">
        <f aca="false">AW$5/(1-$C14)+$B$14-AW$5</f>
        <v>0.623773284054911</v>
      </c>
      <c r="AX14" s="1" t="n">
        <f aca="false">AX$5/(1-$C14)+$B$14-AX$5</f>
        <v>0.626571594508975</v>
      </c>
      <c r="AY14" s="1" t="n">
        <f aca="false">AY$5/(1-$C14)+$B$14-AY$5</f>
        <v>0.629369904963041</v>
      </c>
      <c r="AZ14" s="1" t="n">
        <f aca="false">AZ$5/(1-$C14)+$B$14-AZ$5</f>
        <v>0.632168215417107</v>
      </c>
      <c r="BA14" s="1" t="n">
        <f aca="false">BA$5/(1-$C14)+$B$14-BA$5</f>
        <v>0.634966525871172</v>
      </c>
      <c r="BB14" s="1" t="n">
        <f aca="false">BB$5/(1-$C14)+$B$14-BB$5</f>
        <v>0.637764836325238</v>
      </c>
      <c r="BC14" s="1" t="n">
        <f aca="false">BC$5/(1-$C14)+$B$14-BC$5</f>
        <v>0.640563146779303</v>
      </c>
      <c r="BD14" s="1" t="n">
        <f aca="false">BD$5/(1-$C14)+$B$14-BD$5</f>
        <v>0.643361457233368</v>
      </c>
      <c r="BE14" s="1" t="n">
        <f aca="false">BE$5/(1-$C14)+$B$14-BE$5</f>
        <v>0.646159767687434</v>
      </c>
      <c r="BF14" s="1" t="n">
        <f aca="false">BF$5/(1-$C14)+$B$14-BF$5</f>
        <v>0.648958078141499</v>
      </c>
      <c r="BG14" s="1" t="n">
        <f aca="false">BG$5/(1-$C14)+$B$14-BG$5</f>
        <v>0.651756388595564</v>
      </c>
      <c r="BH14" s="1" t="n">
        <f aca="false">BH$5/(1-$C14)+$B$14-BH$5</f>
        <v>0.65455469904963</v>
      </c>
      <c r="BI14" s="1" t="n">
        <f aca="false">BI$5/(1-$C14)+$B$14-BI$5</f>
        <v>0.657353009503695</v>
      </c>
      <c r="BJ14" s="1" t="n">
        <f aca="false">BJ$5/(1-$C14)+$B$14-BJ$5</f>
        <v>0.660151319957761</v>
      </c>
      <c r="BK14" s="1" t="n">
        <f aca="false">BK$5/(1-$C14)+$B$14-BK$5</f>
        <v>0.662949630411827</v>
      </c>
      <c r="BL14" s="1" t="n">
        <f aca="false">BL$5/(1-$C14)+$B$14-BL$5</f>
        <v>0.665747940865892</v>
      </c>
      <c r="BM14" s="1" t="n">
        <f aca="false">BM$5/(1-$C14)+$B$14-BM$5</f>
        <v>0.668546251319958</v>
      </c>
      <c r="BN14" s="1" t="n">
        <f aca="false">BN$5/(1-$C14)+$B$14-BN$5</f>
        <v>0.671344561774023</v>
      </c>
      <c r="BO14" s="1" t="n">
        <f aca="false">BO$5/(1-$C14)+$B$14-BO$5</f>
        <v>0.674142872228089</v>
      </c>
      <c r="BP14" s="1" t="n">
        <f aca="false">BP$5/(1-$C14)+$B$14-BP$5</f>
        <v>0.676941182682154</v>
      </c>
      <c r="BQ14" s="1" t="n">
        <f aca="false">BQ$5/(1-$C14)+$B$14-BQ$5</f>
        <v>0.67973949313622</v>
      </c>
      <c r="BR14" s="1" t="n">
        <f aca="false">BR$5/(1-$C14)+$B$14-BR$5</f>
        <v>0.682537803590285</v>
      </c>
      <c r="BS14" s="1" t="n">
        <f aca="false">BS$5/(1-$C14)+$B$14-BS$5</f>
        <v>0.68533611404435</v>
      </c>
      <c r="BT14" s="1" t="n">
        <f aca="false">BT$5/(1-$C14)+$B$14-BT$5</f>
        <v>0.688134424498416</v>
      </c>
      <c r="BU14" s="1" t="n">
        <f aca="false">BU$5/(1-$C14)+$B$14-BU$5</f>
        <v>0.690932734952481</v>
      </c>
      <c r="BV14" s="1" t="n">
        <f aca="false">BV$5/(1-$C14)+$B$14-BV$5</f>
        <v>0.693731045406547</v>
      </c>
      <c r="BW14" s="1" t="n">
        <f aca="false">BW$5/(1-$C14)+$B$14-BW$5</f>
        <v>0.696529355860612</v>
      </c>
      <c r="BX14" s="1" t="n">
        <f aca="false">BX$5/(1-$C14)+$B$14-BX$5</f>
        <v>0.699327666314678</v>
      </c>
      <c r="BY14" s="1" t="n">
        <f aca="false">BY$5/(1-$C14)+$B$14-BY$5</f>
        <v>0.702125976768743</v>
      </c>
      <c r="BZ14" s="1" t="n">
        <f aca="false">BZ$5/(1-$C14)+$B$14-BZ$5</f>
        <v>0.704924287222808</v>
      </c>
      <c r="CA14" s="1" t="n">
        <f aca="false">CA$5/(1-$C14)+$B$14-CA$5</f>
        <v>0.707722597676874</v>
      </c>
      <c r="CB14" s="1" t="n">
        <f aca="false">CB$5/(1-$C14)+$B$14-CB$5</f>
        <v>0.710520908130939</v>
      </c>
      <c r="CC14" s="1" t="n">
        <f aca="false">CC$5/(1-$C14)+$B$14-CC$5</f>
        <v>0.713319218585005</v>
      </c>
      <c r="CD14" s="1" t="n">
        <f aca="false">CD$5/(1-$C14)+$B$14-CD$5</f>
        <v>0.71611752903907</v>
      </c>
      <c r="CE14" s="1" t="n">
        <f aca="false">CE$5/(1-$C14)+$B$14-CE$5</f>
        <v>0.718915839493135</v>
      </c>
      <c r="CF14" s="1" t="n">
        <f aca="false">CF$5/(1-$C14)+$B$14-CF$5</f>
        <v>0.721714149947201</v>
      </c>
      <c r="CG14" s="1" t="n">
        <f aca="false">CG$5/(1-$C14)+$B$14-CG$5</f>
        <v>0.724512460401267</v>
      </c>
      <c r="CH14" s="1" t="n">
        <f aca="false">CH$5/(1-$C14)+$B$14-CH$5</f>
        <v>0.727310770855333</v>
      </c>
      <c r="CI14" s="1" t="n">
        <f aca="false">CI$5/(1-$C14)+$B$14-CI$5</f>
        <v>0.730109081309398</v>
      </c>
      <c r="CJ14" s="1" t="n">
        <f aca="false">CJ$5/(1-$C14)+$B$14-CJ$5</f>
        <v>0.732907391763463</v>
      </c>
      <c r="CK14" s="1" t="n">
        <f aca="false">CK$5/(1-$C14)+$B$14-CK$5</f>
        <v>0.735705702217529</v>
      </c>
      <c r="CL14" s="1" t="n">
        <f aca="false">CL$5/(1-$C14)+$B$14-CL$5</f>
        <v>0.738504012671594</v>
      </c>
      <c r="CM14" s="1" t="n">
        <f aca="false">CM$5/(1-$C14)+$B$14-CM$5</f>
        <v>0.74130232312566</v>
      </c>
      <c r="CN14" s="1" t="n">
        <f aca="false">CN$5/(1-$C14)+$B$14-CN$5</f>
        <v>0.744100633579725</v>
      </c>
      <c r="CO14" s="1" t="n">
        <f aca="false">CO$5/(1-$C14)+$B$14-CO$5</f>
        <v>0.746898944033791</v>
      </c>
      <c r="CP14" s="1" t="n">
        <f aca="false">CP$5/(1-$C14)+$B$14-CP$5</f>
        <v>0.749697254487856</v>
      </c>
      <c r="CQ14" s="1" t="n">
        <f aca="false">CQ$5/(1-$C14)+$B$14-CQ$5</f>
        <v>0.752495564941921</v>
      </c>
      <c r="CR14" s="1" t="n">
        <f aca="false">CR$5/(1-$C14)+$B$14-CR$5</f>
        <v>0.755293875395987</v>
      </c>
      <c r="CS14" s="1" t="n">
        <f aca="false">CS$5/(1-$C14)+$B$14-CS$5</f>
        <v>0.758092185850052</v>
      </c>
      <c r="CT14" s="1" t="n">
        <f aca="false">CT$5/(1-$C14)+$B$14-CT$5</f>
        <v>0.760890496304118</v>
      </c>
      <c r="CU14" s="1" t="n">
        <f aca="false">CU$5/(1-$C14)+$B$14-CU$5</f>
        <v>0.763688806758183</v>
      </c>
      <c r="CV14" s="1" t="n">
        <f aca="false">CV$5/(1-$C14)+$B$14-CV$5</f>
        <v>0.766487117212249</v>
      </c>
      <c r="CW14" s="1" t="n">
        <f aca="false">CW$5/(1-$C14)+$B$14-CW$5</f>
        <v>0.769285427666314</v>
      </c>
      <c r="CX14" s="1" t="n">
        <f aca="false">CX$5/(1-$C14)+$B$14-CX$5</f>
        <v>0.772083738120379</v>
      </c>
      <c r="CY14" s="1" t="n">
        <f aca="false">CY$5/(1-$C14)+$B$14-CY$5</f>
        <v>0.774882048574445</v>
      </c>
      <c r="CZ14" s="1" t="n">
        <f aca="false">CZ$5/(1-$C14)+$B$14-CZ$5</f>
        <v>0.77768035902851</v>
      </c>
      <c r="DA14" s="1" t="n">
        <f aca="false">DA$5/(1-$C14)+$B$14-DA$5</f>
        <v>0.780478669482576</v>
      </c>
      <c r="DB14" s="1" t="n">
        <f aca="false">DB$5/(1-$C14)+$B$14-DB$5</f>
        <v>0.783276979936641</v>
      </c>
      <c r="DC14" s="1" t="n">
        <f aca="false">DC$5/(1-$C14)+$B$14-DC$5</f>
        <v>0.786075290390707</v>
      </c>
      <c r="DD14" s="1" t="n">
        <f aca="false">DD$5/(1-$C14)+$B$14-DD$5</f>
        <v>0.788873600844773</v>
      </c>
      <c r="DE14" s="1" t="n">
        <f aca="false">DE$5/(1-$C14)+$B$14-DE$5</f>
        <v>0.791671911298838</v>
      </c>
      <c r="DF14" s="1" t="n">
        <f aca="false">DF$5/(1-$C14)+$B$14-DF$5</f>
        <v>0.794470221752904</v>
      </c>
      <c r="DG14" s="1" t="n">
        <f aca="false">DG$5/(1-$C14)+$B$14-DG$5</f>
        <v>0.797268532206969</v>
      </c>
      <c r="DH14" s="1" t="n">
        <f aca="false">DH$5/(1-$C14)+$B$14-DH$5</f>
        <v>0.800066842661034</v>
      </c>
      <c r="DI14" s="1" t="n">
        <f aca="false">DI$5/(1-$C14)+$B$14-DI$5</f>
        <v>0.8028651531151</v>
      </c>
      <c r="DJ14" s="1" t="n">
        <f aca="false">DJ$5/(1-$C14)+$B$14-DJ$5</f>
        <v>0.805663463569165</v>
      </c>
      <c r="DK14" s="1" t="n">
        <f aca="false">DK$5/(1-$C14)+$B$14-DK$5</f>
        <v>0.808461774023231</v>
      </c>
      <c r="DL14" s="1" t="n">
        <f aca="false">DL$5/(1-$C14)+$B$14-DL$5</f>
        <v>0.811260084477296</v>
      </c>
      <c r="DM14" s="1" t="n">
        <f aca="false">DM$5/(1-$C14)+$B$14-DM$5</f>
        <v>0.814058394931362</v>
      </c>
      <c r="DN14" s="1" t="n">
        <f aca="false">DN$5/(1-$C14)+$B$14-DN$5</f>
        <v>0.816856705385427</v>
      </c>
      <c r="DO14" s="1" t="n">
        <f aca="false">DO$5/(1-$C14)+$B$14-DO$5</f>
        <v>0.819655015839492</v>
      </c>
      <c r="DP14" s="1" t="n">
        <f aca="false">DP$5/(1-$C14)+$B$14-DP$5</f>
        <v>0.822453326293558</v>
      </c>
      <c r="DQ14" s="1" t="n">
        <f aca="false">DQ$5/(1-$C14)+$B$14-DQ$5</f>
        <v>0.825251636747623</v>
      </c>
      <c r="DR14" s="1" t="n">
        <f aca="false">DR$5/(1-$C14)+$B$14-DR$5</f>
        <v>0.828049947201689</v>
      </c>
      <c r="DS14" s="1" t="n">
        <f aca="false">DS$5/(1-$C14)+$B$14-DS$5</f>
        <v>0.830848257655754</v>
      </c>
      <c r="DT14" s="1" t="n">
        <f aca="false">DT$5/(1-$C14)+$B$14-DT$5</f>
        <v>0.83364656810982</v>
      </c>
      <c r="DU14" s="1" t="n">
        <f aca="false">DU$5/(1-$C14)+$B$14-DU$5</f>
        <v>0.836444878563885</v>
      </c>
      <c r="DV14" s="1" t="n">
        <f aca="false">DV$5/(1-$C14)+$B$14-DV$5</f>
        <v>0.83924318901795</v>
      </c>
      <c r="DW14" s="1" t="n">
        <f aca="false">DW$5/(1-$C14)+$B$14-DW$5</f>
        <v>0.842041499472016</v>
      </c>
      <c r="DX14" s="1" t="n">
        <f aca="false">DX$5/(1-$C14)+$B$14-DX$5</f>
        <v>0.844839809926081</v>
      </c>
      <c r="DY14" s="1" t="n">
        <f aca="false">DY$5/(1-$C14)+$B$14-DY$5</f>
        <v>0.847638120380147</v>
      </c>
      <c r="DZ14" s="1" t="n">
        <f aca="false">DZ$5/(1-$C14)+$B$14-DZ$5</f>
        <v>0.850436430834212</v>
      </c>
      <c r="EA14" s="1" t="n">
        <f aca="false">EA$5/(1-$C14)+$B$14-EA$5</f>
        <v>0.853234741288278</v>
      </c>
      <c r="EB14" s="1" t="n">
        <f aca="false">EB$5/(1-$C14)+$B$14-EB$5</f>
        <v>0.856033051742343</v>
      </c>
      <c r="EC14" s="1" t="n">
        <f aca="false">EC$5/(1-$C14)+$B$14-EC$5</f>
        <v>0.858831362196408</v>
      </c>
      <c r="ED14" s="1" t="n">
        <f aca="false">ED$5/(1-$C14)+$B$14-ED$5</f>
        <v>0.861629672650474</v>
      </c>
    </row>
    <row r="15" customFormat="false" ht="12.75" hidden="false" customHeight="false" outlineLevel="0" collapsed="false">
      <c r="A15" s="18" t="s">
        <v>171</v>
      </c>
      <c r="B15" s="1" t="n">
        <v>0.4039</v>
      </c>
      <c r="C15" s="2" t="n">
        <v>0.056</v>
      </c>
      <c r="D15" s="1" t="n">
        <f aca="false">D$5/(1-$C15)+$B$15-D$5</f>
        <v>0.492883050847458</v>
      </c>
      <c r="E15" s="1" t="n">
        <f aca="false">E$5/(1-$C15)+$B$15-E$5</f>
        <v>0.495849152542373</v>
      </c>
      <c r="F15" s="1" t="n">
        <f aca="false">F$5/(1-$C15)+$B$15-F$5</f>
        <v>0.498815254237288</v>
      </c>
      <c r="G15" s="1" t="n">
        <f aca="false">G$5/(1-$C15)+$B$15-G$5</f>
        <v>0.501781355932204</v>
      </c>
      <c r="H15" s="1" t="n">
        <f aca="false">H$5/(1-$C15)+$B$15-H$5</f>
        <v>0.504747457627119</v>
      </c>
      <c r="I15" s="1" t="n">
        <f aca="false">I$5/(1-$C15)+$B$15-I$5</f>
        <v>0.507713559322034</v>
      </c>
      <c r="J15" s="1" t="n">
        <f aca="false">J$5/(1-$C15)+$B$15-J$5</f>
        <v>0.510679661016949</v>
      </c>
      <c r="K15" s="1" t="n">
        <f aca="false">K$5/(1-$C15)+$B$15-K$5</f>
        <v>0.513645762711865</v>
      </c>
      <c r="L15" s="1" t="n">
        <f aca="false">L$5/(1-$C15)+$B$15-L$5</f>
        <v>0.51661186440678</v>
      </c>
      <c r="M15" s="1" t="n">
        <f aca="false">M$5/(1-$C15)+$B$15-M$5</f>
        <v>0.519577966101695</v>
      </c>
      <c r="N15" s="1" t="n">
        <f aca="false">N$5/(1-$C15)+$B$15-N$5</f>
        <v>0.52254406779661</v>
      </c>
      <c r="O15" s="1" t="n">
        <f aca="false">O$5/(1-$C15)+$B$15-O$5</f>
        <v>0.525510169491526</v>
      </c>
      <c r="P15" s="1" t="n">
        <f aca="false">P$5/(1-$C15)+$B$15-P$5</f>
        <v>0.528476271186441</v>
      </c>
      <c r="Q15" s="1" t="n">
        <f aca="false">Q$5/(1-$C15)+$B$15-Q$5</f>
        <v>0.531442372881356</v>
      </c>
      <c r="R15" s="1" t="n">
        <f aca="false">R$5/(1-$C15)+$B$15-R$5</f>
        <v>0.534408474576272</v>
      </c>
      <c r="S15" s="1" t="n">
        <f aca="false">S$5/(1-$C15)+$B$15-S$5</f>
        <v>0.537374576271187</v>
      </c>
      <c r="T15" s="1" t="n">
        <f aca="false">T$5/(1-$C15)+$B$15-T$5</f>
        <v>0.540340677966102</v>
      </c>
      <c r="U15" s="1" t="n">
        <f aca="false">U$5/(1-$C15)+$B$15-U$5</f>
        <v>0.543306779661017</v>
      </c>
      <c r="V15" s="1" t="n">
        <f aca="false">V$5/(1-$C15)+$B$15-V$5</f>
        <v>0.546272881355932</v>
      </c>
      <c r="W15" s="1" t="n">
        <f aca="false">W$5/(1-$C15)+$B$15-W$5</f>
        <v>0.549238983050848</v>
      </c>
      <c r="X15" s="1" t="n">
        <f aca="false">X$5/(1-$C15)+$B$15-X$5</f>
        <v>0.552205084745763</v>
      </c>
      <c r="Y15" s="1" t="n">
        <f aca="false">Y$5/(1-$C15)+$B$15-Y$5</f>
        <v>0.555171186440678</v>
      </c>
      <c r="Z15" s="1" t="n">
        <f aca="false">Z$5/(1-$C15)+$B$15-Z$5</f>
        <v>0.558137288135594</v>
      </c>
      <c r="AA15" s="1" t="n">
        <f aca="false">AA$5/(1-$C15)+$B$15-AA$5</f>
        <v>0.561103389830508</v>
      </c>
      <c r="AB15" s="1" t="n">
        <f aca="false">AB$5/(1-$C15)+$B$15-AB$5</f>
        <v>0.564069491525424</v>
      </c>
      <c r="AC15" s="1" t="n">
        <f aca="false">AC$5/(1-$C15)+$B$15-AC$5</f>
        <v>0.567035593220339</v>
      </c>
      <c r="AD15" s="1" t="n">
        <f aca="false">AD$5/(1-$C15)+$B$15-AD$5</f>
        <v>0.570001694915254</v>
      </c>
      <c r="AE15" s="1" t="n">
        <f aca="false">AE$5/(1-$C15)+$B$15-AE$5</f>
        <v>0.57296779661017</v>
      </c>
      <c r="AF15" s="1" t="n">
        <f aca="false">AF$5/(1-$C15)+$B$15-AF$5</f>
        <v>0.575933898305085</v>
      </c>
      <c r="AG15" s="1" t="n">
        <f aca="false">AG$5/(1-$C15)+$B$15-AG$5</f>
        <v>0.5789</v>
      </c>
      <c r="AH15" s="1" t="n">
        <f aca="false">AH$5/(1-$C15)+$B$15-AH$5</f>
        <v>0.581866101694915</v>
      </c>
      <c r="AI15" s="1" t="n">
        <f aca="false">AI$5/(1-$C15)+$B$15-AI$5</f>
        <v>0.584832203389831</v>
      </c>
      <c r="AJ15" s="1" t="n">
        <f aca="false">AJ$5/(1-$C15)+$B$15-AJ$5</f>
        <v>0.587798305084746</v>
      </c>
      <c r="AK15" s="1" t="n">
        <f aca="false">AK$5/(1-$C15)+$B$15-AK$5</f>
        <v>0.590764406779661</v>
      </c>
      <c r="AL15" s="1" t="n">
        <f aca="false">AL$5/(1-$C15)+$B$15-AL$5</f>
        <v>0.593730508474577</v>
      </c>
      <c r="AM15" s="1" t="n">
        <f aca="false">AM$5/(1-$C15)+$B$15-AM$5</f>
        <v>0.596696610169492</v>
      </c>
      <c r="AN15" s="1" t="n">
        <f aca="false">AN$5/(1-$C15)+$B$15-AN$5</f>
        <v>0.599662711864407</v>
      </c>
      <c r="AO15" s="1" t="n">
        <f aca="false">AO$5/(1-$C15)+$B$15-AO$5</f>
        <v>0.602628813559322</v>
      </c>
      <c r="AP15" s="1" t="n">
        <f aca="false">AP$5/(1-$C15)+$B$15-AP$5</f>
        <v>0.605594915254237</v>
      </c>
      <c r="AQ15" s="1" t="n">
        <f aca="false">AQ$5/(1-$C15)+$B$15-AQ$5</f>
        <v>0.608561016949153</v>
      </c>
      <c r="AR15" s="1" t="n">
        <f aca="false">AR$5/(1-$C15)+$B$15-AR$5</f>
        <v>0.611527118644068</v>
      </c>
      <c r="AS15" s="1" t="n">
        <f aca="false">AS$5/(1-$C15)+$B$15-AS$5</f>
        <v>0.614493220338983</v>
      </c>
      <c r="AT15" s="1" t="n">
        <f aca="false">AT$5/(1-$C15)+$B$15-AT$5</f>
        <v>0.617459322033898</v>
      </c>
      <c r="AU15" s="1" t="n">
        <f aca="false">AU$5/(1-$C15)+$B$15-AU$5</f>
        <v>0.620425423728813</v>
      </c>
      <c r="AV15" s="1" t="n">
        <f aca="false">AV$5/(1-$C15)+$B$15-AV$5</f>
        <v>0.623391525423729</v>
      </c>
      <c r="AW15" s="1" t="n">
        <f aca="false">AW$5/(1-$C15)+$B$15-AW$5</f>
        <v>0.626357627118644</v>
      </c>
      <c r="AX15" s="1" t="n">
        <f aca="false">AX$5/(1-$C15)+$B$15-AX$5</f>
        <v>0.62932372881356</v>
      </c>
      <c r="AY15" s="1" t="n">
        <f aca="false">AY$5/(1-$C15)+$B$15-AY$5</f>
        <v>0.632289830508475</v>
      </c>
      <c r="AZ15" s="1" t="n">
        <f aca="false">AZ$5/(1-$C15)+$B$15-AZ$5</f>
        <v>0.63525593220339</v>
      </c>
      <c r="BA15" s="1" t="n">
        <f aca="false">BA$5/(1-$C15)+$B$15-BA$5</f>
        <v>0.638222033898305</v>
      </c>
      <c r="BB15" s="1" t="n">
        <f aca="false">BB$5/(1-$C15)+$B$15-BB$5</f>
        <v>0.64118813559322</v>
      </c>
      <c r="BC15" s="1" t="n">
        <f aca="false">BC$5/(1-$C15)+$B$15-BC$5</f>
        <v>0.644154237288135</v>
      </c>
      <c r="BD15" s="1" t="n">
        <f aca="false">BD$5/(1-$C15)+$B$15-BD$5</f>
        <v>0.647120338983051</v>
      </c>
      <c r="BE15" s="1" t="n">
        <f aca="false">BE$5/(1-$C15)+$B$15-BE$5</f>
        <v>0.650086440677966</v>
      </c>
      <c r="BF15" s="1" t="n">
        <f aca="false">BF$5/(1-$C15)+$B$15-BF$5</f>
        <v>0.653052542372882</v>
      </c>
      <c r="BG15" s="1" t="n">
        <f aca="false">BG$5/(1-$C15)+$B$15-BG$5</f>
        <v>0.656018644067797</v>
      </c>
      <c r="BH15" s="1" t="n">
        <f aca="false">BH$5/(1-$C15)+$B$15-BH$5</f>
        <v>0.658984745762711</v>
      </c>
      <c r="BI15" s="1" t="n">
        <f aca="false">BI$5/(1-$C15)+$B$15-BI$5</f>
        <v>0.661950847457627</v>
      </c>
      <c r="BJ15" s="1" t="n">
        <f aca="false">BJ$5/(1-$C15)+$B$15-BJ$5</f>
        <v>0.664916949152542</v>
      </c>
      <c r="BK15" s="1" t="n">
        <f aca="false">BK$5/(1-$C15)+$B$15-BK$5</f>
        <v>0.667883050847458</v>
      </c>
      <c r="BL15" s="1" t="n">
        <f aca="false">BL$5/(1-$C15)+$B$15-BL$5</f>
        <v>0.670849152542373</v>
      </c>
      <c r="BM15" s="1" t="n">
        <f aca="false">BM$5/(1-$C15)+$B$15-BM$5</f>
        <v>0.673815254237288</v>
      </c>
      <c r="BN15" s="1" t="n">
        <f aca="false">BN$5/(1-$C15)+$B$15-BN$5</f>
        <v>0.676781355932203</v>
      </c>
      <c r="BO15" s="1" t="n">
        <f aca="false">BO$5/(1-$C15)+$B$15-BO$5</f>
        <v>0.679747457627118</v>
      </c>
      <c r="BP15" s="1" t="n">
        <f aca="false">BP$5/(1-$C15)+$B$15-BP$5</f>
        <v>0.682713559322034</v>
      </c>
      <c r="BQ15" s="1" t="n">
        <f aca="false">BQ$5/(1-$C15)+$B$15-BQ$5</f>
        <v>0.685679661016949</v>
      </c>
      <c r="BR15" s="1" t="n">
        <f aca="false">BR$5/(1-$C15)+$B$15-BR$5</f>
        <v>0.688645762711865</v>
      </c>
      <c r="BS15" s="1" t="n">
        <f aca="false">BS$5/(1-$C15)+$B$15-BS$5</f>
        <v>0.69161186440678</v>
      </c>
      <c r="BT15" s="1" t="n">
        <f aca="false">BT$5/(1-$C15)+$B$15-BT$5</f>
        <v>0.694577966101694</v>
      </c>
      <c r="BU15" s="1" t="n">
        <f aca="false">BU$5/(1-$C15)+$B$15-BU$5</f>
        <v>0.69754406779661</v>
      </c>
      <c r="BV15" s="1" t="n">
        <f aca="false">BV$5/(1-$C15)+$B$15-BV$5</f>
        <v>0.700510169491525</v>
      </c>
      <c r="BW15" s="1" t="n">
        <f aca="false">BW$5/(1-$C15)+$B$15-BW$5</f>
        <v>0.703476271186441</v>
      </c>
      <c r="BX15" s="1" t="n">
        <f aca="false">BX$5/(1-$C15)+$B$15-BX$5</f>
        <v>0.706442372881356</v>
      </c>
      <c r="BY15" s="1" t="n">
        <f aca="false">BY$5/(1-$C15)+$B$15-BY$5</f>
        <v>0.709408474576271</v>
      </c>
      <c r="BZ15" s="1" t="n">
        <f aca="false">BZ$5/(1-$C15)+$B$15-BZ$5</f>
        <v>0.712374576271186</v>
      </c>
      <c r="CA15" s="1" t="n">
        <f aca="false">CA$5/(1-$C15)+$B$15-CA$5</f>
        <v>0.715340677966101</v>
      </c>
      <c r="CB15" s="1" t="n">
        <f aca="false">CB$5/(1-$C15)+$B$15-CB$5</f>
        <v>0.718306779661017</v>
      </c>
      <c r="CC15" s="1" t="n">
        <f aca="false">CC$5/(1-$C15)+$B$15-CC$5</f>
        <v>0.721272881355932</v>
      </c>
      <c r="CD15" s="1" t="n">
        <f aca="false">CD$5/(1-$C15)+$B$15-CD$5</f>
        <v>0.724238983050848</v>
      </c>
      <c r="CE15" s="1" t="n">
        <f aca="false">CE$5/(1-$C15)+$B$15-CE$5</f>
        <v>0.727205084745762</v>
      </c>
      <c r="CF15" s="1" t="n">
        <f aca="false">CF$5/(1-$C15)+$B$15-CF$5</f>
        <v>0.730171186440678</v>
      </c>
      <c r="CG15" s="1" t="n">
        <f aca="false">CG$5/(1-$C15)+$B$15-CG$5</f>
        <v>0.733137288135593</v>
      </c>
      <c r="CH15" s="1" t="n">
        <f aca="false">CH$5/(1-$C15)+$B$15-CH$5</f>
        <v>0.736103389830508</v>
      </c>
      <c r="CI15" s="1" t="n">
        <f aca="false">CI$5/(1-$C15)+$B$15-CI$5</f>
        <v>0.739069491525424</v>
      </c>
      <c r="CJ15" s="1" t="n">
        <f aca="false">CJ$5/(1-$C15)+$B$15-CJ$5</f>
        <v>0.742035593220339</v>
      </c>
      <c r="CK15" s="1" t="n">
        <f aca="false">CK$5/(1-$C15)+$B$15-CK$5</f>
        <v>0.745001694915254</v>
      </c>
      <c r="CL15" s="1" t="n">
        <f aca="false">CL$5/(1-$C15)+$B$15-CL$5</f>
        <v>0.747967796610169</v>
      </c>
      <c r="CM15" s="1" t="n">
        <f aca="false">CM$5/(1-$C15)+$B$15-CM$5</f>
        <v>0.750933898305084</v>
      </c>
      <c r="CN15" s="1" t="n">
        <f aca="false">CN$5/(1-$C15)+$B$15-CN$5</f>
        <v>0.7539</v>
      </c>
      <c r="CO15" s="1" t="n">
        <f aca="false">CO$5/(1-$C15)+$B$15-CO$5</f>
        <v>0.756866101694915</v>
      </c>
      <c r="CP15" s="1" t="n">
        <f aca="false">CP$5/(1-$C15)+$B$15-CP$5</f>
        <v>0.759832203389831</v>
      </c>
      <c r="CQ15" s="1" t="n">
        <f aca="false">CQ$5/(1-$C15)+$B$15-CQ$5</f>
        <v>0.762798305084745</v>
      </c>
      <c r="CR15" s="1" t="n">
        <f aca="false">CR$5/(1-$C15)+$B$15-CR$5</f>
        <v>0.765764406779661</v>
      </c>
      <c r="CS15" s="1" t="n">
        <f aca="false">CS$5/(1-$C15)+$B$15-CS$5</f>
        <v>0.768730508474576</v>
      </c>
      <c r="CT15" s="1" t="n">
        <f aca="false">CT$5/(1-$C15)+$B$15-CT$5</f>
        <v>0.771696610169491</v>
      </c>
      <c r="CU15" s="1" t="n">
        <f aca="false">CU$5/(1-$C15)+$B$15-CU$5</f>
        <v>0.774662711864407</v>
      </c>
      <c r="CV15" s="1" t="n">
        <f aca="false">CV$5/(1-$C15)+$B$15-CV$5</f>
        <v>0.777628813559322</v>
      </c>
      <c r="CW15" s="1" t="n">
        <f aca="false">CW$5/(1-$C15)+$B$15-CW$5</f>
        <v>0.780594915254237</v>
      </c>
      <c r="CX15" s="1" t="n">
        <f aca="false">CX$5/(1-$C15)+$B$15-CX$5</f>
        <v>0.783561016949152</v>
      </c>
      <c r="CY15" s="1" t="n">
        <f aca="false">CY$5/(1-$C15)+$B$15-CY$5</f>
        <v>0.786527118644067</v>
      </c>
      <c r="CZ15" s="1" t="n">
        <f aca="false">CZ$5/(1-$C15)+$B$15-CZ$5</f>
        <v>0.789493220338983</v>
      </c>
      <c r="DA15" s="1" t="n">
        <f aca="false">DA$5/(1-$C15)+$B$15-DA$5</f>
        <v>0.792459322033898</v>
      </c>
      <c r="DB15" s="1" t="n">
        <f aca="false">DB$5/(1-$C15)+$B$15-DB$5</f>
        <v>0.795425423728813</v>
      </c>
      <c r="DC15" s="1" t="n">
        <f aca="false">DC$5/(1-$C15)+$B$15-DC$5</f>
        <v>0.798391525423728</v>
      </c>
      <c r="DD15" s="1" t="n">
        <f aca="false">DD$5/(1-$C15)+$B$15-DD$5</f>
        <v>0.801357627118644</v>
      </c>
      <c r="DE15" s="1" t="n">
        <f aca="false">DE$5/(1-$C15)+$B$15-DE$5</f>
        <v>0.804323728813559</v>
      </c>
      <c r="DF15" s="1" t="n">
        <f aca="false">DF$5/(1-$C15)+$B$15-DF$5</f>
        <v>0.807289830508474</v>
      </c>
      <c r="DG15" s="1" t="n">
        <f aca="false">DG$5/(1-$C15)+$B$15-DG$5</f>
        <v>0.81025593220339</v>
      </c>
      <c r="DH15" s="1" t="n">
        <f aca="false">DH$5/(1-$C15)+$B$15-DH$5</f>
        <v>0.813222033898304</v>
      </c>
      <c r="DI15" s="1" t="n">
        <f aca="false">DI$5/(1-$C15)+$B$15-DI$5</f>
        <v>0.81618813559322</v>
      </c>
      <c r="DJ15" s="1" t="n">
        <f aca="false">DJ$5/(1-$C15)+$B$15-DJ$5</f>
        <v>0.819154237288135</v>
      </c>
      <c r="DK15" s="1" t="n">
        <f aca="false">DK$5/(1-$C15)+$B$15-DK$5</f>
        <v>0.822120338983051</v>
      </c>
      <c r="DL15" s="1" t="n">
        <f aca="false">DL$5/(1-$C15)+$B$15-DL$5</f>
        <v>0.825086440677966</v>
      </c>
      <c r="DM15" s="1" t="n">
        <f aca="false">DM$5/(1-$C15)+$B$15-DM$5</f>
        <v>0.828052542372881</v>
      </c>
      <c r="DN15" s="1" t="n">
        <f aca="false">DN$5/(1-$C15)+$B$15-DN$5</f>
        <v>0.831018644067796</v>
      </c>
      <c r="DO15" s="1" t="n">
        <f aca="false">DO$5/(1-$C15)+$B$15-DO$5</f>
        <v>0.833984745762711</v>
      </c>
      <c r="DP15" s="1" t="n">
        <f aca="false">DP$5/(1-$C15)+$B$15-DP$5</f>
        <v>0.836950847457627</v>
      </c>
      <c r="DQ15" s="1" t="n">
        <f aca="false">DQ$5/(1-$C15)+$B$15-DQ$5</f>
        <v>0.839916949152542</v>
      </c>
      <c r="DR15" s="1" t="n">
        <f aca="false">DR$5/(1-$C15)+$B$15-DR$5</f>
        <v>0.842883050847457</v>
      </c>
      <c r="DS15" s="1" t="n">
        <f aca="false">DS$5/(1-$C15)+$B$15-DS$5</f>
        <v>0.845849152542371</v>
      </c>
      <c r="DT15" s="1" t="n">
        <f aca="false">DT$5/(1-$C15)+$B$15-DT$5</f>
        <v>0.848815254237286</v>
      </c>
      <c r="DU15" s="1" t="n">
        <f aca="false">DU$5/(1-$C15)+$B$15-DU$5</f>
        <v>0.851781355932202</v>
      </c>
      <c r="DV15" s="1" t="n">
        <f aca="false">DV$5/(1-$C15)+$B$15-DV$5</f>
        <v>0.854747457627117</v>
      </c>
      <c r="DW15" s="1" t="n">
        <f aca="false">DW$5/(1-$C15)+$B$15-DW$5</f>
        <v>0.857713559322033</v>
      </c>
      <c r="DX15" s="1" t="n">
        <f aca="false">DX$5/(1-$C15)+$B$15-DX$5</f>
        <v>0.860679661016948</v>
      </c>
      <c r="DY15" s="1" t="n">
        <f aca="false">DY$5/(1-$C15)+$B$15-DY$5</f>
        <v>0.863645762711863</v>
      </c>
      <c r="DZ15" s="1" t="n">
        <f aca="false">DZ$5/(1-$C15)+$B$15-DZ$5</f>
        <v>0.866611864406779</v>
      </c>
      <c r="EA15" s="1" t="n">
        <f aca="false">EA$5/(1-$C15)+$B$15-EA$5</f>
        <v>0.869577966101694</v>
      </c>
      <c r="EB15" s="1" t="n">
        <f aca="false">EB$5/(1-$C15)+$B$15-EB$5</f>
        <v>0.87254406779661</v>
      </c>
      <c r="EC15" s="1" t="n">
        <f aca="false">EC$5/(1-$C15)+$B$15-EC$5</f>
        <v>0.875510169491525</v>
      </c>
      <c r="ED15" s="1" t="n">
        <f aca="false">ED$5/(1-$C15)+$B$15-ED$5</f>
        <v>0.87847627118644</v>
      </c>
    </row>
    <row r="16" customFormat="false" ht="12.75" hidden="false" customHeight="false" outlineLevel="0" collapsed="false">
      <c r="A16" s="18"/>
      <c r="D16" s="1"/>
    </row>
    <row r="17" customFormat="false" ht="12.75" hidden="false" customHeight="false" outlineLevel="0" collapsed="false">
      <c r="A17" s="18" t="s">
        <v>21</v>
      </c>
      <c r="B17" s="1" t="n">
        <f aca="false">0.1383-0.0088</f>
        <v>0.1295</v>
      </c>
      <c r="C17" s="2" t="n">
        <v>0.0228</v>
      </c>
      <c r="D17" s="1" t="n">
        <f aca="false">D$5/(1-$C17)+$B$17-D$5</f>
        <v>0.164497953336062</v>
      </c>
      <c r="E17" s="1" t="n">
        <f aca="false">E$5/(1-$C17)+$B$17-E$5</f>
        <v>0.165664551780598</v>
      </c>
      <c r="F17" s="1" t="n">
        <f aca="false">F$5/(1-$C17)+$B$17-F$5</f>
        <v>0.166831150225133</v>
      </c>
      <c r="G17" s="1" t="n">
        <f aca="false">G$5/(1-$C17)+$B$17-G$5</f>
        <v>0.167997748669668</v>
      </c>
      <c r="H17" s="1" t="n">
        <f aca="false">H$5/(1-$C17)+$B$17-H$5</f>
        <v>0.169164347114204</v>
      </c>
      <c r="I17" s="1" t="n">
        <f aca="false">I$5/(1-$C17)+$B$17-I$5</f>
        <v>0.170330945558739</v>
      </c>
      <c r="J17" s="1" t="n">
        <f aca="false">J$5/(1-$C17)+$B$17-J$5</f>
        <v>0.171497544003275</v>
      </c>
      <c r="K17" s="1" t="n">
        <f aca="false">K$5/(1-$C17)+$B$17-K$5</f>
        <v>0.17266414244781</v>
      </c>
      <c r="L17" s="1" t="n">
        <f aca="false">L$5/(1-$C17)+$B$17-L$5</f>
        <v>0.173830740892346</v>
      </c>
      <c r="M17" s="1" t="n">
        <f aca="false">M$5/(1-$C17)+$B$17-M$5</f>
        <v>0.174997339336881</v>
      </c>
      <c r="N17" s="1" t="n">
        <f aca="false">N$5/(1-$C17)+$B$17-N$5</f>
        <v>0.176163937781416</v>
      </c>
      <c r="O17" s="1" t="n">
        <f aca="false">O$5/(1-$C17)+$B$17-O$5</f>
        <v>0.177330536225952</v>
      </c>
      <c r="P17" s="1" t="n">
        <f aca="false">P$5/(1-$C17)+$B$17-P$5</f>
        <v>0.178497134670487</v>
      </c>
      <c r="Q17" s="1" t="n">
        <f aca="false">Q$5/(1-$C17)+$B$17-Q$5</f>
        <v>0.179663733115023</v>
      </c>
      <c r="R17" s="1" t="n">
        <f aca="false">R$5/(1-$C17)+$B$17-R$5</f>
        <v>0.180830331559558</v>
      </c>
      <c r="S17" s="1" t="n">
        <f aca="false">S$5/(1-$C17)+$B$17-S$5</f>
        <v>0.181996930004094</v>
      </c>
      <c r="T17" s="1" t="n">
        <f aca="false">T$5/(1-$C17)+$B$17-T$5</f>
        <v>0.183163528448629</v>
      </c>
      <c r="U17" s="1" t="n">
        <f aca="false">U$5/(1-$C17)+$B$17-U$5</f>
        <v>0.184330126893165</v>
      </c>
      <c r="V17" s="1" t="n">
        <f aca="false">V$5/(1-$C17)+$B$17-V$5</f>
        <v>0.1854967253377</v>
      </c>
      <c r="W17" s="1" t="n">
        <f aca="false">W$5/(1-$C17)+$B$17-W$5</f>
        <v>0.186663323782235</v>
      </c>
      <c r="X17" s="1" t="n">
        <f aca="false">X$5/(1-$C17)+$B$17-X$5</f>
        <v>0.187829922226771</v>
      </c>
      <c r="Y17" s="1" t="n">
        <f aca="false">Y$5/(1-$C17)+$B$17-Y$5</f>
        <v>0.188996520671306</v>
      </c>
      <c r="Z17" s="1" t="n">
        <f aca="false">Z$5/(1-$C17)+$B$17-Z$5</f>
        <v>0.190163119115841</v>
      </c>
      <c r="AA17" s="1" t="n">
        <f aca="false">AA$5/(1-$C17)+$B$17-AA$5</f>
        <v>0.191329717560377</v>
      </c>
      <c r="AB17" s="1" t="n">
        <f aca="false">AB$5/(1-$C17)+$B$17-AB$5</f>
        <v>0.192496316004912</v>
      </c>
      <c r="AC17" s="1" t="n">
        <f aca="false">AC$5/(1-$C17)+$B$17-AC$5</f>
        <v>0.193662914449448</v>
      </c>
      <c r="AD17" s="1" t="n">
        <f aca="false">AD$5/(1-$C17)+$B$17-AD$5</f>
        <v>0.194829512893983</v>
      </c>
      <c r="AE17" s="1" t="n">
        <f aca="false">AE$5/(1-$C17)+$B$17-AE$5</f>
        <v>0.195996111338518</v>
      </c>
      <c r="AF17" s="1" t="n">
        <f aca="false">AF$5/(1-$C17)+$B$17-AF$5</f>
        <v>0.197162709783054</v>
      </c>
      <c r="AG17" s="1" t="n">
        <f aca="false">AG$5/(1-$C17)+$B$17-AG$5</f>
        <v>0.198329308227589</v>
      </c>
      <c r="AH17" s="1" t="n">
        <f aca="false">AH$5/(1-$C17)+$B$17-AH$5</f>
        <v>0.199495906672125</v>
      </c>
      <c r="AI17" s="1" t="n">
        <f aca="false">AI$5/(1-$C17)+$B$17-AI$5</f>
        <v>0.20066250511666</v>
      </c>
      <c r="AJ17" s="1" t="n">
        <f aca="false">AJ$5/(1-$C17)+$B$17-AJ$5</f>
        <v>0.201829103561196</v>
      </c>
      <c r="AK17" s="1" t="n">
        <f aca="false">AK$5/(1-$C17)+$B$17-AK$5</f>
        <v>0.202995702005731</v>
      </c>
      <c r="AL17" s="1" t="n">
        <f aca="false">AL$5/(1-$C17)+$B$17-AL$5</f>
        <v>0.204162300450266</v>
      </c>
      <c r="AM17" s="1" t="n">
        <f aca="false">AM$5/(1-$C17)+$B$17-AM$5</f>
        <v>0.205328898894802</v>
      </c>
      <c r="AN17" s="1" t="n">
        <f aca="false">AN$5/(1-$C17)+$B$17-AN$5</f>
        <v>0.206495497339337</v>
      </c>
      <c r="AO17" s="1" t="n">
        <f aca="false">AO$5/(1-$C17)+$B$17-AO$5</f>
        <v>0.207662095783872</v>
      </c>
      <c r="AP17" s="1" t="n">
        <f aca="false">AP$5/(1-$C17)+$B$17-AP$5</f>
        <v>0.208828694228408</v>
      </c>
      <c r="AQ17" s="1" t="n">
        <f aca="false">AQ$5/(1-$C17)+$B$17-AQ$5</f>
        <v>0.209995292672943</v>
      </c>
      <c r="AR17" s="1" t="n">
        <f aca="false">AR$5/(1-$C17)+$B$17-AR$5</f>
        <v>0.211161891117479</v>
      </c>
      <c r="AS17" s="1" t="n">
        <f aca="false">AS$5/(1-$C17)+$B$17-AS$5</f>
        <v>0.212328489562014</v>
      </c>
      <c r="AT17" s="1" t="n">
        <f aca="false">AT$5/(1-$C17)+$B$17-AT$5</f>
        <v>0.21349508800655</v>
      </c>
      <c r="AU17" s="1" t="n">
        <f aca="false">AU$5/(1-$C17)+$B$17-AU$5</f>
        <v>0.214661686451085</v>
      </c>
      <c r="AV17" s="1" t="n">
        <f aca="false">AV$5/(1-$C17)+$B$17-AV$5</f>
        <v>0.215828284895621</v>
      </c>
      <c r="AW17" s="1" t="n">
        <f aca="false">AW$5/(1-$C17)+$B$17-AW$5</f>
        <v>0.216994883340156</v>
      </c>
      <c r="AX17" s="1" t="n">
        <f aca="false">AX$5/(1-$C17)+$B$17-AX$5</f>
        <v>0.218161481784691</v>
      </c>
      <c r="AY17" s="1" t="n">
        <f aca="false">AY$5/(1-$C17)+$B$17-AY$5</f>
        <v>0.219328080229226</v>
      </c>
      <c r="AZ17" s="1" t="n">
        <f aca="false">AZ$5/(1-$C17)+$B$17-AZ$5</f>
        <v>0.220494678673762</v>
      </c>
      <c r="BA17" s="1" t="n">
        <f aca="false">BA$5/(1-$C17)+$B$17-BA$5</f>
        <v>0.221661277118298</v>
      </c>
      <c r="BB17" s="1" t="n">
        <f aca="false">BB$5/(1-$C17)+$B$17-BB$5</f>
        <v>0.222827875562833</v>
      </c>
      <c r="BC17" s="1" t="n">
        <f aca="false">BC$5/(1-$C17)+$B$17-BC$5</f>
        <v>0.223994474007368</v>
      </c>
      <c r="BD17" s="1" t="n">
        <f aca="false">BD$5/(1-$C17)+$B$17-BD$5</f>
        <v>0.225161072451904</v>
      </c>
      <c r="BE17" s="1" t="n">
        <f aca="false">BE$5/(1-$C17)+$B$17-BE$5</f>
        <v>0.226327670896439</v>
      </c>
      <c r="BF17" s="1" t="n">
        <f aca="false">BF$5/(1-$C17)+$B$17-BF$5</f>
        <v>0.227494269340975</v>
      </c>
      <c r="BG17" s="1" t="n">
        <f aca="false">BG$5/(1-$C17)+$B$17-BG$5</f>
        <v>0.22866086778551</v>
      </c>
      <c r="BH17" s="1" t="n">
        <f aca="false">BH$5/(1-$C17)+$B$17-BH$5</f>
        <v>0.229827466230045</v>
      </c>
      <c r="BI17" s="1" t="n">
        <f aca="false">BI$5/(1-$C17)+$B$17-BI$5</f>
        <v>0.23099406467458</v>
      </c>
      <c r="BJ17" s="1" t="n">
        <f aca="false">BJ$5/(1-$C17)+$B$17-BJ$5</f>
        <v>0.232160663119116</v>
      </c>
      <c r="BK17" s="1" t="n">
        <f aca="false">BK$5/(1-$C17)+$B$17-BK$5</f>
        <v>0.233327261563652</v>
      </c>
      <c r="BL17" s="1" t="n">
        <f aca="false">BL$5/(1-$C17)+$B$17-BL$5</f>
        <v>0.234493860008187</v>
      </c>
      <c r="BM17" s="1" t="n">
        <f aca="false">BM$5/(1-$C17)+$B$17-BM$5</f>
        <v>0.235660458452722</v>
      </c>
      <c r="BN17" s="1" t="n">
        <f aca="false">BN$5/(1-$C17)+$B$17-BN$5</f>
        <v>0.236827056897257</v>
      </c>
      <c r="BO17" s="1" t="n">
        <f aca="false">BO$5/(1-$C17)+$B$17-BO$5</f>
        <v>0.237993655341793</v>
      </c>
      <c r="BP17" s="1" t="n">
        <f aca="false">BP$5/(1-$C17)+$B$17-BP$5</f>
        <v>0.239160253786329</v>
      </c>
      <c r="BQ17" s="1" t="n">
        <f aca="false">BQ$5/(1-$C17)+$B$17-BQ$5</f>
        <v>0.240326852230864</v>
      </c>
      <c r="BR17" s="1" t="n">
        <f aca="false">BR$5/(1-$C17)+$B$17-BR$5</f>
        <v>0.241493450675399</v>
      </c>
      <c r="BS17" s="1" t="n">
        <f aca="false">BS$5/(1-$C17)+$B$17-BS$5</f>
        <v>0.242660049119935</v>
      </c>
      <c r="BT17" s="1" t="n">
        <f aca="false">BT$5/(1-$C17)+$B$17-BT$5</f>
        <v>0.24382664756447</v>
      </c>
      <c r="BU17" s="1" t="n">
        <f aca="false">BU$5/(1-$C17)+$B$17-BU$5</f>
        <v>0.244993246009005</v>
      </c>
      <c r="BV17" s="1" t="n">
        <f aca="false">BV$5/(1-$C17)+$B$17-BV$5</f>
        <v>0.246159844453541</v>
      </c>
      <c r="BW17" s="1" t="n">
        <f aca="false">BW$5/(1-$C17)+$B$17-BW$5</f>
        <v>0.247326442898077</v>
      </c>
      <c r="BX17" s="1" t="n">
        <f aca="false">BX$5/(1-$C17)+$B$17-BX$5</f>
        <v>0.248493041342612</v>
      </c>
      <c r="BY17" s="1" t="n">
        <f aca="false">BY$5/(1-$C17)+$B$17-BY$5</f>
        <v>0.249659639787147</v>
      </c>
      <c r="BZ17" s="1" t="n">
        <f aca="false">BZ$5/(1-$C17)+$B$17-BZ$5</f>
        <v>0.250826238231682</v>
      </c>
      <c r="CA17" s="1" t="n">
        <f aca="false">CA$5/(1-$C17)+$B$17-CA$5</f>
        <v>0.251992836676218</v>
      </c>
      <c r="CB17" s="1" t="n">
        <f aca="false">CB$5/(1-$C17)+$B$17-CB$5</f>
        <v>0.253159435120753</v>
      </c>
      <c r="CC17" s="1" t="n">
        <f aca="false">CC$5/(1-$C17)+$B$17-CC$5</f>
        <v>0.254326033565289</v>
      </c>
      <c r="CD17" s="1" t="n">
        <f aca="false">CD$5/(1-$C17)+$B$17-CD$5</f>
        <v>0.255492632009824</v>
      </c>
      <c r="CE17" s="1" t="n">
        <f aca="false">CE$5/(1-$C17)+$B$17-CE$5</f>
        <v>0.25665923045436</v>
      </c>
      <c r="CF17" s="1" t="n">
        <f aca="false">CF$5/(1-$C17)+$B$17-CF$5</f>
        <v>0.257825828898895</v>
      </c>
      <c r="CG17" s="1" t="n">
        <f aca="false">CG$5/(1-$C17)+$B$17-CG$5</f>
        <v>0.25899242734343</v>
      </c>
      <c r="CH17" s="1" t="n">
        <f aca="false">CH$5/(1-$C17)+$B$17-CH$5</f>
        <v>0.260159025787965</v>
      </c>
      <c r="CI17" s="1" t="n">
        <f aca="false">CI$5/(1-$C17)+$B$17-CI$5</f>
        <v>0.261325624232502</v>
      </c>
      <c r="CJ17" s="1" t="n">
        <f aca="false">CJ$5/(1-$C17)+$B$17-CJ$5</f>
        <v>0.262492222677037</v>
      </c>
      <c r="CK17" s="1" t="n">
        <f aca="false">CK$5/(1-$C17)+$B$17-CK$5</f>
        <v>0.263658821121572</v>
      </c>
      <c r="CL17" s="1" t="n">
        <f aca="false">CL$5/(1-$C17)+$B$17-CL$5</f>
        <v>0.264825419566107</v>
      </c>
      <c r="CM17" s="1" t="n">
        <f aca="false">CM$5/(1-$C17)+$B$17-CM$5</f>
        <v>0.265992018010643</v>
      </c>
      <c r="CN17" s="1" t="n">
        <f aca="false">CN$5/(1-$C17)+$B$17-CN$5</f>
        <v>0.267158616455178</v>
      </c>
      <c r="CO17" s="1" t="n">
        <f aca="false">CO$5/(1-$C17)+$B$17-CO$5</f>
        <v>0.268325214899714</v>
      </c>
      <c r="CP17" s="1" t="n">
        <f aca="false">CP$5/(1-$C17)+$B$17-CP$5</f>
        <v>0.269491813344249</v>
      </c>
      <c r="CQ17" s="1" t="n">
        <f aca="false">CQ$5/(1-$C17)+$B$17-CQ$5</f>
        <v>0.270658411788784</v>
      </c>
      <c r="CR17" s="1" t="n">
        <f aca="false">CR$5/(1-$C17)+$B$17-CR$5</f>
        <v>0.27182501023332</v>
      </c>
      <c r="CS17" s="1" t="n">
        <f aca="false">CS$5/(1-$C17)+$B$17-CS$5</f>
        <v>0.272991608677855</v>
      </c>
      <c r="CT17" s="1" t="n">
        <f aca="false">CT$5/(1-$C17)+$B$17-CT$5</f>
        <v>0.27415820712239</v>
      </c>
      <c r="CU17" s="1" t="n">
        <f aca="false">CU$5/(1-$C17)+$B$17-CU$5</f>
        <v>0.275324805566926</v>
      </c>
      <c r="CV17" s="1" t="n">
        <f aca="false">CV$5/(1-$C17)+$B$17-CV$5</f>
        <v>0.276491404011462</v>
      </c>
      <c r="CW17" s="1" t="n">
        <f aca="false">CW$5/(1-$C17)+$B$17-CW$5</f>
        <v>0.277658002455997</v>
      </c>
      <c r="CX17" s="1" t="n">
        <f aca="false">CX$5/(1-$C17)+$B$17-CX$5</f>
        <v>0.278824600900532</v>
      </c>
      <c r="CY17" s="1" t="n">
        <f aca="false">CY$5/(1-$C17)+$B$17-CY$5</f>
        <v>0.279991199345067</v>
      </c>
      <c r="CZ17" s="1" t="n">
        <f aca="false">CZ$5/(1-$C17)+$B$17-CZ$5</f>
        <v>0.281157797789603</v>
      </c>
      <c r="DA17" s="1" t="n">
        <f aca="false">DA$5/(1-$C17)+$B$17-DA$5</f>
        <v>0.282324396234139</v>
      </c>
      <c r="DB17" s="1" t="n">
        <f aca="false">DB$5/(1-$C17)+$B$17-DB$5</f>
        <v>0.283490994678674</v>
      </c>
      <c r="DC17" s="1" t="n">
        <f aca="false">DC$5/(1-$C17)+$B$17-DC$5</f>
        <v>0.284657593123209</v>
      </c>
      <c r="DD17" s="1" t="n">
        <f aca="false">DD$5/(1-$C17)+$B$17-DD$5</f>
        <v>0.285824191567745</v>
      </c>
      <c r="DE17" s="1" t="n">
        <f aca="false">DE$5/(1-$C17)+$B$17-DE$5</f>
        <v>0.28699079001228</v>
      </c>
      <c r="DF17" s="1" t="n">
        <f aca="false">DF$5/(1-$C17)+$B$17-DF$5</f>
        <v>0.288157388456815</v>
      </c>
      <c r="DG17" s="1" t="n">
        <f aca="false">DG$5/(1-$C17)+$B$17-DG$5</f>
        <v>0.289323986901351</v>
      </c>
      <c r="DH17" s="1" t="n">
        <f aca="false">DH$5/(1-$C17)+$B$17-DH$5</f>
        <v>0.290490585345887</v>
      </c>
      <c r="DI17" s="1" t="n">
        <f aca="false">DI$5/(1-$C17)+$B$17-DI$5</f>
        <v>0.291657183790422</v>
      </c>
      <c r="DJ17" s="1" t="n">
        <f aca="false">DJ$5/(1-$C17)+$B$17-DJ$5</f>
        <v>0.292823782234957</v>
      </c>
      <c r="DK17" s="1" t="n">
        <f aca="false">DK$5/(1-$C17)+$B$17-DK$5</f>
        <v>0.293990380679492</v>
      </c>
      <c r="DL17" s="1" t="n">
        <f aca="false">DL$5/(1-$C17)+$B$17-DL$5</f>
        <v>0.295156979124028</v>
      </c>
      <c r="DM17" s="1" t="n">
        <f aca="false">DM$5/(1-$C17)+$B$17-DM$5</f>
        <v>0.296323577568564</v>
      </c>
      <c r="DN17" s="1" t="n">
        <f aca="false">DN$5/(1-$C17)+$B$17-DN$5</f>
        <v>0.297490176013099</v>
      </c>
      <c r="DO17" s="1" t="n">
        <f aca="false">DO$5/(1-$C17)+$B$17-DO$5</f>
        <v>0.298656774457634</v>
      </c>
      <c r="DP17" s="1" t="n">
        <f aca="false">DP$5/(1-$C17)+$B$17-DP$5</f>
        <v>0.29982337290217</v>
      </c>
      <c r="DQ17" s="1" t="n">
        <f aca="false">DQ$5/(1-$C17)+$B$17-DQ$5</f>
        <v>0.300989971346705</v>
      </c>
      <c r="DR17" s="1" t="n">
        <f aca="false">DR$5/(1-$C17)+$B$17-DR$5</f>
        <v>0.30215656979124</v>
      </c>
      <c r="DS17" s="1" t="n">
        <f aca="false">DS$5/(1-$C17)+$B$17-DS$5</f>
        <v>0.303323168235775</v>
      </c>
      <c r="DT17" s="1" t="n">
        <f aca="false">DT$5/(1-$C17)+$B$17-DT$5</f>
        <v>0.304489766680311</v>
      </c>
      <c r="DU17" s="1" t="n">
        <f aca="false">DU$5/(1-$C17)+$B$17-DU$5</f>
        <v>0.305656365124847</v>
      </c>
      <c r="DV17" s="1" t="n">
        <f aca="false">DV$5/(1-$C17)+$B$17-DV$5</f>
        <v>0.306822963569382</v>
      </c>
      <c r="DW17" s="1" t="n">
        <f aca="false">DW$5/(1-$C17)+$B$17-DW$5</f>
        <v>0.307989562013917</v>
      </c>
      <c r="DX17" s="1" t="n">
        <f aca="false">DX$5/(1-$C17)+$B$17-DX$5</f>
        <v>0.309156160458453</v>
      </c>
      <c r="DY17" s="1" t="n">
        <f aca="false">DY$5/(1-$C17)+$B$17-DY$5</f>
        <v>0.310322758902988</v>
      </c>
      <c r="DZ17" s="1" t="n">
        <f aca="false">DZ$5/(1-$C17)+$B$17-DZ$5</f>
        <v>0.311489357347523</v>
      </c>
      <c r="EA17" s="1" t="n">
        <f aca="false">EA$5/(1-$C17)+$B$17-EA$5</f>
        <v>0.312655955792058</v>
      </c>
      <c r="EB17" s="1" t="n">
        <f aca="false">EB$5/(1-$C17)+$B$17-EB$5</f>
        <v>0.313822554236594</v>
      </c>
      <c r="EC17" s="1" t="n">
        <f aca="false">EC$5/(1-$C17)+$B$17-EC$5</f>
        <v>0.314989152681131</v>
      </c>
      <c r="ED17" s="1" t="n">
        <f aca="false">ED$5/(1-$C17)+$B$17-ED$5</f>
        <v>0.316155751125666</v>
      </c>
    </row>
    <row r="18" customFormat="false" ht="12.75" hidden="false" customHeight="false" outlineLevel="0" collapsed="false">
      <c r="A18" s="18" t="s">
        <v>22</v>
      </c>
      <c r="B18" s="1" t="n">
        <f aca="false">0.1383</f>
        <v>0.1383</v>
      </c>
      <c r="C18" s="2" t="n">
        <v>0.0228</v>
      </c>
      <c r="D18" s="1" t="n">
        <f aca="false">D$5/(1-$C18)+$B$18-D$5</f>
        <v>0.173297953336062</v>
      </c>
      <c r="E18" s="1" t="n">
        <f aca="false">E$5/(1-$C18)+$B$18-E$5</f>
        <v>0.174464551780598</v>
      </c>
      <c r="F18" s="1" t="n">
        <f aca="false">F$5/(1-$C18)+$B$18-F$5</f>
        <v>0.175631150225133</v>
      </c>
      <c r="G18" s="1" t="n">
        <f aca="false">G$5/(1-$C18)+$B$18-G$5</f>
        <v>0.176797748669669</v>
      </c>
      <c r="H18" s="1" t="n">
        <f aca="false">H$5/(1-$C18)+$B$18-H$5</f>
        <v>0.177964347114204</v>
      </c>
      <c r="I18" s="1" t="n">
        <f aca="false">I$5/(1-$C18)+$B$18-I$5</f>
        <v>0.179130945558739</v>
      </c>
      <c r="J18" s="1" t="n">
        <f aca="false">J$5/(1-$C18)+$B$18-J$5</f>
        <v>0.180297544003275</v>
      </c>
      <c r="K18" s="1" t="n">
        <f aca="false">K$5/(1-$C18)+$B$18-K$5</f>
        <v>0.18146414244781</v>
      </c>
      <c r="L18" s="1" t="n">
        <f aca="false">L$5/(1-$C18)+$B$18-L$5</f>
        <v>0.182630740892346</v>
      </c>
      <c r="M18" s="1" t="n">
        <f aca="false">M$5/(1-$C18)+$B$18-M$5</f>
        <v>0.183797339336881</v>
      </c>
      <c r="N18" s="1" t="n">
        <f aca="false">N$5/(1-$C18)+$B$18-N$5</f>
        <v>0.184963937781416</v>
      </c>
      <c r="O18" s="1" t="n">
        <f aca="false">O$5/(1-$C18)+$B$18-O$5</f>
        <v>0.186130536225952</v>
      </c>
      <c r="P18" s="1" t="n">
        <f aca="false">P$5/(1-$C18)+$B$18-P$5</f>
        <v>0.187297134670487</v>
      </c>
      <c r="Q18" s="1" t="n">
        <f aca="false">Q$5/(1-$C18)+$B$18-Q$5</f>
        <v>0.188463733115023</v>
      </c>
      <c r="R18" s="1" t="n">
        <f aca="false">R$5/(1-$C18)+$B$18-R$5</f>
        <v>0.189630331559558</v>
      </c>
      <c r="S18" s="1" t="n">
        <f aca="false">S$5/(1-$C18)+$B$18-S$5</f>
        <v>0.190796930004093</v>
      </c>
      <c r="T18" s="1" t="n">
        <f aca="false">T$5/(1-$C18)+$B$18-T$5</f>
        <v>0.191963528448629</v>
      </c>
      <c r="U18" s="1" t="n">
        <f aca="false">U$5/(1-$C18)+$B$18-U$5</f>
        <v>0.193130126893164</v>
      </c>
      <c r="V18" s="1" t="n">
        <f aca="false">V$5/(1-$C18)+$B$18-V$5</f>
        <v>0.1942967253377</v>
      </c>
      <c r="W18" s="1" t="n">
        <f aca="false">W$5/(1-$C18)+$B$18-W$5</f>
        <v>0.195463323782235</v>
      </c>
      <c r="X18" s="1" t="n">
        <f aca="false">X$5/(1-$C18)+$B$18-X$5</f>
        <v>0.196629922226771</v>
      </c>
      <c r="Y18" s="1" t="n">
        <f aca="false">Y$5/(1-$C18)+$B$18-Y$5</f>
        <v>0.197796520671306</v>
      </c>
      <c r="Z18" s="1" t="n">
        <f aca="false">Z$5/(1-$C18)+$B$18-Z$5</f>
        <v>0.198963119115841</v>
      </c>
      <c r="AA18" s="1" t="n">
        <f aca="false">AA$5/(1-$C18)+$B$18-AA$5</f>
        <v>0.200129717560377</v>
      </c>
      <c r="AB18" s="1" t="n">
        <f aca="false">AB$5/(1-$C18)+$B$18-AB$5</f>
        <v>0.201296316004912</v>
      </c>
      <c r="AC18" s="1" t="n">
        <f aca="false">AC$5/(1-$C18)+$B$18-AC$5</f>
        <v>0.202462914449447</v>
      </c>
      <c r="AD18" s="1" t="n">
        <f aca="false">AD$5/(1-$C18)+$B$18-AD$5</f>
        <v>0.203629512893983</v>
      </c>
      <c r="AE18" s="1" t="n">
        <f aca="false">AE$5/(1-$C18)+$B$18-AE$5</f>
        <v>0.204796111338518</v>
      </c>
      <c r="AF18" s="1" t="n">
        <f aca="false">AF$5/(1-$C18)+$B$18-AF$5</f>
        <v>0.205962709783054</v>
      </c>
      <c r="AG18" s="1" t="n">
        <f aca="false">AG$5/(1-$C18)+$B$18-AG$5</f>
        <v>0.207129308227589</v>
      </c>
      <c r="AH18" s="1" t="n">
        <f aca="false">AH$5/(1-$C18)+$B$18-AH$5</f>
        <v>0.208295906672125</v>
      </c>
      <c r="AI18" s="1" t="n">
        <f aca="false">AI$5/(1-$C18)+$B$18-AI$5</f>
        <v>0.20946250511666</v>
      </c>
      <c r="AJ18" s="1" t="n">
        <f aca="false">AJ$5/(1-$C18)+$B$18-AJ$5</f>
        <v>0.210629103561196</v>
      </c>
      <c r="AK18" s="1" t="n">
        <f aca="false">AK$5/(1-$C18)+$B$18-AK$5</f>
        <v>0.211795702005731</v>
      </c>
      <c r="AL18" s="1" t="n">
        <f aca="false">AL$5/(1-$C18)+$B$18-AL$5</f>
        <v>0.212962300450266</v>
      </c>
      <c r="AM18" s="1" t="n">
        <f aca="false">AM$5/(1-$C18)+$B$18-AM$5</f>
        <v>0.214128898894802</v>
      </c>
      <c r="AN18" s="1" t="n">
        <f aca="false">AN$5/(1-$C18)+$B$18-AN$5</f>
        <v>0.215295497339337</v>
      </c>
      <c r="AO18" s="1" t="n">
        <f aca="false">AO$5/(1-$C18)+$B$18-AO$5</f>
        <v>0.216462095783872</v>
      </c>
      <c r="AP18" s="1" t="n">
        <f aca="false">AP$5/(1-$C18)+$B$18-AP$5</f>
        <v>0.217628694228408</v>
      </c>
      <c r="AQ18" s="1" t="n">
        <f aca="false">AQ$5/(1-$C18)+$B$18-AQ$5</f>
        <v>0.218795292672943</v>
      </c>
      <c r="AR18" s="1" t="n">
        <f aca="false">AR$5/(1-$C18)+$B$18-AR$5</f>
        <v>0.219961891117479</v>
      </c>
      <c r="AS18" s="1" t="n">
        <f aca="false">AS$5/(1-$C18)+$B$18-AS$5</f>
        <v>0.221128489562014</v>
      </c>
      <c r="AT18" s="1" t="n">
        <f aca="false">AT$5/(1-$C18)+$B$18-AT$5</f>
        <v>0.22229508800655</v>
      </c>
      <c r="AU18" s="1" t="n">
        <f aca="false">AU$5/(1-$C18)+$B$18-AU$5</f>
        <v>0.223461686451085</v>
      </c>
      <c r="AV18" s="1" t="n">
        <f aca="false">AV$5/(1-$C18)+$B$18-AV$5</f>
        <v>0.22462828489562</v>
      </c>
      <c r="AW18" s="1" t="n">
        <f aca="false">AW$5/(1-$C18)+$B$18-AW$5</f>
        <v>0.225794883340156</v>
      </c>
      <c r="AX18" s="1" t="n">
        <f aca="false">AX$5/(1-$C18)+$B$18-AX$5</f>
        <v>0.226961481784691</v>
      </c>
      <c r="AY18" s="1" t="n">
        <f aca="false">AY$5/(1-$C18)+$B$18-AY$5</f>
        <v>0.228128080229226</v>
      </c>
      <c r="AZ18" s="1" t="n">
        <f aca="false">AZ$5/(1-$C18)+$B$18-AZ$5</f>
        <v>0.229294678673762</v>
      </c>
      <c r="BA18" s="1" t="n">
        <f aca="false">BA$5/(1-$C18)+$B$18-BA$5</f>
        <v>0.230461277118298</v>
      </c>
      <c r="BB18" s="1" t="n">
        <f aca="false">BB$5/(1-$C18)+$B$18-BB$5</f>
        <v>0.231627875562833</v>
      </c>
      <c r="BC18" s="1" t="n">
        <f aca="false">BC$5/(1-$C18)+$B$18-BC$5</f>
        <v>0.232794474007368</v>
      </c>
      <c r="BD18" s="1" t="n">
        <f aca="false">BD$5/(1-$C18)+$B$18-BD$5</f>
        <v>0.233961072451904</v>
      </c>
      <c r="BE18" s="1" t="n">
        <f aca="false">BE$5/(1-$C18)+$B$18-BE$5</f>
        <v>0.235127670896439</v>
      </c>
      <c r="BF18" s="1" t="n">
        <f aca="false">BF$5/(1-$C18)+$B$18-BF$5</f>
        <v>0.236294269340974</v>
      </c>
      <c r="BG18" s="1" t="n">
        <f aca="false">BG$5/(1-$C18)+$B$18-BG$5</f>
        <v>0.23746086778551</v>
      </c>
      <c r="BH18" s="1" t="n">
        <f aca="false">BH$5/(1-$C18)+$B$18-BH$5</f>
        <v>0.238627466230045</v>
      </c>
      <c r="BI18" s="1" t="n">
        <f aca="false">BI$5/(1-$C18)+$B$18-BI$5</f>
        <v>0.23979406467458</v>
      </c>
      <c r="BJ18" s="1" t="n">
        <f aca="false">BJ$5/(1-$C18)+$B$18-BJ$5</f>
        <v>0.240960663119116</v>
      </c>
      <c r="BK18" s="1" t="n">
        <f aca="false">BK$5/(1-$C18)+$B$18-BK$5</f>
        <v>0.242127261563652</v>
      </c>
      <c r="BL18" s="1" t="n">
        <f aca="false">BL$5/(1-$C18)+$B$18-BL$5</f>
        <v>0.243293860008187</v>
      </c>
      <c r="BM18" s="1" t="n">
        <f aca="false">BM$5/(1-$C18)+$B$18-BM$5</f>
        <v>0.244460458452722</v>
      </c>
      <c r="BN18" s="1" t="n">
        <f aca="false">BN$5/(1-$C18)+$B$18-BN$5</f>
        <v>0.245627056897257</v>
      </c>
      <c r="BO18" s="1" t="n">
        <f aca="false">BO$5/(1-$C18)+$B$18-BO$5</f>
        <v>0.246793655341793</v>
      </c>
      <c r="BP18" s="1" t="n">
        <f aca="false">BP$5/(1-$C18)+$B$18-BP$5</f>
        <v>0.247960253786329</v>
      </c>
      <c r="BQ18" s="1" t="n">
        <f aca="false">BQ$5/(1-$C18)+$B$18-BQ$5</f>
        <v>0.249126852230864</v>
      </c>
      <c r="BR18" s="1" t="n">
        <f aca="false">BR$5/(1-$C18)+$B$18-BR$5</f>
        <v>0.250293450675399</v>
      </c>
      <c r="BS18" s="1" t="n">
        <f aca="false">BS$5/(1-$C18)+$B$18-BS$5</f>
        <v>0.251460049119935</v>
      </c>
      <c r="BT18" s="1" t="n">
        <f aca="false">BT$5/(1-$C18)+$B$18-BT$5</f>
        <v>0.25262664756447</v>
      </c>
      <c r="BU18" s="1" t="n">
        <f aca="false">BU$5/(1-$C18)+$B$18-BU$5</f>
        <v>0.253793246009005</v>
      </c>
      <c r="BV18" s="1" t="n">
        <f aca="false">BV$5/(1-$C18)+$B$18-BV$5</f>
        <v>0.254959844453541</v>
      </c>
      <c r="BW18" s="1" t="n">
        <f aca="false">BW$5/(1-$C18)+$B$18-BW$5</f>
        <v>0.256126442898077</v>
      </c>
      <c r="BX18" s="1" t="n">
        <f aca="false">BX$5/(1-$C18)+$B$18-BX$5</f>
        <v>0.257293041342612</v>
      </c>
      <c r="BY18" s="1" t="n">
        <f aca="false">BY$5/(1-$C18)+$B$18-BY$5</f>
        <v>0.258459639787147</v>
      </c>
      <c r="BZ18" s="1" t="n">
        <f aca="false">BZ$5/(1-$C18)+$B$18-BZ$5</f>
        <v>0.259626238231682</v>
      </c>
      <c r="CA18" s="1" t="n">
        <f aca="false">CA$5/(1-$C18)+$B$18-CA$5</f>
        <v>0.260792836676218</v>
      </c>
      <c r="CB18" s="1" t="n">
        <f aca="false">CB$5/(1-$C18)+$B$18-CB$5</f>
        <v>0.261959435120753</v>
      </c>
      <c r="CC18" s="1" t="n">
        <f aca="false">CC$5/(1-$C18)+$B$18-CC$5</f>
        <v>0.263126033565289</v>
      </c>
      <c r="CD18" s="1" t="n">
        <f aca="false">CD$5/(1-$C18)+$B$18-CD$5</f>
        <v>0.264292632009824</v>
      </c>
      <c r="CE18" s="1" t="n">
        <f aca="false">CE$5/(1-$C18)+$B$18-CE$5</f>
        <v>0.26545923045436</v>
      </c>
      <c r="CF18" s="1" t="n">
        <f aca="false">CF$5/(1-$C18)+$B$18-CF$5</f>
        <v>0.266625828898895</v>
      </c>
      <c r="CG18" s="1" t="n">
        <f aca="false">CG$5/(1-$C18)+$B$18-CG$5</f>
        <v>0.26779242734343</v>
      </c>
      <c r="CH18" s="1" t="n">
        <f aca="false">CH$5/(1-$C18)+$B$18-CH$5</f>
        <v>0.268959025787965</v>
      </c>
      <c r="CI18" s="1" t="n">
        <f aca="false">CI$5/(1-$C18)+$B$18-CI$5</f>
        <v>0.270125624232501</v>
      </c>
      <c r="CJ18" s="1" t="n">
        <f aca="false">CJ$5/(1-$C18)+$B$18-CJ$5</f>
        <v>0.271292222677037</v>
      </c>
      <c r="CK18" s="1" t="n">
        <f aca="false">CK$5/(1-$C18)+$B$18-CK$5</f>
        <v>0.272458821121572</v>
      </c>
      <c r="CL18" s="1" t="n">
        <f aca="false">CL$5/(1-$C18)+$B$18-CL$5</f>
        <v>0.273625419566107</v>
      </c>
      <c r="CM18" s="1" t="n">
        <f aca="false">CM$5/(1-$C18)+$B$18-CM$5</f>
        <v>0.274792018010642</v>
      </c>
      <c r="CN18" s="1" t="n">
        <f aca="false">CN$5/(1-$C18)+$B$18-CN$5</f>
        <v>0.275958616455178</v>
      </c>
      <c r="CO18" s="1" t="n">
        <f aca="false">CO$5/(1-$C18)+$B$18-CO$5</f>
        <v>0.277125214899714</v>
      </c>
      <c r="CP18" s="1" t="n">
        <f aca="false">CP$5/(1-$C18)+$B$18-CP$5</f>
        <v>0.278291813344249</v>
      </c>
      <c r="CQ18" s="1" t="n">
        <f aca="false">CQ$5/(1-$C18)+$B$18-CQ$5</f>
        <v>0.279458411788784</v>
      </c>
      <c r="CR18" s="1" t="n">
        <f aca="false">CR$5/(1-$C18)+$B$18-CR$5</f>
        <v>0.28062501023332</v>
      </c>
      <c r="CS18" s="1" t="n">
        <f aca="false">CS$5/(1-$C18)+$B$18-CS$5</f>
        <v>0.281791608677855</v>
      </c>
      <c r="CT18" s="1" t="n">
        <f aca="false">CT$5/(1-$C18)+$B$18-CT$5</f>
        <v>0.28295820712239</v>
      </c>
      <c r="CU18" s="1" t="n">
        <f aca="false">CU$5/(1-$C18)+$B$18-CU$5</f>
        <v>0.284124805566926</v>
      </c>
      <c r="CV18" s="1" t="n">
        <f aca="false">CV$5/(1-$C18)+$B$18-CV$5</f>
        <v>0.285291404011462</v>
      </c>
      <c r="CW18" s="1" t="n">
        <f aca="false">CW$5/(1-$C18)+$B$18-CW$5</f>
        <v>0.286458002455997</v>
      </c>
      <c r="CX18" s="1" t="n">
        <f aca="false">CX$5/(1-$C18)+$B$18-CX$5</f>
        <v>0.287624600900532</v>
      </c>
      <c r="CY18" s="1" t="n">
        <f aca="false">CY$5/(1-$C18)+$B$18-CY$5</f>
        <v>0.288791199345067</v>
      </c>
      <c r="CZ18" s="1" t="n">
        <f aca="false">CZ$5/(1-$C18)+$B$18-CZ$5</f>
        <v>0.289957797789603</v>
      </c>
      <c r="DA18" s="1" t="n">
        <f aca="false">DA$5/(1-$C18)+$B$18-DA$5</f>
        <v>0.291124396234139</v>
      </c>
      <c r="DB18" s="1" t="n">
        <f aca="false">DB$5/(1-$C18)+$B$18-DB$5</f>
        <v>0.292290994678674</v>
      </c>
      <c r="DC18" s="1" t="n">
        <f aca="false">DC$5/(1-$C18)+$B$18-DC$5</f>
        <v>0.293457593123209</v>
      </c>
      <c r="DD18" s="1" t="n">
        <f aca="false">DD$5/(1-$C18)+$B$18-DD$5</f>
        <v>0.294624191567745</v>
      </c>
      <c r="DE18" s="1" t="n">
        <f aca="false">DE$5/(1-$C18)+$B$18-DE$5</f>
        <v>0.29579079001228</v>
      </c>
      <c r="DF18" s="1" t="n">
        <f aca="false">DF$5/(1-$C18)+$B$18-DF$5</f>
        <v>0.296957388456815</v>
      </c>
      <c r="DG18" s="1" t="n">
        <f aca="false">DG$5/(1-$C18)+$B$18-DG$5</f>
        <v>0.298123986901351</v>
      </c>
      <c r="DH18" s="1" t="n">
        <f aca="false">DH$5/(1-$C18)+$B$18-DH$5</f>
        <v>0.299290585345887</v>
      </c>
      <c r="DI18" s="1" t="n">
        <f aca="false">DI$5/(1-$C18)+$B$18-DI$5</f>
        <v>0.300457183790422</v>
      </c>
      <c r="DJ18" s="1" t="n">
        <f aca="false">DJ$5/(1-$C18)+$B$18-DJ$5</f>
        <v>0.301623782234957</v>
      </c>
      <c r="DK18" s="1" t="n">
        <f aca="false">DK$5/(1-$C18)+$B$18-DK$5</f>
        <v>0.302790380679492</v>
      </c>
      <c r="DL18" s="1" t="n">
        <f aca="false">DL$5/(1-$C18)+$B$18-DL$5</f>
        <v>0.303956979124028</v>
      </c>
      <c r="DM18" s="1" t="n">
        <f aca="false">DM$5/(1-$C18)+$B$18-DM$5</f>
        <v>0.305123577568564</v>
      </c>
      <c r="DN18" s="1" t="n">
        <f aca="false">DN$5/(1-$C18)+$B$18-DN$5</f>
        <v>0.306290176013099</v>
      </c>
      <c r="DO18" s="1" t="n">
        <f aca="false">DO$5/(1-$C18)+$B$18-DO$5</f>
        <v>0.307456774457634</v>
      </c>
      <c r="DP18" s="1" t="n">
        <f aca="false">DP$5/(1-$C18)+$B$18-DP$5</f>
        <v>0.308623372902169</v>
      </c>
      <c r="DQ18" s="1" t="n">
        <f aca="false">DQ$5/(1-$C18)+$B$18-DQ$5</f>
        <v>0.309789971346705</v>
      </c>
      <c r="DR18" s="1" t="n">
        <f aca="false">DR$5/(1-$C18)+$B$18-DR$5</f>
        <v>0.31095656979124</v>
      </c>
      <c r="DS18" s="1" t="n">
        <f aca="false">DS$5/(1-$C18)+$B$18-DS$5</f>
        <v>0.312123168235775</v>
      </c>
      <c r="DT18" s="1" t="n">
        <f aca="false">DT$5/(1-$C18)+$B$18-DT$5</f>
        <v>0.313289766680311</v>
      </c>
      <c r="DU18" s="1" t="n">
        <f aca="false">DU$5/(1-$C18)+$B$18-DU$5</f>
        <v>0.314456365124847</v>
      </c>
      <c r="DV18" s="1" t="n">
        <f aca="false">DV$5/(1-$C18)+$B$18-DV$5</f>
        <v>0.315622963569382</v>
      </c>
      <c r="DW18" s="1" t="n">
        <f aca="false">DW$5/(1-$C18)+$B$18-DW$5</f>
        <v>0.316789562013917</v>
      </c>
      <c r="DX18" s="1" t="n">
        <f aca="false">DX$5/(1-$C18)+$B$18-DX$5</f>
        <v>0.317956160458452</v>
      </c>
      <c r="DY18" s="1" t="n">
        <f aca="false">DY$5/(1-$C18)+$B$18-DY$5</f>
        <v>0.319122758902987</v>
      </c>
      <c r="DZ18" s="1" t="n">
        <f aca="false">DZ$5/(1-$C18)+$B$18-DZ$5</f>
        <v>0.320289357347524</v>
      </c>
      <c r="EA18" s="1" t="n">
        <f aca="false">EA$5/(1-$C18)+$B$18-EA$5</f>
        <v>0.321455955792057</v>
      </c>
      <c r="EB18" s="1" t="n">
        <f aca="false">EB$5/(1-$C18)+$B$18-EB$5</f>
        <v>0.322622554236593</v>
      </c>
      <c r="EC18" s="1" t="n">
        <f aca="false">EC$5/(1-$C18)+$B$18-EC$5</f>
        <v>0.32378915268113</v>
      </c>
      <c r="ED18" s="1" t="n">
        <f aca="false">ED$5/(1-$C18)+$B$18-ED$5</f>
        <v>0.324955751125665</v>
      </c>
    </row>
    <row r="19" customFormat="false" ht="12.75" hidden="false" customHeight="false" outlineLevel="0" collapsed="false">
      <c r="A19" s="18"/>
    </row>
    <row r="20" customFormat="false" ht="12.75" hidden="false" customHeight="false" outlineLevel="0" collapsed="false">
      <c r="A20" s="18" t="s">
        <v>23</v>
      </c>
      <c r="B20" s="1" t="n">
        <f aca="false">0.1745</f>
        <v>0.1745</v>
      </c>
      <c r="C20" s="2" t="n">
        <v>0.02141</v>
      </c>
      <c r="D20" s="1" t="n">
        <f aca="false">D$5/(1-$C20)+$B$20-D$5</f>
        <v>0.207317625358935</v>
      </c>
      <c r="E20" s="1" t="n">
        <f aca="false">E$5/(1-$C20)+$B$20-E$5</f>
        <v>0.208411546204233</v>
      </c>
      <c r="F20" s="1" t="n">
        <f aca="false">F$5/(1-$C20)+$B$20-F$5</f>
        <v>0.209505467049531</v>
      </c>
      <c r="G20" s="1" t="n">
        <f aca="false">G$5/(1-$C20)+$B$20-G$5</f>
        <v>0.210599387894828</v>
      </c>
      <c r="H20" s="1" t="n">
        <f aca="false">H$5/(1-$C20)+$B$20-H$5</f>
        <v>0.211693308740126</v>
      </c>
      <c r="I20" s="1" t="n">
        <f aca="false">I$5/(1-$C20)+$B$20-I$5</f>
        <v>0.212787229585424</v>
      </c>
      <c r="J20" s="1" t="n">
        <f aca="false">J$5/(1-$C20)+$B$20-J$5</f>
        <v>0.213881150430722</v>
      </c>
      <c r="K20" s="1" t="n">
        <f aca="false">K$5/(1-$C20)+$B$20-K$5</f>
        <v>0.214975071276019</v>
      </c>
      <c r="L20" s="1" t="n">
        <f aca="false">L$5/(1-$C20)+$B$20-L$5</f>
        <v>0.216068992121317</v>
      </c>
      <c r="M20" s="1" t="n">
        <f aca="false">M$5/(1-$C20)+$B$20-M$5</f>
        <v>0.217162912966616</v>
      </c>
      <c r="N20" s="1" t="n">
        <f aca="false">N$5/(1-$C20)+$B$20-N$5</f>
        <v>0.218256833811913</v>
      </c>
      <c r="O20" s="1" t="n">
        <f aca="false">O$5/(1-$C20)+$B$20-O$5</f>
        <v>0.219350754657211</v>
      </c>
      <c r="P20" s="1" t="n">
        <f aca="false">P$5/(1-$C20)+$B$20-P$5</f>
        <v>0.220444675502509</v>
      </c>
      <c r="Q20" s="1" t="n">
        <f aca="false">Q$5/(1-$C20)+$B$20-Q$5</f>
        <v>0.221538596347807</v>
      </c>
      <c r="R20" s="1" t="n">
        <f aca="false">R$5/(1-$C20)+$B$20-R$5</f>
        <v>0.222632517193105</v>
      </c>
      <c r="S20" s="1" t="n">
        <f aca="false">S$5/(1-$C20)+$B$20-S$5</f>
        <v>0.223726438038403</v>
      </c>
      <c r="T20" s="1" t="n">
        <f aca="false">T$5/(1-$C20)+$B$20-T$5</f>
        <v>0.2248203588837</v>
      </c>
      <c r="U20" s="1" t="n">
        <f aca="false">U$5/(1-$C20)+$B$20-U$5</f>
        <v>0.225914279728998</v>
      </c>
      <c r="V20" s="1" t="n">
        <f aca="false">V$5/(1-$C20)+$B$20-V$5</f>
        <v>0.227008200574296</v>
      </c>
      <c r="W20" s="1" t="n">
        <f aca="false">W$5/(1-$C20)+$B$20-W$5</f>
        <v>0.228102121419594</v>
      </c>
      <c r="X20" s="1" t="n">
        <f aca="false">X$5/(1-$C20)+$B$20-X$5</f>
        <v>0.229196042264892</v>
      </c>
      <c r="Y20" s="1" t="n">
        <f aca="false">Y$5/(1-$C20)+$B$20-Y$5</f>
        <v>0.230289963110189</v>
      </c>
      <c r="Z20" s="1" t="n">
        <f aca="false">Z$5/(1-$C20)+$B$20-Z$5</f>
        <v>0.231383883955487</v>
      </c>
      <c r="AA20" s="1" t="n">
        <f aca="false">AA$5/(1-$C20)+$B$20-AA$5</f>
        <v>0.232477804800785</v>
      </c>
      <c r="AB20" s="1" t="n">
        <f aca="false">AB$5/(1-$C20)+$B$20-AB$5</f>
        <v>0.233571725646083</v>
      </c>
      <c r="AC20" s="1" t="n">
        <f aca="false">AC$5/(1-$C20)+$B$20-AC$5</f>
        <v>0.234665646491381</v>
      </c>
      <c r="AD20" s="1" t="n">
        <f aca="false">AD$5/(1-$C20)+$B$20-AD$5</f>
        <v>0.235759567336678</v>
      </c>
      <c r="AE20" s="1" t="n">
        <f aca="false">AE$5/(1-$C20)+$B$20-AE$5</f>
        <v>0.236853488181976</v>
      </c>
      <c r="AF20" s="1" t="n">
        <f aca="false">AF$5/(1-$C20)+$B$20-AF$5</f>
        <v>0.237947409027274</v>
      </c>
      <c r="AG20" s="1" t="n">
        <f aca="false">AG$5/(1-$C20)+$B$20-AG$5</f>
        <v>0.239041329872572</v>
      </c>
      <c r="AH20" s="1" t="n">
        <f aca="false">AH$5/(1-$C20)+$B$20-AH$5</f>
        <v>0.24013525071787</v>
      </c>
      <c r="AI20" s="1" t="n">
        <f aca="false">AI$5/(1-$C20)+$B$20-AI$5</f>
        <v>0.241229171563167</v>
      </c>
      <c r="AJ20" s="1" t="n">
        <f aca="false">AJ$5/(1-$C20)+$B$20-AJ$5</f>
        <v>0.242323092408466</v>
      </c>
      <c r="AK20" s="1" t="n">
        <f aca="false">AK$5/(1-$C20)+$B$20-AK$5</f>
        <v>0.243417013253763</v>
      </c>
      <c r="AL20" s="1" t="n">
        <f aca="false">AL$5/(1-$C20)+$B$20-AL$5</f>
        <v>0.244510934099061</v>
      </c>
      <c r="AM20" s="1" t="n">
        <f aca="false">AM$5/(1-$C20)+$B$20-AM$5</f>
        <v>0.245604854944359</v>
      </c>
      <c r="AN20" s="1" t="n">
        <f aca="false">AN$5/(1-$C20)+$B$20-AN$5</f>
        <v>0.246698775789657</v>
      </c>
      <c r="AO20" s="1" t="n">
        <f aca="false">AO$5/(1-$C20)+$B$20-AO$5</f>
        <v>0.247792696634955</v>
      </c>
      <c r="AP20" s="1" t="n">
        <f aca="false">AP$5/(1-$C20)+$B$20-AP$5</f>
        <v>0.248886617480252</v>
      </c>
      <c r="AQ20" s="1" t="n">
        <f aca="false">AQ$5/(1-$C20)+$B$20-AQ$5</f>
        <v>0.24998053832555</v>
      </c>
      <c r="AR20" s="1" t="n">
        <f aca="false">AR$5/(1-$C20)+$B$20-AR$5</f>
        <v>0.251074459170848</v>
      </c>
      <c r="AS20" s="1" t="n">
        <f aca="false">AS$5/(1-$C20)+$B$20-AS$5</f>
        <v>0.252168380016146</v>
      </c>
      <c r="AT20" s="1" t="n">
        <f aca="false">AT$5/(1-$C20)+$B$20-AT$5</f>
        <v>0.253262300861444</v>
      </c>
      <c r="AU20" s="1" t="n">
        <f aca="false">AU$5/(1-$C20)+$B$20-AU$5</f>
        <v>0.254356221706741</v>
      </c>
      <c r="AV20" s="1" t="n">
        <f aca="false">AV$5/(1-$C20)+$B$20-AV$5</f>
        <v>0.255450142552039</v>
      </c>
      <c r="AW20" s="1" t="n">
        <f aca="false">AW$5/(1-$C20)+$B$20-AW$5</f>
        <v>0.256544063397337</v>
      </c>
      <c r="AX20" s="1" t="n">
        <f aca="false">AX$5/(1-$C20)+$B$20-AX$5</f>
        <v>0.257637984242634</v>
      </c>
      <c r="AY20" s="1" t="n">
        <f aca="false">AY$5/(1-$C20)+$B$20-AY$5</f>
        <v>0.258731905087932</v>
      </c>
      <c r="AZ20" s="1" t="n">
        <f aca="false">AZ$5/(1-$C20)+$B$20-AZ$5</f>
        <v>0.25982582593323</v>
      </c>
      <c r="BA20" s="1" t="n">
        <f aca="false">BA$5/(1-$C20)+$B$20-BA$5</f>
        <v>0.260919746778529</v>
      </c>
      <c r="BB20" s="1" t="n">
        <f aca="false">BB$5/(1-$C20)+$B$20-BB$5</f>
        <v>0.262013667623827</v>
      </c>
      <c r="BC20" s="1" t="n">
        <f aca="false">BC$5/(1-$C20)+$B$20-BC$5</f>
        <v>0.263107588469124</v>
      </c>
      <c r="BD20" s="1" t="n">
        <f aca="false">BD$5/(1-$C20)+$B$20-BD$5</f>
        <v>0.264201509314422</v>
      </c>
      <c r="BE20" s="1" t="n">
        <f aca="false">BE$5/(1-$C20)+$B$20-BE$5</f>
        <v>0.265295430159719</v>
      </c>
      <c r="BF20" s="1" t="n">
        <f aca="false">BF$5/(1-$C20)+$B$20-BF$5</f>
        <v>0.266389351005017</v>
      </c>
      <c r="BG20" s="1" t="n">
        <f aca="false">BG$5/(1-$C20)+$B$20-BG$5</f>
        <v>0.267483271850315</v>
      </c>
      <c r="BH20" s="1" t="n">
        <f aca="false">BH$5/(1-$C20)+$B$20-BH$5</f>
        <v>0.268577192695613</v>
      </c>
      <c r="BI20" s="1" t="n">
        <f aca="false">BI$5/(1-$C20)+$B$20-BI$5</f>
        <v>0.269671113540911</v>
      </c>
      <c r="BJ20" s="1" t="n">
        <f aca="false">BJ$5/(1-$C20)+$B$20-BJ$5</f>
        <v>0.270765034386208</v>
      </c>
      <c r="BK20" s="1" t="n">
        <f aca="false">BK$5/(1-$C20)+$B$20-BK$5</f>
        <v>0.271858955231506</v>
      </c>
      <c r="BL20" s="1" t="n">
        <f aca="false">BL$5/(1-$C20)+$B$20-BL$5</f>
        <v>0.272952876076804</v>
      </c>
      <c r="BM20" s="1" t="n">
        <f aca="false">BM$5/(1-$C20)+$B$20-BM$5</f>
        <v>0.274046796922102</v>
      </c>
      <c r="BN20" s="1" t="n">
        <f aca="false">BN$5/(1-$C20)+$B$20-BN$5</f>
        <v>0.275140717767401</v>
      </c>
      <c r="BO20" s="1" t="n">
        <f aca="false">BO$5/(1-$C20)+$B$20-BO$5</f>
        <v>0.276234638612698</v>
      </c>
      <c r="BP20" s="1" t="n">
        <f aca="false">BP$5/(1-$C20)+$B$20-BP$5</f>
        <v>0.277328559457996</v>
      </c>
      <c r="BQ20" s="1" t="n">
        <f aca="false">BQ$5/(1-$C20)+$B$20-BQ$5</f>
        <v>0.278422480303294</v>
      </c>
      <c r="BR20" s="1" t="n">
        <f aca="false">BR$5/(1-$C20)+$B$20-BR$5</f>
        <v>0.279516401148592</v>
      </c>
      <c r="BS20" s="1" t="n">
        <f aca="false">BS$5/(1-$C20)+$B$20-BS$5</f>
        <v>0.28061032199389</v>
      </c>
      <c r="BT20" s="1" t="n">
        <f aca="false">BT$5/(1-$C20)+$B$20-BT$5</f>
        <v>0.281704242839187</v>
      </c>
      <c r="BU20" s="1" t="n">
        <f aca="false">BU$5/(1-$C20)+$B$20-BU$5</f>
        <v>0.282798163684485</v>
      </c>
      <c r="BV20" s="1" t="n">
        <f aca="false">BV$5/(1-$C20)+$B$20-BV$5</f>
        <v>0.283892084529783</v>
      </c>
      <c r="BW20" s="1" t="n">
        <f aca="false">BW$5/(1-$C20)+$B$20-BW$5</f>
        <v>0.284986005375081</v>
      </c>
      <c r="BX20" s="1" t="n">
        <f aca="false">BX$5/(1-$C20)+$B$20-BX$5</f>
        <v>0.286079926220379</v>
      </c>
      <c r="BY20" s="1" t="n">
        <f aca="false">BY$5/(1-$C20)+$B$20-BY$5</f>
        <v>0.287173847065676</v>
      </c>
      <c r="BZ20" s="1" t="n">
        <f aca="false">BZ$5/(1-$C20)+$B$20-BZ$5</f>
        <v>0.288267767910974</v>
      </c>
      <c r="CA20" s="1" t="n">
        <f aca="false">CA$5/(1-$C20)+$B$20-CA$5</f>
        <v>0.289361688756272</v>
      </c>
      <c r="CB20" s="1" t="n">
        <f aca="false">CB$5/(1-$C20)+$B$20-CB$5</f>
        <v>0.29045560960157</v>
      </c>
      <c r="CC20" s="1" t="n">
        <f aca="false">CC$5/(1-$C20)+$B$20-CC$5</f>
        <v>0.291549530446868</v>
      </c>
      <c r="CD20" s="1" t="n">
        <f aca="false">CD$5/(1-$C20)+$B$20-CD$5</f>
        <v>0.292643451292165</v>
      </c>
      <c r="CE20" s="1" t="n">
        <f aca="false">CE$5/(1-$C20)+$B$20-CE$5</f>
        <v>0.293737372137463</v>
      </c>
      <c r="CF20" s="1" t="n">
        <f aca="false">CF$5/(1-$C20)+$B$20-CF$5</f>
        <v>0.294831292982761</v>
      </c>
      <c r="CG20" s="1" t="n">
        <f aca="false">CG$5/(1-$C20)+$B$20-CG$5</f>
        <v>0.295925213828059</v>
      </c>
      <c r="CH20" s="1" t="n">
        <f aca="false">CH$5/(1-$C20)+$B$20-CH$5</f>
        <v>0.297019134673357</v>
      </c>
      <c r="CI20" s="1" t="n">
        <f aca="false">CI$5/(1-$C20)+$B$20-CI$5</f>
        <v>0.298113055518654</v>
      </c>
      <c r="CJ20" s="1" t="n">
        <f aca="false">CJ$5/(1-$C20)+$B$20-CJ$5</f>
        <v>0.299206976363952</v>
      </c>
      <c r="CK20" s="1" t="n">
        <f aca="false">CK$5/(1-$C20)+$B$20-CK$5</f>
        <v>0.30030089720925</v>
      </c>
      <c r="CL20" s="1" t="n">
        <f aca="false">CL$5/(1-$C20)+$B$20-CL$5</f>
        <v>0.301394818054548</v>
      </c>
      <c r="CM20" s="1" t="n">
        <f aca="false">CM$5/(1-$C20)+$B$20-CM$5</f>
        <v>0.302488738899846</v>
      </c>
      <c r="CN20" s="1" t="n">
        <f aca="false">CN$5/(1-$C20)+$B$20-CN$5</f>
        <v>0.303582659745143</v>
      </c>
      <c r="CO20" s="1" t="n">
        <f aca="false">CO$5/(1-$C20)+$B$20-CO$5</f>
        <v>0.304676580590441</v>
      </c>
      <c r="CP20" s="1" t="n">
        <f aca="false">CP$5/(1-$C20)+$B$20-CP$5</f>
        <v>0.305770501435739</v>
      </c>
      <c r="CQ20" s="1" t="n">
        <f aca="false">CQ$5/(1-$C20)+$B$20-CQ$5</f>
        <v>0.306864422281037</v>
      </c>
      <c r="CR20" s="1" t="n">
        <f aca="false">CR$5/(1-$C20)+$B$20-CR$5</f>
        <v>0.307958343126335</v>
      </c>
      <c r="CS20" s="1" t="n">
        <f aca="false">CS$5/(1-$C20)+$B$20-CS$5</f>
        <v>0.309052263971632</v>
      </c>
      <c r="CT20" s="1" t="n">
        <f aca="false">CT$5/(1-$C20)+$B$20-CT$5</f>
        <v>0.31014618481693</v>
      </c>
      <c r="CU20" s="1" t="n">
        <f aca="false">CU$5/(1-$C20)+$B$20-CU$5</f>
        <v>0.311240105662228</v>
      </c>
      <c r="CV20" s="1" t="n">
        <f aca="false">CV$5/(1-$C20)+$B$20-CV$5</f>
        <v>0.312334026507526</v>
      </c>
      <c r="CW20" s="1" t="n">
        <f aca="false">CW$5/(1-$C20)+$B$20-CW$5</f>
        <v>0.313427947352824</v>
      </c>
      <c r="CX20" s="1" t="n">
        <f aca="false">CX$5/(1-$C20)+$B$20-CX$5</f>
        <v>0.314521868198121</v>
      </c>
      <c r="CY20" s="1" t="n">
        <f aca="false">CY$5/(1-$C20)+$B$20-CY$5</f>
        <v>0.315615789043419</v>
      </c>
      <c r="CZ20" s="1" t="n">
        <f aca="false">CZ$5/(1-$C20)+$B$20-CZ$5</f>
        <v>0.316709709888717</v>
      </c>
      <c r="DA20" s="1" t="n">
        <f aca="false">DA$5/(1-$C20)+$B$20-DA$5</f>
        <v>0.317803630734016</v>
      </c>
      <c r="DB20" s="1" t="n">
        <f aca="false">DB$5/(1-$C20)+$B$20-DB$5</f>
        <v>0.318897551579314</v>
      </c>
      <c r="DC20" s="1" t="n">
        <f aca="false">DC$5/(1-$C20)+$B$20-DC$5</f>
        <v>0.319991472424611</v>
      </c>
      <c r="DD20" s="1" t="n">
        <f aca="false">DD$5/(1-$C20)+$B$20-DD$5</f>
        <v>0.321085393269909</v>
      </c>
      <c r="DE20" s="1" t="n">
        <f aca="false">DE$5/(1-$C20)+$B$20-DE$5</f>
        <v>0.322179314115207</v>
      </c>
      <c r="DF20" s="1" t="n">
        <f aca="false">DF$5/(1-$C20)+$B$20-DF$5</f>
        <v>0.323273234960505</v>
      </c>
      <c r="DG20" s="1" t="n">
        <f aca="false">DG$5/(1-$C20)+$B$20-DG$5</f>
        <v>0.324367155805803</v>
      </c>
      <c r="DH20" s="1" t="n">
        <f aca="false">DH$5/(1-$C20)+$B$20-DH$5</f>
        <v>0.3254610766511</v>
      </c>
      <c r="DI20" s="1" t="n">
        <f aca="false">DI$5/(1-$C20)+$B$20-DI$5</f>
        <v>0.326554997496398</v>
      </c>
      <c r="DJ20" s="1" t="n">
        <f aca="false">DJ$5/(1-$C20)+$B$20-DJ$5</f>
        <v>0.327648918341696</v>
      </c>
      <c r="DK20" s="1" t="n">
        <f aca="false">DK$5/(1-$C20)+$B$20-DK$5</f>
        <v>0.328742839186994</v>
      </c>
      <c r="DL20" s="1" t="n">
        <f aca="false">DL$5/(1-$C20)+$B$20-DL$5</f>
        <v>0.329836760032292</v>
      </c>
      <c r="DM20" s="1" t="n">
        <f aca="false">DM$5/(1-$C20)+$B$20-DM$5</f>
        <v>0.330930680877589</v>
      </c>
      <c r="DN20" s="1" t="n">
        <f aca="false">DN$5/(1-$C20)+$B$20-DN$5</f>
        <v>0.332024601722887</v>
      </c>
      <c r="DO20" s="1" t="n">
        <f aca="false">DO$5/(1-$C20)+$B$20-DO$5</f>
        <v>0.333118522568185</v>
      </c>
      <c r="DP20" s="1" t="n">
        <f aca="false">DP$5/(1-$C20)+$B$20-DP$5</f>
        <v>0.334212443413483</v>
      </c>
      <c r="DQ20" s="1" t="n">
        <f aca="false">DQ$5/(1-$C20)+$B$20-DQ$5</f>
        <v>0.335306364258781</v>
      </c>
      <c r="DR20" s="1" t="n">
        <f aca="false">DR$5/(1-$C20)+$B$20-DR$5</f>
        <v>0.336400285104078</v>
      </c>
      <c r="DS20" s="1" t="n">
        <f aca="false">DS$5/(1-$C20)+$B$20-DS$5</f>
        <v>0.337494205949376</v>
      </c>
      <c r="DT20" s="1" t="n">
        <f aca="false">DT$5/(1-$C20)+$B$20-DT$5</f>
        <v>0.338588126794674</v>
      </c>
      <c r="DU20" s="1" t="n">
        <f aca="false">DU$5/(1-$C20)+$B$20-DU$5</f>
        <v>0.339682047639972</v>
      </c>
      <c r="DV20" s="1" t="n">
        <f aca="false">DV$5/(1-$C20)+$B$20-DV$5</f>
        <v>0.34077596848527</v>
      </c>
      <c r="DW20" s="1" t="n">
        <f aca="false">DW$5/(1-$C20)+$B$20-DW$5</f>
        <v>0.341869889330567</v>
      </c>
      <c r="DX20" s="1" t="n">
        <f aca="false">DX$5/(1-$C20)+$B$20-DX$5</f>
        <v>0.342963810175864</v>
      </c>
      <c r="DY20" s="1" t="n">
        <f aca="false">DY$5/(1-$C20)+$B$20-DY$5</f>
        <v>0.344057731021163</v>
      </c>
      <c r="DZ20" s="1" t="n">
        <f aca="false">DZ$5/(1-$C20)+$B$20-DZ$5</f>
        <v>0.34515165186646</v>
      </c>
      <c r="EA20" s="1" t="n">
        <f aca="false">EA$5/(1-$C20)+$B$20-EA$5</f>
        <v>0.346245572711759</v>
      </c>
      <c r="EB20" s="1" t="n">
        <f aca="false">EB$5/(1-$C20)+$B$20-EB$5</f>
        <v>0.347339493557057</v>
      </c>
      <c r="EC20" s="1" t="n">
        <f aca="false">EC$5/(1-$C20)+$B$20-EC$5</f>
        <v>0.348433414402354</v>
      </c>
      <c r="ED20" s="1" t="n">
        <f aca="false">ED$5/(1-$C20)+$B$20-ED$5</f>
        <v>0.349527335247653</v>
      </c>
    </row>
    <row r="21" customFormat="false" ht="12.75" hidden="false" customHeight="false" outlineLevel="0" collapsed="false">
      <c r="A21" s="18" t="s">
        <v>24</v>
      </c>
      <c r="B21" s="1" t="n">
        <f aca="false">0.1745-0.0088</f>
        <v>0.1657</v>
      </c>
      <c r="C21" s="2" t="n">
        <v>0.02141</v>
      </c>
      <c r="D21" s="1" t="n">
        <f aca="false">D$5/(1-$C21)+$B$21-D$5</f>
        <v>0.198517625358935</v>
      </c>
      <c r="E21" s="1" t="n">
        <f aca="false">E$5/(1-$C21)+$B$21-E$5</f>
        <v>0.199611546204233</v>
      </c>
      <c r="F21" s="1" t="n">
        <f aca="false">F$5/(1-$C21)+$B$21-F$5</f>
        <v>0.200705467049531</v>
      </c>
      <c r="G21" s="1" t="n">
        <f aca="false">G$5/(1-$C21)+$B$21-G$5</f>
        <v>0.201799387894828</v>
      </c>
      <c r="H21" s="1" t="n">
        <f aca="false">H$5/(1-$C21)+$B$21-H$5</f>
        <v>0.202893308740126</v>
      </c>
      <c r="I21" s="1" t="n">
        <f aca="false">I$5/(1-$C21)+$B$21-I$5</f>
        <v>0.203987229585424</v>
      </c>
      <c r="J21" s="1" t="n">
        <f aca="false">J$5/(1-$C21)+$B$21-J$5</f>
        <v>0.205081150430722</v>
      </c>
      <c r="K21" s="1" t="n">
        <f aca="false">K$5/(1-$C21)+$B$21-K$5</f>
        <v>0.20617507127602</v>
      </c>
      <c r="L21" s="1" t="n">
        <f aca="false">L$5/(1-$C21)+$B$21-L$5</f>
        <v>0.207268992121318</v>
      </c>
      <c r="M21" s="1" t="n">
        <f aca="false">M$5/(1-$C21)+$B$21-M$5</f>
        <v>0.208362912966616</v>
      </c>
      <c r="N21" s="1" t="n">
        <f aca="false">N$5/(1-$C21)+$B$21-N$5</f>
        <v>0.209456833811913</v>
      </c>
      <c r="O21" s="1" t="n">
        <f aca="false">O$5/(1-$C21)+$B$21-O$5</f>
        <v>0.210550754657211</v>
      </c>
      <c r="P21" s="1" t="n">
        <f aca="false">P$5/(1-$C21)+$B$21-P$5</f>
        <v>0.211644675502509</v>
      </c>
      <c r="Q21" s="1" t="n">
        <f aca="false">Q$5/(1-$C21)+$B$21-Q$5</f>
        <v>0.212738596347807</v>
      </c>
      <c r="R21" s="1" t="n">
        <f aca="false">R$5/(1-$C21)+$B$21-R$5</f>
        <v>0.213832517193105</v>
      </c>
      <c r="S21" s="1" t="n">
        <f aca="false">S$5/(1-$C21)+$B$21-S$5</f>
        <v>0.214926438038403</v>
      </c>
      <c r="T21" s="1" t="n">
        <f aca="false">T$5/(1-$C21)+$B$21-T$5</f>
        <v>0.2160203588837</v>
      </c>
      <c r="U21" s="1" t="n">
        <f aca="false">U$5/(1-$C21)+$B$21-U$5</f>
        <v>0.217114279728998</v>
      </c>
      <c r="V21" s="1" t="n">
        <f aca="false">V$5/(1-$C21)+$B$21-V$5</f>
        <v>0.218208200574296</v>
      </c>
      <c r="W21" s="1" t="n">
        <f aca="false">W$5/(1-$C21)+$B$21-W$5</f>
        <v>0.219302121419594</v>
      </c>
      <c r="X21" s="1" t="n">
        <f aca="false">X$5/(1-$C21)+$B$21-X$5</f>
        <v>0.220396042264892</v>
      </c>
      <c r="Y21" s="1" t="n">
        <f aca="false">Y$5/(1-$C21)+$B$21-Y$5</f>
        <v>0.221489963110189</v>
      </c>
      <c r="Z21" s="1" t="n">
        <f aca="false">Z$5/(1-$C21)+$B$21-Z$5</f>
        <v>0.222583883955487</v>
      </c>
      <c r="AA21" s="1" t="n">
        <f aca="false">AA$5/(1-$C21)+$B$21-AA$5</f>
        <v>0.223677804800785</v>
      </c>
      <c r="AB21" s="1" t="n">
        <f aca="false">AB$5/(1-$C21)+$B$21-AB$5</f>
        <v>0.224771725646083</v>
      </c>
      <c r="AC21" s="1" t="n">
        <f aca="false">AC$5/(1-$C21)+$B$21-AC$5</f>
        <v>0.225865646491381</v>
      </c>
      <c r="AD21" s="1" t="n">
        <f aca="false">AD$5/(1-$C21)+$B$21-AD$5</f>
        <v>0.226959567336678</v>
      </c>
      <c r="AE21" s="1" t="n">
        <f aca="false">AE$5/(1-$C21)+$B$21-AE$5</f>
        <v>0.228053488181976</v>
      </c>
      <c r="AF21" s="1" t="n">
        <f aca="false">AF$5/(1-$C21)+$B$21-AF$5</f>
        <v>0.229147409027274</v>
      </c>
      <c r="AG21" s="1" t="n">
        <f aca="false">AG$5/(1-$C21)+$B$21-AG$5</f>
        <v>0.230241329872572</v>
      </c>
      <c r="AH21" s="1" t="n">
        <f aca="false">AH$5/(1-$C21)+$B$21-AH$5</f>
        <v>0.23133525071787</v>
      </c>
      <c r="AI21" s="1" t="n">
        <f aca="false">AI$5/(1-$C21)+$B$21-AI$5</f>
        <v>0.232429171563167</v>
      </c>
      <c r="AJ21" s="1" t="n">
        <f aca="false">AJ$5/(1-$C21)+$B$21-AJ$5</f>
        <v>0.233523092408466</v>
      </c>
      <c r="AK21" s="1" t="n">
        <f aca="false">AK$5/(1-$C21)+$B$21-AK$5</f>
        <v>0.234617013253764</v>
      </c>
      <c r="AL21" s="1" t="n">
        <f aca="false">AL$5/(1-$C21)+$B$21-AL$5</f>
        <v>0.235710934099061</v>
      </c>
      <c r="AM21" s="1" t="n">
        <f aca="false">AM$5/(1-$C21)+$B$21-AM$5</f>
        <v>0.236804854944359</v>
      </c>
      <c r="AN21" s="1" t="n">
        <f aca="false">AN$5/(1-$C21)+$B$21-AN$5</f>
        <v>0.237898775789657</v>
      </c>
      <c r="AO21" s="1" t="n">
        <f aca="false">AO$5/(1-$C21)+$B$21-AO$5</f>
        <v>0.238992696634955</v>
      </c>
      <c r="AP21" s="1" t="n">
        <f aca="false">AP$5/(1-$C21)+$B$21-AP$5</f>
        <v>0.240086617480253</v>
      </c>
      <c r="AQ21" s="1" t="n">
        <f aca="false">AQ$5/(1-$C21)+$B$21-AQ$5</f>
        <v>0.24118053832555</v>
      </c>
      <c r="AR21" s="1" t="n">
        <f aca="false">AR$5/(1-$C21)+$B$21-AR$5</f>
        <v>0.242274459170848</v>
      </c>
      <c r="AS21" s="1" t="n">
        <f aca="false">AS$5/(1-$C21)+$B$21-AS$5</f>
        <v>0.243368380016146</v>
      </c>
      <c r="AT21" s="1" t="n">
        <f aca="false">AT$5/(1-$C21)+$B$21-AT$5</f>
        <v>0.244462300861444</v>
      </c>
      <c r="AU21" s="1" t="n">
        <f aca="false">AU$5/(1-$C21)+$B$21-AU$5</f>
        <v>0.245556221706742</v>
      </c>
      <c r="AV21" s="1" t="n">
        <f aca="false">AV$5/(1-$C21)+$B$21-AV$5</f>
        <v>0.246650142552039</v>
      </c>
      <c r="AW21" s="1" t="n">
        <f aca="false">AW$5/(1-$C21)+$B$21-AW$5</f>
        <v>0.247744063397337</v>
      </c>
      <c r="AX21" s="1" t="n">
        <f aca="false">AX$5/(1-$C21)+$B$21-AX$5</f>
        <v>0.248837984242634</v>
      </c>
      <c r="AY21" s="1" t="n">
        <f aca="false">AY$5/(1-$C21)+$B$21-AY$5</f>
        <v>0.249931905087932</v>
      </c>
      <c r="AZ21" s="1" t="n">
        <f aca="false">AZ$5/(1-$C21)+$B$21-AZ$5</f>
        <v>0.25102582593323</v>
      </c>
      <c r="BA21" s="1" t="n">
        <f aca="false">BA$5/(1-$C21)+$B$21-BA$5</f>
        <v>0.252119746778529</v>
      </c>
      <c r="BB21" s="1" t="n">
        <f aca="false">BB$5/(1-$C21)+$B$21-BB$5</f>
        <v>0.253213667623827</v>
      </c>
      <c r="BC21" s="1" t="n">
        <f aca="false">BC$5/(1-$C21)+$B$21-BC$5</f>
        <v>0.254307588469124</v>
      </c>
      <c r="BD21" s="1" t="n">
        <f aca="false">BD$5/(1-$C21)+$B$21-BD$5</f>
        <v>0.255401509314422</v>
      </c>
      <c r="BE21" s="1" t="n">
        <f aca="false">BE$5/(1-$C21)+$B$21-BE$5</f>
        <v>0.25649543015972</v>
      </c>
      <c r="BF21" s="1" t="n">
        <f aca="false">BF$5/(1-$C21)+$B$21-BF$5</f>
        <v>0.257589351005017</v>
      </c>
      <c r="BG21" s="1" t="n">
        <f aca="false">BG$5/(1-$C21)+$B$21-BG$5</f>
        <v>0.258683271850315</v>
      </c>
      <c r="BH21" s="1" t="n">
        <f aca="false">BH$5/(1-$C21)+$B$21-BH$5</f>
        <v>0.259777192695613</v>
      </c>
      <c r="BI21" s="1" t="n">
        <f aca="false">BI$5/(1-$C21)+$B$21-BI$5</f>
        <v>0.260871113540911</v>
      </c>
      <c r="BJ21" s="1" t="n">
        <f aca="false">BJ$5/(1-$C21)+$B$21-BJ$5</f>
        <v>0.261965034386209</v>
      </c>
      <c r="BK21" s="1" t="n">
        <f aca="false">BK$5/(1-$C21)+$B$21-BK$5</f>
        <v>0.263058955231506</v>
      </c>
      <c r="BL21" s="1" t="n">
        <f aca="false">BL$5/(1-$C21)+$B$21-BL$5</f>
        <v>0.264152876076804</v>
      </c>
      <c r="BM21" s="1" t="n">
        <f aca="false">BM$5/(1-$C21)+$B$21-BM$5</f>
        <v>0.265246796922102</v>
      </c>
      <c r="BN21" s="1" t="n">
        <f aca="false">BN$5/(1-$C21)+$B$21-BN$5</f>
        <v>0.266340717767401</v>
      </c>
      <c r="BO21" s="1" t="n">
        <f aca="false">BO$5/(1-$C21)+$B$21-BO$5</f>
        <v>0.267434638612698</v>
      </c>
      <c r="BP21" s="1" t="n">
        <f aca="false">BP$5/(1-$C21)+$B$21-BP$5</f>
        <v>0.268528559457996</v>
      </c>
      <c r="BQ21" s="1" t="n">
        <f aca="false">BQ$5/(1-$C21)+$B$21-BQ$5</f>
        <v>0.269622480303294</v>
      </c>
      <c r="BR21" s="1" t="n">
        <f aca="false">BR$5/(1-$C21)+$B$21-BR$5</f>
        <v>0.270716401148592</v>
      </c>
      <c r="BS21" s="1" t="n">
        <f aca="false">BS$5/(1-$C21)+$B$21-BS$5</f>
        <v>0.27181032199389</v>
      </c>
      <c r="BT21" s="1" t="n">
        <f aca="false">BT$5/(1-$C21)+$B$21-BT$5</f>
        <v>0.272904242839187</v>
      </c>
      <c r="BU21" s="1" t="n">
        <f aca="false">BU$5/(1-$C21)+$B$21-BU$5</f>
        <v>0.273998163684485</v>
      </c>
      <c r="BV21" s="1" t="n">
        <f aca="false">BV$5/(1-$C21)+$B$21-BV$5</f>
        <v>0.275092084529783</v>
      </c>
      <c r="BW21" s="1" t="n">
        <f aca="false">BW$5/(1-$C21)+$B$21-BW$5</f>
        <v>0.276186005375081</v>
      </c>
      <c r="BX21" s="1" t="n">
        <f aca="false">BX$5/(1-$C21)+$B$21-BX$5</f>
        <v>0.277279926220379</v>
      </c>
      <c r="BY21" s="1" t="n">
        <f aca="false">BY$5/(1-$C21)+$B$21-BY$5</f>
        <v>0.278373847065676</v>
      </c>
      <c r="BZ21" s="1" t="n">
        <f aca="false">BZ$5/(1-$C21)+$B$21-BZ$5</f>
        <v>0.279467767910974</v>
      </c>
      <c r="CA21" s="1" t="n">
        <f aca="false">CA$5/(1-$C21)+$B$21-CA$5</f>
        <v>0.280561688756272</v>
      </c>
      <c r="CB21" s="1" t="n">
        <f aca="false">CB$5/(1-$C21)+$B$21-CB$5</f>
        <v>0.28165560960157</v>
      </c>
      <c r="CC21" s="1" t="n">
        <f aca="false">CC$5/(1-$C21)+$B$21-CC$5</f>
        <v>0.282749530446868</v>
      </c>
      <c r="CD21" s="1" t="n">
        <f aca="false">CD$5/(1-$C21)+$B$21-CD$5</f>
        <v>0.283843451292166</v>
      </c>
      <c r="CE21" s="1" t="n">
        <f aca="false">CE$5/(1-$C21)+$B$21-CE$5</f>
        <v>0.284937372137463</v>
      </c>
      <c r="CF21" s="1" t="n">
        <f aca="false">CF$5/(1-$C21)+$B$21-CF$5</f>
        <v>0.286031292982761</v>
      </c>
      <c r="CG21" s="1" t="n">
        <f aca="false">CG$5/(1-$C21)+$B$21-CG$5</f>
        <v>0.287125213828059</v>
      </c>
      <c r="CH21" s="1" t="n">
        <f aca="false">CH$5/(1-$C21)+$B$21-CH$5</f>
        <v>0.288219134673357</v>
      </c>
      <c r="CI21" s="1" t="n">
        <f aca="false">CI$5/(1-$C21)+$B$21-CI$5</f>
        <v>0.289313055518655</v>
      </c>
      <c r="CJ21" s="1" t="n">
        <f aca="false">CJ$5/(1-$C21)+$B$21-CJ$5</f>
        <v>0.290406976363952</v>
      </c>
      <c r="CK21" s="1" t="n">
        <f aca="false">CK$5/(1-$C21)+$B$21-CK$5</f>
        <v>0.29150089720925</v>
      </c>
      <c r="CL21" s="1" t="n">
        <f aca="false">CL$5/(1-$C21)+$B$21-CL$5</f>
        <v>0.292594818054548</v>
      </c>
      <c r="CM21" s="1" t="n">
        <f aca="false">CM$5/(1-$C21)+$B$21-CM$5</f>
        <v>0.293688738899846</v>
      </c>
      <c r="CN21" s="1" t="n">
        <f aca="false">CN$5/(1-$C21)+$B$21-CN$5</f>
        <v>0.294782659745144</v>
      </c>
      <c r="CO21" s="1" t="n">
        <f aca="false">CO$5/(1-$C21)+$B$21-CO$5</f>
        <v>0.295876580590441</v>
      </c>
      <c r="CP21" s="1" t="n">
        <f aca="false">CP$5/(1-$C21)+$B$21-CP$5</f>
        <v>0.296970501435739</v>
      </c>
      <c r="CQ21" s="1" t="n">
        <f aca="false">CQ$5/(1-$C21)+$B$21-CQ$5</f>
        <v>0.298064422281037</v>
      </c>
      <c r="CR21" s="1" t="n">
        <f aca="false">CR$5/(1-$C21)+$B$21-CR$5</f>
        <v>0.299158343126335</v>
      </c>
      <c r="CS21" s="1" t="n">
        <f aca="false">CS$5/(1-$C21)+$B$21-CS$5</f>
        <v>0.300252263971633</v>
      </c>
      <c r="CT21" s="1" t="n">
        <f aca="false">CT$5/(1-$C21)+$B$21-CT$5</f>
        <v>0.30134618481693</v>
      </c>
      <c r="CU21" s="1" t="n">
        <f aca="false">CU$5/(1-$C21)+$B$21-CU$5</f>
        <v>0.302440105662228</v>
      </c>
      <c r="CV21" s="1" t="n">
        <f aca="false">CV$5/(1-$C21)+$B$21-CV$5</f>
        <v>0.303534026507526</v>
      </c>
      <c r="CW21" s="1" t="n">
        <f aca="false">CW$5/(1-$C21)+$B$21-CW$5</f>
        <v>0.304627947352824</v>
      </c>
      <c r="CX21" s="1" t="n">
        <f aca="false">CX$5/(1-$C21)+$B$21-CX$5</f>
        <v>0.305721868198122</v>
      </c>
      <c r="CY21" s="1" t="n">
        <f aca="false">CY$5/(1-$C21)+$B$21-CY$5</f>
        <v>0.306815789043419</v>
      </c>
      <c r="CZ21" s="1" t="n">
        <f aca="false">CZ$5/(1-$C21)+$B$21-CZ$5</f>
        <v>0.307909709888717</v>
      </c>
      <c r="DA21" s="1" t="n">
        <f aca="false">DA$5/(1-$C21)+$B$21-DA$5</f>
        <v>0.309003630734016</v>
      </c>
      <c r="DB21" s="1" t="n">
        <f aca="false">DB$5/(1-$C21)+$B$21-DB$5</f>
        <v>0.310097551579314</v>
      </c>
      <c r="DC21" s="1" t="n">
        <f aca="false">DC$5/(1-$C21)+$B$21-DC$5</f>
        <v>0.311191472424611</v>
      </c>
      <c r="DD21" s="1" t="n">
        <f aca="false">DD$5/(1-$C21)+$B$21-DD$5</f>
        <v>0.312285393269909</v>
      </c>
      <c r="DE21" s="1" t="n">
        <f aca="false">DE$5/(1-$C21)+$B$21-DE$5</f>
        <v>0.313379314115207</v>
      </c>
      <c r="DF21" s="1" t="n">
        <f aca="false">DF$5/(1-$C21)+$B$21-DF$5</f>
        <v>0.314473234960505</v>
      </c>
      <c r="DG21" s="1" t="n">
        <f aca="false">DG$5/(1-$C21)+$B$21-DG$5</f>
        <v>0.315567155805803</v>
      </c>
      <c r="DH21" s="1" t="n">
        <f aca="false">DH$5/(1-$C21)+$B$21-DH$5</f>
        <v>0.3166610766511</v>
      </c>
      <c r="DI21" s="1" t="n">
        <f aca="false">DI$5/(1-$C21)+$B$21-DI$5</f>
        <v>0.317754997496398</v>
      </c>
      <c r="DJ21" s="1" t="n">
        <f aca="false">DJ$5/(1-$C21)+$B$21-DJ$5</f>
        <v>0.318848918341696</v>
      </c>
      <c r="DK21" s="1" t="n">
        <f aca="false">DK$5/(1-$C21)+$B$21-DK$5</f>
        <v>0.319942839186994</v>
      </c>
      <c r="DL21" s="1" t="n">
        <f aca="false">DL$5/(1-$C21)+$B$21-DL$5</f>
        <v>0.321036760032292</v>
      </c>
      <c r="DM21" s="1" t="n">
        <f aca="false">DM$5/(1-$C21)+$B$21-DM$5</f>
        <v>0.322130680877589</v>
      </c>
      <c r="DN21" s="1" t="n">
        <f aca="false">DN$5/(1-$C21)+$B$21-DN$5</f>
        <v>0.323224601722887</v>
      </c>
      <c r="DO21" s="1" t="n">
        <f aca="false">DO$5/(1-$C21)+$B$21-DO$5</f>
        <v>0.324318522568185</v>
      </c>
      <c r="DP21" s="1" t="n">
        <f aca="false">DP$5/(1-$C21)+$B$21-DP$5</f>
        <v>0.325412443413483</v>
      </c>
      <c r="DQ21" s="1" t="n">
        <f aca="false">DQ$5/(1-$C21)+$B$21-DQ$5</f>
        <v>0.326506364258781</v>
      </c>
      <c r="DR21" s="1" t="n">
        <f aca="false">DR$5/(1-$C21)+$B$21-DR$5</f>
        <v>0.327600285104078</v>
      </c>
      <c r="DS21" s="1" t="n">
        <f aca="false">DS$5/(1-$C21)+$B$21-DS$5</f>
        <v>0.328694205949376</v>
      </c>
      <c r="DT21" s="1" t="n">
        <f aca="false">DT$5/(1-$C21)+$B$21-DT$5</f>
        <v>0.329788126794674</v>
      </c>
      <c r="DU21" s="1" t="n">
        <f aca="false">DU$5/(1-$C21)+$B$21-DU$5</f>
        <v>0.330882047639972</v>
      </c>
      <c r="DV21" s="1" t="n">
        <f aca="false">DV$5/(1-$C21)+$B$21-DV$5</f>
        <v>0.33197596848527</v>
      </c>
      <c r="DW21" s="1" t="n">
        <f aca="false">DW$5/(1-$C21)+$B$21-DW$5</f>
        <v>0.333069889330567</v>
      </c>
      <c r="DX21" s="1" t="n">
        <f aca="false">DX$5/(1-$C21)+$B$21-DX$5</f>
        <v>0.334163810175865</v>
      </c>
      <c r="DY21" s="1" t="n">
        <f aca="false">DY$5/(1-$C21)+$B$21-DY$5</f>
        <v>0.335257731021162</v>
      </c>
      <c r="DZ21" s="1" t="n">
        <f aca="false">DZ$5/(1-$C21)+$B$21-DZ$5</f>
        <v>0.336351651866461</v>
      </c>
      <c r="EA21" s="1" t="n">
        <f aca="false">EA$5/(1-$C21)+$B$21-EA$5</f>
        <v>0.337445572711758</v>
      </c>
      <c r="EB21" s="1" t="n">
        <f aca="false">EB$5/(1-$C21)+$B$21-EB$5</f>
        <v>0.338539493557057</v>
      </c>
      <c r="EC21" s="1" t="n">
        <f aca="false">EC$5/(1-$C21)+$B$21-EC$5</f>
        <v>0.339633414402353</v>
      </c>
      <c r="ED21" s="1" t="n">
        <f aca="false">ED$5/(1-$C21)+$B$21-ED$5</f>
        <v>0.340727335247652</v>
      </c>
    </row>
    <row r="22" customFormat="false" ht="12.75" hidden="false" customHeight="false" outlineLevel="0" collapsed="false">
      <c r="A22" s="18"/>
    </row>
    <row r="23" customFormat="false" ht="12.75" hidden="false" customHeight="false" outlineLevel="0" collapsed="false">
      <c r="A23" s="18" t="s">
        <v>25</v>
      </c>
    </row>
    <row r="24" customFormat="false" ht="12.75" hidden="false" customHeight="false" outlineLevel="0" collapsed="false">
      <c r="A24" s="18" t="s">
        <v>26</v>
      </c>
      <c r="B24" s="1" t="n">
        <f aca="false">0.1059</f>
        <v>0.1059</v>
      </c>
      <c r="C24" s="2" t="n">
        <v>0.03967</v>
      </c>
      <c r="D24" s="1" t="n">
        <f aca="false">D$5/(1-$C24)+$B$24-D$5</f>
        <v>0.167863075192902</v>
      </c>
      <c r="E24" s="1" t="n">
        <f aca="false">E$5/(1-$C24)+$B$24-E$5</f>
        <v>0.169928511032666</v>
      </c>
      <c r="F24" s="1" t="n">
        <f aca="false">F$5/(1-$C24)+$B$24-F$5</f>
        <v>0.171993946872429</v>
      </c>
      <c r="G24" s="1" t="n">
        <f aca="false">G$5/(1-$C24)+$B$24-G$5</f>
        <v>0.174059382712193</v>
      </c>
      <c r="H24" s="1" t="n">
        <f aca="false">H$5/(1-$C24)+$B$24-H$5</f>
        <v>0.176124818551956</v>
      </c>
      <c r="I24" s="1" t="n">
        <f aca="false">I$5/(1-$C24)+$B$24-I$5</f>
        <v>0.178190254391719</v>
      </c>
      <c r="J24" s="1" t="n">
        <f aca="false">J$5/(1-$C24)+$B$24-J$5</f>
        <v>0.180255690231483</v>
      </c>
      <c r="K24" s="1" t="n">
        <f aca="false">K$5/(1-$C24)+$B$24-K$5</f>
        <v>0.182321126071247</v>
      </c>
      <c r="L24" s="1" t="n">
        <f aca="false">L$5/(1-$C24)+$B$24-L$5</f>
        <v>0.18438656191101</v>
      </c>
      <c r="M24" s="1" t="n">
        <f aca="false">M$5/(1-$C24)+$B$24-M$5</f>
        <v>0.186451997750773</v>
      </c>
      <c r="N24" s="1" t="n">
        <f aca="false">N$5/(1-$C24)+$B$24-N$5</f>
        <v>0.188517433590537</v>
      </c>
      <c r="O24" s="1" t="n">
        <f aca="false">O$5/(1-$C24)+$B$24-O$5</f>
        <v>0.1905828694303</v>
      </c>
      <c r="P24" s="1" t="n">
        <f aca="false">P$5/(1-$C24)+$B$24-P$5</f>
        <v>0.192648305270064</v>
      </c>
      <c r="Q24" s="1" t="n">
        <f aca="false">Q$5/(1-$C24)+$B$24-Q$5</f>
        <v>0.194713741109827</v>
      </c>
      <c r="R24" s="1" t="n">
        <f aca="false">R$5/(1-$C24)+$B$24-R$5</f>
        <v>0.19677917694959</v>
      </c>
      <c r="S24" s="1" t="n">
        <f aca="false">S$5/(1-$C24)+$B$24-S$5</f>
        <v>0.198844612789354</v>
      </c>
      <c r="T24" s="1" t="n">
        <f aca="false">T$5/(1-$C24)+$B$24-T$5</f>
        <v>0.200910048629117</v>
      </c>
      <c r="U24" s="1" t="n">
        <f aca="false">U$5/(1-$C24)+$B$24-U$5</f>
        <v>0.20297548446888</v>
      </c>
      <c r="V24" s="1" t="n">
        <f aca="false">V$5/(1-$C24)+$B$24-V$5</f>
        <v>0.205040920308644</v>
      </c>
      <c r="W24" s="1" t="n">
        <f aca="false">W$5/(1-$C24)+$B$24-W$5</f>
        <v>0.207106356148407</v>
      </c>
      <c r="X24" s="1" t="n">
        <f aca="false">X$5/(1-$C24)+$B$24-X$5</f>
        <v>0.209171791988171</v>
      </c>
      <c r="Y24" s="1" t="n">
        <f aca="false">Y$5/(1-$C24)+$B$24-Y$5</f>
        <v>0.211237227827934</v>
      </c>
      <c r="Z24" s="1" t="n">
        <f aca="false">Z$5/(1-$C24)+$B$24-Z$5</f>
        <v>0.213302663667697</v>
      </c>
      <c r="AA24" s="1" t="n">
        <f aca="false">AA$5/(1-$C24)+$B$24-AA$5</f>
        <v>0.215368099507461</v>
      </c>
      <c r="AB24" s="1" t="n">
        <f aca="false">AB$5/(1-$C24)+$B$24-AB$5</f>
        <v>0.217433535347225</v>
      </c>
      <c r="AC24" s="1" t="n">
        <f aca="false">AC$5/(1-$C24)+$B$24-AC$5</f>
        <v>0.219498971186988</v>
      </c>
      <c r="AD24" s="1" t="n">
        <f aca="false">AD$5/(1-$C24)+$B$24-AD$5</f>
        <v>0.221564407026751</v>
      </c>
      <c r="AE24" s="1" t="n">
        <f aca="false">AE$5/(1-$C24)+$B$24-AE$5</f>
        <v>0.223629842866515</v>
      </c>
      <c r="AF24" s="1" t="n">
        <f aca="false">AF$5/(1-$C24)+$B$24-AF$5</f>
        <v>0.225695278706278</v>
      </c>
      <c r="AG24" s="1" t="n">
        <f aca="false">AG$5/(1-$C24)+$B$24-AG$5</f>
        <v>0.227760714546041</v>
      </c>
      <c r="AH24" s="1" t="n">
        <f aca="false">AH$5/(1-$C24)+$B$24-AH$5</f>
        <v>0.229826150385805</v>
      </c>
      <c r="AI24" s="1" t="n">
        <f aca="false">AI$5/(1-$C24)+$B$24-AI$5</f>
        <v>0.231891586225568</v>
      </c>
      <c r="AJ24" s="1" t="n">
        <f aca="false">AJ$5/(1-$C24)+$B$24-AJ$5</f>
        <v>0.233957022065332</v>
      </c>
      <c r="AK24" s="1" t="n">
        <f aca="false">AK$5/(1-$C24)+$B$24-AK$5</f>
        <v>0.236022457905095</v>
      </c>
      <c r="AL24" s="1" t="n">
        <f aca="false">AL$5/(1-$C24)+$B$24-AL$5</f>
        <v>0.238087893744858</v>
      </c>
      <c r="AM24" s="1" t="n">
        <f aca="false">AM$5/(1-$C24)+$B$24-AM$5</f>
        <v>0.240153329584622</v>
      </c>
      <c r="AN24" s="1" t="n">
        <f aca="false">AN$5/(1-$C24)+$B$24-AN$5</f>
        <v>0.242218765424385</v>
      </c>
      <c r="AO24" s="1" t="n">
        <f aca="false">AO$5/(1-$C24)+$B$24-AO$5</f>
        <v>0.244284201264149</v>
      </c>
      <c r="AP24" s="1" t="n">
        <f aca="false">AP$5/(1-$C24)+$B$24-AP$5</f>
        <v>0.246349637103912</v>
      </c>
      <c r="AQ24" s="1" t="n">
        <f aca="false">AQ$5/(1-$C24)+$B$24-AQ$5</f>
        <v>0.248415072943676</v>
      </c>
      <c r="AR24" s="1" t="n">
        <f aca="false">AR$5/(1-$C24)+$B$24-AR$5</f>
        <v>0.250480508783439</v>
      </c>
      <c r="AS24" s="1" t="n">
        <f aca="false">AS$5/(1-$C24)+$B$24-AS$5</f>
        <v>0.252545944623202</v>
      </c>
      <c r="AT24" s="1" t="n">
        <f aca="false">AT$5/(1-$C24)+$B$24-AT$5</f>
        <v>0.254611380462966</v>
      </c>
      <c r="AU24" s="1" t="n">
        <f aca="false">AU$5/(1-$C24)+$B$24-AU$5</f>
        <v>0.256676816302729</v>
      </c>
      <c r="AV24" s="1" t="n">
        <f aca="false">AV$5/(1-$C24)+$B$24-AV$5</f>
        <v>0.258742252142492</v>
      </c>
      <c r="AW24" s="1" t="n">
        <f aca="false">AW$5/(1-$C24)+$B$24-AW$5</f>
        <v>0.260807687982255</v>
      </c>
      <c r="AX24" s="1" t="n">
        <f aca="false">AX$5/(1-$C24)+$B$24-AX$5</f>
        <v>0.262873123822019</v>
      </c>
      <c r="AY24" s="1" t="n">
        <f aca="false">AY$5/(1-$C24)+$B$24-AY$5</f>
        <v>0.264938559661783</v>
      </c>
      <c r="AZ24" s="1" t="n">
        <f aca="false">AZ$5/(1-$C24)+$B$24-AZ$5</f>
        <v>0.267003995501546</v>
      </c>
      <c r="BA24" s="1" t="n">
        <f aca="false">BA$5/(1-$C24)+$B$24-BA$5</f>
        <v>0.26906943134131</v>
      </c>
      <c r="BB24" s="1" t="n">
        <f aca="false">BB$5/(1-$C24)+$B$24-BB$5</f>
        <v>0.271134867181073</v>
      </c>
      <c r="BC24" s="1" t="n">
        <f aca="false">BC$5/(1-$C24)+$B$24-BC$5</f>
        <v>0.273200303020836</v>
      </c>
      <c r="BD24" s="1" t="n">
        <f aca="false">BD$5/(1-$C24)+$B$24-BD$5</f>
        <v>0.275265738860599</v>
      </c>
      <c r="BE24" s="1" t="n">
        <f aca="false">BE$5/(1-$C24)+$B$24-BE$5</f>
        <v>0.277331174700363</v>
      </c>
      <c r="BF24" s="1" t="n">
        <f aca="false">BF$5/(1-$C24)+$B$24-BF$5</f>
        <v>0.279396610540126</v>
      </c>
      <c r="BG24" s="1" t="n">
        <f aca="false">BG$5/(1-$C24)+$B$24-BG$5</f>
        <v>0.28146204637989</v>
      </c>
      <c r="BH24" s="1" t="n">
        <f aca="false">BH$5/(1-$C24)+$B$24-BH$5</f>
        <v>0.283527482219653</v>
      </c>
      <c r="BI24" s="1" t="n">
        <f aca="false">BI$5/(1-$C24)+$B$24-BI$5</f>
        <v>0.285592918059417</v>
      </c>
      <c r="BJ24" s="1" t="n">
        <f aca="false">BJ$5/(1-$C24)+$B$24-BJ$5</f>
        <v>0.287658353899181</v>
      </c>
      <c r="BK24" s="1" t="n">
        <f aca="false">BK$5/(1-$C24)+$B$24-BK$5</f>
        <v>0.289723789738944</v>
      </c>
      <c r="BL24" s="1" t="n">
        <f aca="false">BL$5/(1-$C24)+$B$24-BL$5</f>
        <v>0.291789225578707</v>
      </c>
      <c r="BM24" s="1" t="n">
        <f aca="false">BM$5/(1-$C24)+$B$24-BM$5</f>
        <v>0.293854661418471</v>
      </c>
      <c r="BN24" s="1" t="n">
        <f aca="false">BN$5/(1-$C24)+$B$24-BN$5</f>
        <v>0.295920097258234</v>
      </c>
      <c r="BO24" s="1" t="n">
        <f aca="false">BO$5/(1-$C24)+$B$24-BO$5</f>
        <v>0.297985533097997</v>
      </c>
      <c r="BP24" s="1" t="n">
        <f aca="false">BP$5/(1-$C24)+$B$24-BP$5</f>
        <v>0.300050968937761</v>
      </c>
      <c r="BQ24" s="1" t="n">
        <f aca="false">BQ$5/(1-$C24)+$B$24-BQ$5</f>
        <v>0.302116404777524</v>
      </c>
      <c r="BR24" s="1" t="n">
        <f aca="false">BR$5/(1-$C24)+$B$24-BR$5</f>
        <v>0.304181840617288</v>
      </c>
      <c r="BS24" s="1" t="n">
        <f aca="false">BS$5/(1-$C24)+$B$24-BS$5</f>
        <v>0.306247276457051</v>
      </c>
      <c r="BT24" s="1" t="n">
        <f aca="false">BT$5/(1-$C24)+$B$24-BT$5</f>
        <v>0.308312712296814</v>
      </c>
      <c r="BU24" s="1" t="n">
        <f aca="false">BU$5/(1-$C24)+$B$24-BU$5</f>
        <v>0.310378148136578</v>
      </c>
      <c r="BV24" s="1" t="n">
        <f aca="false">BV$5/(1-$C24)+$B$24-BV$5</f>
        <v>0.312443583976341</v>
      </c>
      <c r="BW24" s="1" t="n">
        <f aca="false">BW$5/(1-$C24)+$B$24-BW$5</f>
        <v>0.314509019816104</v>
      </c>
      <c r="BX24" s="1" t="n">
        <f aca="false">BX$5/(1-$C24)+$B$24-BX$5</f>
        <v>0.316574455655868</v>
      </c>
      <c r="BY24" s="1" t="n">
        <f aca="false">BY$5/(1-$C24)+$B$24-BY$5</f>
        <v>0.318639891495631</v>
      </c>
      <c r="BZ24" s="1" t="n">
        <f aca="false">BZ$5/(1-$C24)+$B$24-BZ$5</f>
        <v>0.320705327335395</v>
      </c>
      <c r="CA24" s="1" t="n">
        <f aca="false">CA$5/(1-$C24)+$B$24-CA$5</f>
        <v>0.322770763175158</v>
      </c>
      <c r="CB24" s="1" t="n">
        <f aca="false">CB$5/(1-$C24)+$B$24-CB$5</f>
        <v>0.324836199014921</v>
      </c>
      <c r="CC24" s="1" t="n">
        <f aca="false">CC$5/(1-$C24)+$B$24-CC$5</f>
        <v>0.326901634854685</v>
      </c>
      <c r="CD24" s="1" t="n">
        <f aca="false">CD$5/(1-$C24)+$B$24-CD$5</f>
        <v>0.328967070694448</v>
      </c>
      <c r="CE24" s="1" t="n">
        <f aca="false">CE$5/(1-$C24)+$B$24-CE$5</f>
        <v>0.331032506534211</v>
      </c>
      <c r="CF24" s="1" t="n">
        <f aca="false">CF$5/(1-$C24)+$B$24-CF$5</f>
        <v>0.333097942373975</v>
      </c>
      <c r="CG24" s="1" t="n">
        <f aca="false">CG$5/(1-$C24)+$B$24-CG$5</f>
        <v>0.335163378213738</v>
      </c>
      <c r="CH24" s="1" t="n">
        <f aca="false">CH$5/(1-$C24)+$B$24-CH$5</f>
        <v>0.337228814053502</v>
      </c>
      <c r="CI24" s="1" t="n">
        <f aca="false">CI$5/(1-$C24)+$B$24-CI$5</f>
        <v>0.339294249893265</v>
      </c>
      <c r="CJ24" s="1" t="n">
        <f aca="false">CJ$5/(1-$C24)+$B$24-CJ$5</f>
        <v>0.341359685733028</v>
      </c>
      <c r="CK24" s="1" t="n">
        <f aca="false">CK$5/(1-$C24)+$B$24-CK$5</f>
        <v>0.343425121572793</v>
      </c>
      <c r="CL24" s="1" t="n">
        <f aca="false">CL$5/(1-$C24)+$B$24-CL$5</f>
        <v>0.345490557412556</v>
      </c>
      <c r="CM24" s="1" t="n">
        <f aca="false">CM$5/(1-$C24)+$B$24-CM$5</f>
        <v>0.347555993252319</v>
      </c>
      <c r="CN24" s="1" t="n">
        <f aca="false">CN$5/(1-$C24)+$B$24-CN$5</f>
        <v>0.349621429092083</v>
      </c>
      <c r="CO24" s="1" t="n">
        <f aca="false">CO$5/(1-$C24)+$B$24-CO$5</f>
        <v>0.351686864931846</v>
      </c>
      <c r="CP24" s="1" t="n">
        <f aca="false">CP$5/(1-$C24)+$B$24-CP$5</f>
        <v>0.353752300771609</v>
      </c>
      <c r="CQ24" s="1" t="n">
        <f aca="false">CQ$5/(1-$C24)+$B$24-CQ$5</f>
        <v>0.355817736611373</v>
      </c>
      <c r="CR24" s="1" t="n">
        <f aca="false">CR$5/(1-$C24)+$B$24-CR$5</f>
        <v>0.357883172451136</v>
      </c>
      <c r="CS24" s="1" t="n">
        <f aca="false">CS$5/(1-$C24)+$B$24-CS$5</f>
        <v>0.3599486082909</v>
      </c>
      <c r="CT24" s="1" t="n">
        <f aca="false">CT$5/(1-$C24)+$B$24-CT$5</f>
        <v>0.362014044130663</v>
      </c>
      <c r="CU24" s="1" t="n">
        <f aca="false">CU$5/(1-$C24)+$B$24-CU$5</f>
        <v>0.364079479970426</v>
      </c>
      <c r="CV24" s="1" t="n">
        <f aca="false">CV$5/(1-$C24)+$B$24-CV$5</f>
        <v>0.36614491581019</v>
      </c>
      <c r="CW24" s="1" t="n">
        <f aca="false">CW$5/(1-$C24)+$B$24-CW$5</f>
        <v>0.368210351649953</v>
      </c>
      <c r="CX24" s="1" t="n">
        <f aca="false">CX$5/(1-$C24)+$B$24-CX$5</f>
        <v>0.370275787489716</v>
      </c>
      <c r="CY24" s="1" t="n">
        <f aca="false">CY$5/(1-$C24)+$B$24-CY$5</f>
        <v>0.37234122332948</v>
      </c>
      <c r="CZ24" s="1" t="n">
        <f aca="false">CZ$5/(1-$C24)+$B$24-CZ$5</f>
        <v>0.374406659169243</v>
      </c>
      <c r="DA24" s="1" t="n">
        <f aca="false">DA$5/(1-$C24)+$B$24-DA$5</f>
        <v>0.376472095009007</v>
      </c>
      <c r="DB24" s="1" t="n">
        <f aca="false">DB$5/(1-$C24)+$B$24-DB$5</f>
        <v>0.37853753084877</v>
      </c>
      <c r="DC24" s="1" t="n">
        <f aca="false">DC$5/(1-$C24)+$B$24-DC$5</f>
        <v>0.380602966688533</v>
      </c>
      <c r="DD24" s="1" t="n">
        <f aca="false">DD$5/(1-$C24)+$B$24-DD$5</f>
        <v>0.382668402528297</v>
      </c>
      <c r="DE24" s="1" t="n">
        <f aca="false">DE$5/(1-$C24)+$B$24-DE$5</f>
        <v>0.38473383836806</v>
      </c>
      <c r="DF24" s="1" t="n">
        <f aca="false">DF$5/(1-$C24)+$B$24-DF$5</f>
        <v>0.386799274207823</v>
      </c>
      <c r="DG24" s="1" t="n">
        <f aca="false">DG$5/(1-$C24)+$B$24-DG$5</f>
        <v>0.388864710047587</v>
      </c>
      <c r="DH24" s="1" t="n">
        <f aca="false">DH$5/(1-$C24)+$B$24-DH$5</f>
        <v>0.39093014588735</v>
      </c>
      <c r="DI24" s="1" t="n">
        <f aca="false">DI$5/(1-$C24)+$B$24-DI$5</f>
        <v>0.392995581727114</v>
      </c>
      <c r="DJ24" s="1" t="n">
        <f aca="false">DJ$5/(1-$C24)+$B$24-DJ$5</f>
        <v>0.395061017566877</v>
      </c>
      <c r="DK24" s="1" t="n">
        <f aca="false">DK$5/(1-$C24)+$B$24-DK$5</f>
        <v>0.39712645340664</v>
      </c>
      <c r="DL24" s="1" t="n">
        <f aca="false">DL$5/(1-$C24)+$B$24-DL$5</f>
        <v>0.399191889246405</v>
      </c>
      <c r="DM24" s="1" t="n">
        <f aca="false">DM$5/(1-$C24)+$B$24-DM$5</f>
        <v>0.401257325086168</v>
      </c>
      <c r="DN24" s="1" t="n">
        <f aca="false">DN$5/(1-$C24)+$B$24-DN$5</f>
        <v>0.403322760925931</v>
      </c>
      <c r="DO24" s="1" t="n">
        <f aca="false">DO$5/(1-$C24)+$B$24-DO$5</f>
        <v>0.405388196765695</v>
      </c>
      <c r="DP24" s="1" t="n">
        <f aca="false">DP$5/(1-$C24)+$B$24-DP$5</f>
        <v>0.407453632605458</v>
      </c>
      <c r="DQ24" s="1" t="n">
        <f aca="false">DQ$5/(1-$C24)+$B$24-DQ$5</f>
        <v>0.409519068445221</v>
      </c>
      <c r="DR24" s="1" t="n">
        <f aca="false">DR$5/(1-$C24)+$B$24-DR$5</f>
        <v>0.411584504284985</v>
      </c>
      <c r="DS24" s="1" t="n">
        <f aca="false">DS$5/(1-$C24)+$B$24-DS$5</f>
        <v>0.413649940124748</v>
      </c>
      <c r="DT24" s="1" t="n">
        <f aca="false">DT$5/(1-$C24)+$B$24-DT$5</f>
        <v>0.415715375964512</v>
      </c>
      <c r="DU24" s="1" t="n">
        <f aca="false">DU$5/(1-$C24)+$B$24-DU$5</f>
        <v>0.417780811804275</v>
      </c>
      <c r="DV24" s="1" t="n">
        <f aca="false">DV$5/(1-$C24)+$B$24-DV$5</f>
        <v>0.419846247644037</v>
      </c>
      <c r="DW24" s="1" t="n">
        <f aca="false">DW$5/(1-$C24)+$B$24-DW$5</f>
        <v>0.421911683483801</v>
      </c>
      <c r="DX24" s="1" t="n">
        <f aca="false">DX$5/(1-$C24)+$B$24-DX$5</f>
        <v>0.423977119323564</v>
      </c>
      <c r="DY24" s="1" t="n">
        <f aca="false">DY$5/(1-$C24)+$B$24-DY$5</f>
        <v>0.426042555163328</v>
      </c>
      <c r="DZ24" s="1" t="n">
        <f aca="false">DZ$5/(1-$C24)+$B$24-DZ$5</f>
        <v>0.428107991003093</v>
      </c>
      <c r="EA24" s="1" t="n">
        <f aca="false">EA$5/(1-$C24)+$B$24-EA$5</f>
        <v>0.430173426842856</v>
      </c>
      <c r="EB24" s="1" t="n">
        <f aca="false">EB$5/(1-$C24)+$B$24-EB$5</f>
        <v>0.432238862682619</v>
      </c>
      <c r="EC24" s="1" t="n">
        <f aca="false">EC$5/(1-$C24)+$B$24-EC$5</f>
        <v>0.434304298522383</v>
      </c>
      <c r="ED24" s="1" t="n">
        <f aca="false">ED$5/(1-$C24)+$B$24-ED$5</f>
        <v>0.436369734362146</v>
      </c>
    </row>
    <row r="25" customFormat="false" ht="12.75" hidden="false" customHeight="false" outlineLevel="0" collapsed="false">
      <c r="A25" s="18" t="s">
        <v>27</v>
      </c>
      <c r="B25" s="1" t="n">
        <f aca="false">0.0755+0.002</f>
        <v>0.0775</v>
      </c>
      <c r="C25" s="2" t="n">
        <v>0.0064</v>
      </c>
      <c r="D25" s="1" t="n">
        <f aca="false">D$5/(1-$C25)+$B$25-D$5</f>
        <v>0.0871618357487922</v>
      </c>
      <c r="E25" s="1" t="n">
        <f aca="false">E$5/(1-$C25)+$B$25-E$5</f>
        <v>0.0874838969404186</v>
      </c>
      <c r="F25" s="1" t="n">
        <f aca="false">F$5/(1-$C25)+$B$25-F$5</f>
        <v>0.087805958132045</v>
      </c>
      <c r="G25" s="1" t="n">
        <f aca="false">G$5/(1-$C25)+$B$25-G$5</f>
        <v>0.0881280193236713</v>
      </c>
      <c r="H25" s="1" t="n">
        <f aca="false">H$5/(1-$C25)+$B$25-H$5</f>
        <v>0.0884500805152977</v>
      </c>
      <c r="I25" s="1" t="n">
        <f aca="false">I$5/(1-$C25)+$B$25-I$5</f>
        <v>0.0887721417069241</v>
      </c>
      <c r="J25" s="1" t="n">
        <f aca="false">J$5/(1-$C25)+$B$25-J$5</f>
        <v>0.0890942028985506</v>
      </c>
      <c r="K25" s="1" t="n">
        <f aca="false">K$5/(1-$C25)+$B$25-K$5</f>
        <v>0.089416264090177</v>
      </c>
      <c r="L25" s="1" t="n">
        <f aca="false">L$5/(1-$C25)+$B$25-L$5</f>
        <v>0.0897383252818034</v>
      </c>
      <c r="M25" s="1" t="n">
        <f aca="false">M$5/(1-$C25)+$B$25-M$5</f>
        <v>0.0900603864734297</v>
      </c>
      <c r="N25" s="1" t="n">
        <f aca="false">N$5/(1-$C25)+$B$25-N$5</f>
        <v>0.0903824476650565</v>
      </c>
      <c r="O25" s="1" t="n">
        <f aca="false">O$5/(1-$C25)+$B$25-O$5</f>
        <v>0.0907045088566827</v>
      </c>
      <c r="P25" s="1" t="n">
        <f aca="false">P$5/(1-$C25)+$B$25-P$5</f>
        <v>0.0910265700483093</v>
      </c>
      <c r="Q25" s="1" t="n">
        <f aca="false">Q$5/(1-$C25)+$B$25-Q$5</f>
        <v>0.0913486312399354</v>
      </c>
      <c r="R25" s="1" t="n">
        <f aca="false">R$5/(1-$C25)+$B$25-R$5</f>
        <v>0.091670692431562</v>
      </c>
      <c r="S25" s="1" t="n">
        <f aca="false">S$5/(1-$C25)+$B$25-S$5</f>
        <v>0.0919927536231886</v>
      </c>
      <c r="T25" s="1" t="n">
        <f aca="false">T$5/(1-$C25)+$B$25-T$5</f>
        <v>0.0923148148148147</v>
      </c>
      <c r="U25" s="1" t="n">
        <f aca="false">U$5/(1-$C25)+$B$25-U$5</f>
        <v>0.0926368760064413</v>
      </c>
      <c r="V25" s="1" t="n">
        <f aca="false">V$5/(1-$C25)+$B$25-V$5</f>
        <v>0.0929589371980675</v>
      </c>
      <c r="W25" s="1" t="n">
        <f aca="false">W$5/(1-$C25)+$B$25-W$5</f>
        <v>0.0932809983896941</v>
      </c>
      <c r="X25" s="1" t="n">
        <f aca="false">X$5/(1-$C25)+$B$25-X$5</f>
        <v>0.0936030595813207</v>
      </c>
      <c r="Y25" s="1" t="n">
        <f aca="false">Y$5/(1-$C25)+$B$25-Y$5</f>
        <v>0.0939251207729468</v>
      </c>
      <c r="Z25" s="1" t="n">
        <f aca="false">Z$5/(1-$C25)+$B$25-Z$5</f>
        <v>0.0942471819645734</v>
      </c>
      <c r="AA25" s="1" t="n">
        <f aca="false">AA$5/(1-$C25)+$B$25-AA$5</f>
        <v>0.0945692431561995</v>
      </c>
      <c r="AB25" s="1" t="n">
        <f aca="false">AB$5/(1-$C25)+$B$25-AB$5</f>
        <v>0.0948913043478261</v>
      </c>
      <c r="AC25" s="1" t="n">
        <f aca="false">AC$5/(1-$C25)+$B$25-AC$5</f>
        <v>0.0952133655394527</v>
      </c>
      <c r="AD25" s="1" t="n">
        <f aca="false">AD$5/(1-$C25)+$B$25-AD$5</f>
        <v>0.0955354267310788</v>
      </c>
      <c r="AE25" s="1" t="n">
        <f aca="false">AE$5/(1-$C25)+$B$25-AE$5</f>
        <v>0.0958574879227054</v>
      </c>
      <c r="AF25" s="1" t="n">
        <f aca="false">AF$5/(1-$C25)+$B$25-AF$5</f>
        <v>0.0961795491143316</v>
      </c>
      <c r="AG25" s="1" t="n">
        <f aca="false">AG$5/(1-$C25)+$B$25-AG$5</f>
        <v>0.0965016103059582</v>
      </c>
      <c r="AH25" s="1" t="n">
        <f aca="false">AH$5/(1-$C25)+$B$25-AH$5</f>
        <v>0.0968236714975843</v>
      </c>
      <c r="AI25" s="1" t="n">
        <f aca="false">AI$5/(1-$C25)+$B$25-AI$5</f>
        <v>0.0971457326892109</v>
      </c>
      <c r="AJ25" s="1" t="n">
        <f aca="false">AJ$5/(1-$C25)+$B$25-AJ$5</f>
        <v>0.0974677938808375</v>
      </c>
      <c r="AK25" s="1" t="n">
        <f aca="false">AK$5/(1-$C25)+$B$25-AK$5</f>
        <v>0.0977898550724636</v>
      </c>
      <c r="AL25" s="1" t="n">
        <f aca="false">AL$5/(1-$C25)+$B$25-AL$5</f>
        <v>0.0981119162640902</v>
      </c>
      <c r="AM25" s="1" t="n">
        <f aca="false">AM$5/(1-$C25)+$B$25-AM$5</f>
        <v>0.0984339774557164</v>
      </c>
      <c r="AN25" s="1" t="n">
        <f aca="false">AN$5/(1-$C25)+$B$25-AN$5</f>
        <v>0.098756038647343</v>
      </c>
      <c r="AO25" s="1" t="n">
        <f aca="false">AO$5/(1-$C25)+$B$25-AO$5</f>
        <v>0.0990780998389695</v>
      </c>
      <c r="AP25" s="1" t="n">
        <f aca="false">AP$5/(1-$C25)+$B$25-AP$5</f>
        <v>0.0994001610305957</v>
      </c>
      <c r="AQ25" s="1" t="n">
        <f aca="false">AQ$5/(1-$C25)+$B$25-AQ$5</f>
        <v>0.0997222222222223</v>
      </c>
      <c r="AR25" s="1" t="n">
        <f aca="false">AR$5/(1-$C25)+$B$25-AR$5</f>
        <v>0.100044283413848</v>
      </c>
      <c r="AS25" s="1" t="n">
        <f aca="false">AS$5/(1-$C25)+$B$25-AS$5</f>
        <v>0.100366344605475</v>
      </c>
      <c r="AT25" s="1" t="n">
        <f aca="false">AT$5/(1-$C25)+$B$25-AT$5</f>
        <v>0.100688405797102</v>
      </c>
      <c r="AU25" s="1" t="n">
        <f aca="false">AU$5/(1-$C25)+$B$25-AU$5</f>
        <v>0.101010466988728</v>
      </c>
      <c r="AV25" s="1" t="n">
        <f aca="false">AV$5/(1-$C25)+$B$25-AV$5</f>
        <v>0.101332528180354</v>
      </c>
      <c r="AW25" s="1" t="n">
        <f aca="false">AW$5/(1-$C25)+$B$25-AW$5</f>
        <v>0.10165458937198</v>
      </c>
      <c r="AX25" s="1" t="n">
        <f aca="false">AX$5/(1-$C25)+$B$25-AX$5</f>
        <v>0.101976650563607</v>
      </c>
      <c r="AY25" s="1" t="n">
        <f aca="false">AY$5/(1-$C25)+$B$25-AY$5</f>
        <v>0.102298711755234</v>
      </c>
      <c r="AZ25" s="1" t="n">
        <f aca="false">AZ$5/(1-$C25)+$B$25-AZ$5</f>
        <v>0.10262077294686</v>
      </c>
      <c r="BA25" s="1" t="n">
        <f aca="false">BA$5/(1-$C25)+$B$25-BA$5</f>
        <v>0.102942834138486</v>
      </c>
      <c r="BB25" s="1" t="n">
        <f aca="false">BB$5/(1-$C25)+$B$25-BB$5</f>
        <v>0.103264895330112</v>
      </c>
      <c r="BC25" s="1" t="n">
        <f aca="false">BC$5/(1-$C25)+$B$25-BC$5</f>
        <v>0.103586956521738</v>
      </c>
      <c r="BD25" s="1" t="n">
        <f aca="false">BD$5/(1-$C25)+$B$25-BD$5</f>
        <v>0.103909017713365</v>
      </c>
      <c r="BE25" s="1" t="n">
        <f aca="false">BE$5/(1-$C25)+$B$25-BE$5</f>
        <v>0.104231078904991</v>
      </c>
      <c r="BF25" s="1" t="n">
        <f aca="false">BF$5/(1-$C25)+$B$25-BF$5</f>
        <v>0.104553140096618</v>
      </c>
      <c r="BG25" s="1" t="n">
        <f aca="false">BG$5/(1-$C25)+$B$25-BG$5</f>
        <v>0.104875201288245</v>
      </c>
      <c r="BH25" s="1" t="n">
        <f aca="false">BH$5/(1-$C25)+$B$25-BH$5</f>
        <v>0.10519726247987</v>
      </c>
      <c r="BI25" s="1" t="n">
        <f aca="false">BI$5/(1-$C25)+$B$25-BI$5</f>
        <v>0.105519323671497</v>
      </c>
      <c r="BJ25" s="1" t="n">
        <f aca="false">BJ$5/(1-$C25)+$B$25-BJ$5</f>
        <v>0.105841384863123</v>
      </c>
      <c r="BK25" s="1" t="n">
        <f aca="false">BK$5/(1-$C25)+$B$25-BK$5</f>
        <v>0.10616344605475</v>
      </c>
      <c r="BL25" s="1" t="n">
        <f aca="false">BL$5/(1-$C25)+$B$25-BL$5</f>
        <v>0.106485507246377</v>
      </c>
      <c r="BM25" s="1" t="n">
        <f aca="false">BM$5/(1-$C25)+$B$25-BM$5</f>
        <v>0.106807568438002</v>
      </c>
      <c r="BN25" s="1" t="n">
        <f aca="false">BN$5/(1-$C25)+$B$25-BN$5</f>
        <v>0.107129629629629</v>
      </c>
      <c r="BO25" s="1" t="n">
        <f aca="false">BO$5/(1-$C25)+$B$25-BO$5</f>
        <v>0.107451690821256</v>
      </c>
      <c r="BP25" s="1" t="n">
        <f aca="false">BP$5/(1-$C25)+$B$25-BP$5</f>
        <v>0.107773752012882</v>
      </c>
      <c r="BQ25" s="1" t="n">
        <f aca="false">BQ$5/(1-$C25)+$B$25-BQ$5</f>
        <v>0.108095813204509</v>
      </c>
      <c r="BR25" s="1" t="n">
        <f aca="false">BR$5/(1-$C25)+$B$25-BR$5</f>
        <v>0.108417874396134</v>
      </c>
      <c r="BS25" s="1" t="n">
        <f aca="false">BS$5/(1-$C25)+$B$25-BS$5</f>
        <v>0.108739935587761</v>
      </c>
      <c r="BT25" s="1" t="n">
        <f aca="false">BT$5/(1-$C25)+$B$25-BT$5</f>
        <v>0.109061996779388</v>
      </c>
      <c r="BU25" s="1" t="n">
        <f aca="false">BU$5/(1-$C25)+$B$25-BU$5</f>
        <v>0.109384057971014</v>
      </c>
      <c r="BV25" s="1" t="n">
        <f aca="false">BV$5/(1-$C25)+$B$25-BV$5</f>
        <v>0.109706119162641</v>
      </c>
      <c r="BW25" s="1" t="n">
        <f aca="false">BW$5/(1-$C25)+$B$25-BW$5</f>
        <v>0.110028180354266</v>
      </c>
      <c r="BX25" s="1" t="n">
        <f aca="false">BX$5/(1-$C25)+$B$25-BX$5</f>
        <v>0.110350241545893</v>
      </c>
      <c r="BY25" s="1" t="n">
        <f aca="false">BY$5/(1-$C25)+$B$25-BY$5</f>
        <v>0.11067230273752</v>
      </c>
      <c r="BZ25" s="1" t="n">
        <f aca="false">BZ$5/(1-$C25)+$B$25-BZ$5</f>
        <v>0.110994363929146</v>
      </c>
      <c r="CA25" s="1" t="n">
        <f aca="false">CA$5/(1-$C25)+$B$25-CA$5</f>
        <v>0.111316425120773</v>
      </c>
      <c r="CB25" s="1" t="n">
        <f aca="false">CB$5/(1-$C25)+$B$25-CB$5</f>
        <v>0.111638486312398</v>
      </c>
      <c r="CC25" s="1" t="n">
        <f aca="false">CC$5/(1-$C25)+$B$25-CC$5</f>
        <v>0.111960547504025</v>
      </c>
      <c r="CD25" s="1" t="n">
        <f aca="false">CD$5/(1-$C25)+$B$25-CD$5</f>
        <v>0.112282608695652</v>
      </c>
      <c r="CE25" s="1" t="n">
        <f aca="false">CE$5/(1-$C25)+$B$25-CE$5</f>
        <v>0.112604669887278</v>
      </c>
      <c r="CF25" s="1" t="n">
        <f aca="false">CF$5/(1-$C25)+$B$25-CF$5</f>
        <v>0.112926731078904</v>
      </c>
      <c r="CG25" s="1" t="n">
        <f aca="false">CG$5/(1-$C25)+$B$25-CG$5</f>
        <v>0.113248792270531</v>
      </c>
      <c r="CH25" s="1" t="n">
        <f aca="false">CH$5/(1-$C25)+$B$25-CH$5</f>
        <v>0.113570853462157</v>
      </c>
      <c r="CI25" s="1" t="n">
        <f aca="false">CI$5/(1-$C25)+$B$25-CI$5</f>
        <v>0.113892914653784</v>
      </c>
      <c r="CJ25" s="1" t="n">
        <f aca="false">CJ$5/(1-$C25)+$B$25-CJ$5</f>
        <v>0.11421497584541</v>
      </c>
      <c r="CK25" s="1" t="n">
        <f aca="false">CK$5/(1-$C25)+$B$25-CK$5</f>
        <v>0.114537037037036</v>
      </c>
      <c r="CL25" s="1" t="n">
        <f aca="false">CL$5/(1-$C25)+$B$25-CL$5</f>
        <v>0.114859098228663</v>
      </c>
      <c r="CM25" s="1" t="n">
        <f aca="false">CM$5/(1-$C25)+$B$25-CM$5</f>
        <v>0.115181159420289</v>
      </c>
      <c r="CN25" s="1" t="n">
        <f aca="false">CN$5/(1-$C25)+$B$25-CN$5</f>
        <v>0.115503220611916</v>
      </c>
      <c r="CO25" s="1" t="n">
        <f aca="false">CO$5/(1-$C25)+$B$25-CO$5</f>
        <v>0.115825281803542</v>
      </c>
      <c r="CP25" s="1" t="n">
        <f aca="false">CP$5/(1-$C25)+$B$25-CP$5</f>
        <v>0.116147342995168</v>
      </c>
      <c r="CQ25" s="1" t="n">
        <f aca="false">CQ$5/(1-$C25)+$B$25-CQ$5</f>
        <v>0.116469404186795</v>
      </c>
      <c r="CR25" s="1" t="n">
        <f aca="false">CR$5/(1-$C25)+$B$25-CR$5</f>
        <v>0.116791465378421</v>
      </c>
      <c r="CS25" s="1" t="n">
        <f aca="false">CS$5/(1-$C25)+$B$25-CS$5</f>
        <v>0.117113526570048</v>
      </c>
      <c r="CT25" s="1" t="n">
        <f aca="false">CT$5/(1-$C25)+$B$25-CT$5</f>
        <v>0.117435587761674</v>
      </c>
      <c r="CU25" s="1" t="n">
        <f aca="false">CU$5/(1-$C25)+$B$25-CU$5</f>
        <v>0.1177576489533</v>
      </c>
      <c r="CV25" s="1" t="n">
        <f aca="false">CV$5/(1-$C25)+$B$25-CV$5</f>
        <v>0.118079710144927</v>
      </c>
      <c r="CW25" s="1" t="n">
        <f aca="false">CW$5/(1-$C25)+$B$25-CW$5</f>
        <v>0.118401771336553</v>
      </c>
      <c r="CX25" s="1" t="n">
        <f aca="false">CX$5/(1-$C25)+$B$25-CX$5</f>
        <v>0.11872383252818</v>
      </c>
      <c r="CY25" s="1" t="n">
        <f aca="false">CY$5/(1-$C25)+$B$25-CY$5</f>
        <v>0.119045893719806</v>
      </c>
      <c r="CZ25" s="1" t="n">
        <f aca="false">CZ$5/(1-$C25)+$B$25-CZ$5</f>
        <v>0.119367954911432</v>
      </c>
      <c r="DA25" s="1" t="n">
        <f aca="false">DA$5/(1-$C25)+$B$25-DA$5</f>
        <v>0.119690016103059</v>
      </c>
      <c r="DB25" s="1" t="n">
        <f aca="false">DB$5/(1-$C25)+$B$25-DB$5</f>
        <v>0.120012077294685</v>
      </c>
      <c r="DC25" s="1" t="n">
        <f aca="false">DC$5/(1-$C25)+$B$25-DC$5</f>
        <v>0.120334138486312</v>
      </c>
      <c r="DD25" s="1" t="n">
        <f aca="false">DD$5/(1-$C25)+$B$25-DD$5</f>
        <v>0.120656199677939</v>
      </c>
      <c r="DE25" s="1" t="n">
        <f aca="false">DE$5/(1-$C25)+$B$25-DE$5</f>
        <v>0.120978260869564</v>
      </c>
      <c r="DF25" s="1" t="n">
        <f aca="false">DF$5/(1-$C25)+$B$25-DF$5</f>
        <v>0.121300322061191</v>
      </c>
      <c r="DG25" s="1" t="n">
        <f aca="false">DG$5/(1-$C25)+$B$25-DG$5</f>
        <v>0.121622383252817</v>
      </c>
      <c r="DH25" s="1" t="n">
        <f aca="false">DH$5/(1-$C25)+$B$25-DH$5</f>
        <v>0.121944444444444</v>
      </c>
      <c r="DI25" s="1" t="n">
        <f aca="false">DI$5/(1-$C25)+$B$25-DI$5</f>
        <v>0.122266505636071</v>
      </c>
      <c r="DJ25" s="1" t="n">
        <f aca="false">DJ$5/(1-$C25)+$B$25-DJ$5</f>
        <v>0.122588566827696</v>
      </c>
      <c r="DK25" s="1" t="n">
        <f aca="false">DK$5/(1-$C25)+$B$25-DK$5</f>
        <v>0.122910628019323</v>
      </c>
      <c r="DL25" s="1" t="n">
        <f aca="false">DL$5/(1-$C25)+$B$25-DL$5</f>
        <v>0.123232689210949</v>
      </c>
      <c r="DM25" s="1" t="n">
        <f aca="false">DM$5/(1-$C25)+$B$25-DM$5</f>
        <v>0.123554750402576</v>
      </c>
      <c r="DN25" s="1" t="n">
        <f aca="false">DN$5/(1-$C25)+$B$25-DN$5</f>
        <v>0.123876811594203</v>
      </c>
      <c r="DO25" s="1" t="n">
        <f aca="false">DO$5/(1-$C25)+$B$25-DO$5</f>
        <v>0.124198872785828</v>
      </c>
      <c r="DP25" s="1" t="n">
        <f aca="false">DP$5/(1-$C25)+$B$25-DP$5</f>
        <v>0.124520933977455</v>
      </c>
      <c r="DQ25" s="1" t="n">
        <f aca="false">DQ$5/(1-$C25)+$B$25-DQ$5</f>
        <v>0.124842995169081</v>
      </c>
      <c r="DR25" s="1" t="n">
        <f aca="false">DR$5/(1-$C25)+$B$25-DR$5</f>
        <v>0.125165056360708</v>
      </c>
      <c r="DS25" s="1" t="n">
        <f aca="false">DS$5/(1-$C25)+$B$25-DS$5</f>
        <v>0.125487117552334</v>
      </c>
      <c r="DT25" s="1" t="n">
        <f aca="false">DT$5/(1-$C25)+$B$25-DT$5</f>
        <v>0.12580917874396</v>
      </c>
      <c r="DU25" s="1" t="n">
        <f aca="false">DU$5/(1-$C25)+$B$25-DU$5</f>
        <v>0.126131239935587</v>
      </c>
      <c r="DV25" s="1" t="n">
        <f aca="false">DV$5/(1-$C25)+$B$25-DV$5</f>
        <v>0.126453301127214</v>
      </c>
      <c r="DW25" s="1" t="n">
        <f aca="false">DW$5/(1-$C25)+$B$25-DW$5</f>
        <v>0.12677536231884</v>
      </c>
      <c r="DX25" s="1" t="n">
        <f aca="false">DX$5/(1-$C25)+$B$25-DX$5</f>
        <v>0.127097423510466</v>
      </c>
      <c r="DY25" s="1" t="n">
        <f aca="false">DY$5/(1-$C25)+$B$25-DY$5</f>
        <v>0.127419484702092</v>
      </c>
      <c r="DZ25" s="1" t="n">
        <f aca="false">DZ$5/(1-$C25)+$B$25-DZ$5</f>
        <v>0.127741545893719</v>
      </c>
      <c r="EA25" s="1" t="n">
        <f aca="false">EA$5/(1-$C25)+$B$25-EA$5</f>
        <v>0.128063607085346</v>
      </c>
      <c r="EB25" s="1" t="n">
        <f aca="false">EB$5/(1-$C25)+$B$25-EB$5</f>
        <v>0.128385668276972</v>
      </c>
      <c r="EC25" s="1" t="n">
        <f aca="false">EC$5/(1-$C25)+$B$25-EC$5</f>
        <v>0.1287077294686</v>
      </c>
      <c r="ED25" s="1" t="n">
        <f aca="false">ED$5/(1-$C25)+$B$25-ED$5</f>
        <v>0.129029790660225</v>
      </c>
    </row>
    <row r="26" customFormat="false" ht="12.75" hidden="false" customHeight="false" outlineLevel="0" collapsed="false">
      <c r="A26" s="18" t="s">
        <v>28</v>
      </c>
      <c r="B26" s="1" t="n">
        <f aca="false">0.0346+0.002</f>
        <v>0.0366</v>
      </c>
      <c r="C26" s="2" t="n">
        <v>0.0044</v>
      </c>
      <c r="D26" s="1" t="n">
        <f aca="false">D$5/(1-$C26)+$B$26-D$5</f>
        <v>0.0432291683406989</v>
      </c>
      <c r="E26" s="1" t="n">
        <f aca="false">E$5/(1-$C26)+$B$26-E$5</f>
        <v>0.0434501406187222</v>
      </c>
      <c r="F26" s="1" t="n">
        <f aca="false">F$5/(1-$C26)+$B$26-F$5</f>
        <v>0.0436711128967455</v>
      </c>
      <c r="G26" s="1" t="n">
        <f aca="false">G$5/(1-$C26)+$B$26-G$5</f>
        <v>0.0438920851747688</v>
      </c>
      <c r="H26" s="1" t="n">
        <f aca="false">H$5/(1-$C26)+$B$26-H$5</f>
        <v>0.0441130574527922</v>
      </c>
      <c r="I26" s="1" t="n">
        <f aca="false">I$5/(1-$C26)+$B$26-I$5</f>
        <v>0.0443340297308155</v>
      </c>
      <c r="J26" s="1" t="n">
        <f aca="false">J$5/(1-$C26)+$B$26-J$5</f>
        <v>0.0445550020088388</v>
      </c>
      <c r="K26" s="1" t="n">
        <f aca="false">K$5/(1-$C26)+$B$26-K$5</f>
        <v>0.0447759742868621</v>
      </c>
      <c r="L26" s="1" t="n">
        <f aca="false">L$5/(1-$C26)+$B$26-L$5</f>
        <v>0.0449969465648854</v>
      </c>
      <c r="M26" s="1" t="n">
        <f aca="false">M$5/(1-$C26)+$B$26-M$5</f>
        <v>0.0452179188429087</v>
      </c>
      <c r="N26" s="1" t="n">
        <f aca="false">N$5/(1-$C26)+$B$26-N$5</f>
        <v>0.045438891120932</v>
      </c>
      <c r="O26" s="1" t="n">
        <f aca="false">O$5/(1-$C26)+$B$26-O$5</f>
        <v>0.0456598633989551</v>
      </c>
      <c r="P26" s="1" t="n">
        <f aca="false">P$5/(1-$C26)+$B$26-P$5</f>
        <v>0.0458808356769787</v>
      </c>
      <c r="Q26" s="1" t="n">
        <f aca="false">Q$5/(1-$C26)+$B$26-Q$5</f>
        <v>0.0461018079550017</v>
      </c>
      <c r="R26" s="1" t="n">
        <f aca="false">R$5/(1-$C26)+$B$26-R$5</f>
        <v>0.0463227802330253</v>
      </c>
      <c r="S26" s="1" t="n">
        <f aca="false">S$5/(1-$C26)+$B$26-S$5</f>
        <v>0.0465437525110484</v>
      </c>
      <c r="T26" s="1" t="n">
        <f aca="false">T$5/(1-$C26)+$B$26-T$5</f>
        <v>0.0467647247890719</v>
      </c>
      <c r="U26" s="1" t="n">
        <f aca="false">U$5/(1-$C26)+$B$26-U$5</f>
        <v>0.046985697067095</v>
      </c>
      <c r="V26" s="1" t="n">
        <f aca="false">V$5/(1-$C26)+$B$26-V$5</f>
        <v>0.0472066693451185</v>
      </c>
      <c r="W26" s="1" t="n">
        <f aca="false">W$5/(1-$C26)+$B$26-W$5</f>
        <v>0.0474276416231416</v>
      </c>
      <c r="X26" s="1" t="n">
        <f aca="false">X$5/(1-$C26)+$B$26-X$5</f>
        <v>0.0476486139011652</v>
      </c>
      <c r="Y26" s="1" t="n">
        <f aca="false">Y$5/(1-$C26)+$B$26-Y$5</f>
        <v>0.0478695861791882</v>
      </c>
      <c r="Z26" s="1" t="n">
        <f aca="false">Z$5/(1-$C26)+$B$26-Z$5</f>
        <v>0.0480905584572118</v>
      </c>
      <c r="AA26" s="1" t="n">
        <f aca="false">AA$5/(1-$C26)+$B$26-AA$5</f>
        <v>0.0483115307352349</v>
      </c>
      <c r="AB26" s="1" t="n">
        <f aca="false">AB$5/(1-$C26)+$B$26-AB$5</f>
        <v>0.0485325030132584</v>
      </c>
      <c r="AC26" s="1" t="n">
        <f aca="false">AC$5/(1-$C26)+$B$26-AC$5</f>
        <v>0.0487534752912815</v>
      </c>
      <c r="AD26" s="1" t="n">
        <f aca="false">AD$5/(1-$C26)+$B$26-AD$5</f>
        <v>0.0489744475693046</v>
      </c>
      <c r="AE26" s="1" t="n">
        <f aca="false">AE$5/(1-$C26)+$B$26-AE$5</f>
        <v>0.0491954198473281</v>
      </c>
      <c r="AF26" s="1" t="n">
        <f aca="false">AF$5/(1-$C26)+$B$26-AF$5</f>
        <v>0.0494163921253512</v>
      </c>
      <c r="AG26" s="1" t="n">
        <f aca="false">AG$5/(1-$C26)+$B$26-AG$5</f>
        <v>0.0496373644033747</v>
      </c>
      <c r="AH26" s="1" t="n">
        <f aca="false">AH$5/(1-$C26)+$B$26-AH$5</f>
        <v>0.0498583366813978</v>
      </c>
      <c r="AI26" s="1" t="n">
        <f aca="false">AI$5/(1-$C26)+$B$26-AI$5</f>
        <v>0.0500793089594214</v>
      </c>
      <c r="AJ26" s="1" t="n">
        <f aca="false">AJ$5/(1-$C26)+$B$26-AJ$5</f>
        <v>0.0503002812374445</v>
      </c>
      <c r="AK26" s="1" t="n">
        <f aca="false">AK$5/(1-$C26)+$B$26-AK$5</f>
        <v>0.050521253515468</v>
      </c>
      <c r="AL26" s="1" t="n">
        <f aca="false">AL$5/(1-$C26)+$B$26-AL$5</f>
        <v>0.0507422257934911</v>
      </c>
      <c r="AM26" s="1" t="n">
        <f aca="false">AM$5/(1-$C26)+$B$26-AM$5</f>
        <v>0.0509631980715146</v>
      </c>
      <c r="AN26" s="1" t="n">
        <f aca="false">AN$5/(1-$C26)+$B$26-AN$5</f>
        <v>0.0511841703495377</v>
      </c>
      <c r="AO26" s="1" t="n">
        <f aca="false">AO$5/(1-$C26)+$B$26-AO$5</f>
        <v>0.0514051426275612</v>
      </c>
      <c r="AP26" s="1" t="n">
        <f aca="false">AP$5/(1-$C26)+$B$26-AP$5</f>
        <v>0.0516261149055843</v>
      </c>
      <c r="AQ26" s="1" t="n">
        <f aca="false">AQ$5/(1-$C26)+$B$26-AQ$5</f>
        <v>0.0518470871836079</v>
      </c>
      <c r="AR26" s="1" t="n">
        <f aca="false">AR$5/(1-$C26)+$B$26-AR$5</f>
        <v>0.052068059461631</v>
      </c>
      <c r="AS26" s="1" t="n">
        <f aca="false">AS$5/(1-$C26)+$B$26-AS$5</f>
        <v>0.0522890317396545</v>
      </c>
      <c r="AT26" s="1" t="n">
        <f aca="false">AT$5/(1-$C26)+$B$26-AT$5</f>
        <v>0.0525100040176776</v>
      </c>
      <c r="AU26" s="1" t="n">
        <f aca="false">AU$5/(1-$C26)+$B$26-AU$5</f>
        <v>0.0527309762957007</v>
      </c>
      <c r="AV26" s="1" t="n">
        <f aca="false">AV$5/(1-$C26)+$B$26-AV$5</f>
        <v>0.0529519485737242</v>
      </c>
      <c r="AW26" s="1" t="n">
        <f aca="false">AW$5/(1-$C26)+$B$26-AW$5</f>
        <v>0.0531729208517473</v>
      </c>
      <c r="AX26" s="1" t="n">
        <f aca="false">AX$5/(1-$C26)+$B$26-AX$5</f>
        <v>0.0533938931297708</v>
      </c>
      <c r="AY26" s="1" t="n">
        <f aca="false">AY$5/(1-$C26)+$B$26-AY$5</f>
        <v>0.0536148654077939</v>
      </c>
      <c r="AZ26" s="1" t="n">
        <f aca="false">AZ$5/(1-$C26)+$B$26-AZ$5</f>
        <v>0.0538358376858175</v>
      </c>
      <c r="BA26" s="1" t="n">
        <f aca="false">BA$5/(1-$C26)+$B$26-BA$5</f>
        <v>0.0540568099638405</v>
      </c>
      <c r="BB26" s="1" t="n">
        <f aca="false">BB$5/(1-$C26)+$B$26-BB$5</f>
        <v>0.0542777822418636</v>
      </c>
      <c r="BC26" s="1" t="n">
        <f aca="false">BC$5/(1-$C26)+$B$26-BC$5</f>
        <v>0.0544987545198872</v>
      </c>
      <c r="BD26" s="1" t="n">
        <f aca="false">BD$5/(1-$C26)+$B$26-BD$5</f>
        <v>0.0547197267979103</v>
      </c>
      <c r="BE26" s="1" t="n">
        <f aca="false">BE$5/(1-$C26)+$B$26-BE$5</f>
        <v>0.0549406990759342</v>
      </c>
      <c r="BF26" s="1" t="n">
        <f aca="false">BF$5/(1-$C26)+$B$26-BF$5</f>
        <v>0.0551616713539573</v>
      </c>
      <c r="BG26" s="1" t="n">
        <f aca="false">BG$5/(1-$C26)+$B$26-BG$5</f>
        <v>0.0553826436319804</v>
      </c>
      <c r="BH26" s="1" t="n">
        <f aca="false">BH$5/(1-$C26)+$B$26-BH$5</f>
        <v>0.0556036159100035</v>
      </c>
      <c r="BI26" s="1" t="n">
        <f aca="false">BI$5/(1-$C26)+$B$26-BI$5</f>
        <v>0.0558245881880275</v>
      </c>
      <c r="BJ26" s="1" t="n">
        <f aca="false">BJ$5/(1-$C26)+$B$26-BJ$5</f>
        <v>0.0560455604660506</v>
      </c>
      <c r="BK26" s="1" t="n">
        <f aca="false">BK$5/(1-$C26)+$B$26-BK$5</f>
        <v>0.0562665327440737</v>
      </c>
      <c r="BL26" s="1" t="n">
        <f aca="false">BL$5/(1-$C26)+$B$26-BL$5</f>
        <v>0.0564875050220968</v>
      </c>
      <c r="BM26" s="1" t="n">
        <f aca="false">BM$5/(1-$C26)+$B$26-BM$5</f>
        <v>0.0567084773001199</v>
      </c>
      <c r="BN26" s="1" t="n">
        <f aca="false">BN$5/(1-$C26)+$B$26-BN$5</f>
        <v>0.0569294495781438</v>
      </c>
      <c r="BO26" s="1" t="n">
        <f aca="false">BO$5/(1-$C26)+$B$26-BO$5</f>
        <v>0.0571504218561669</v>
      </c>
      <c r="BP26" s="1" t="n">
        <f aca="false">BP$5/(1-$C26)+$B$26-BP$5</f>
        <v>0.05737139413419</v>
      </c>
      <c r="BQ26" s="1" t="n">
        <f aca="false">BQ$5/(1-$C26)+$B$26-BQ$5</f>
        <v>0.0575923664122131</v>
      </c>
      <c r="BR26" s="1" t="n">
        <f aca="false">BR$5/(1-$C26)+$B$26-BR$5</f>
        <v>0.0578133386902371</v>
      </c>
      <c r="BS26" s="1" t="n">
        <f aca="false">BS$5/(1-$C26)+$B$26-BS$5</f>
        <v>0.0580343109682602</v>
      </c>
      <c r="BT26" s="1" t="n">
        <f aca="false">BT$5/(1-$C26)+$B$26-BT$5</f>
        <v>0.0582552832462833</v>
      </c>
      <c r="BU26" s="1" t="n">
        <f aca="false">BU$5/(1-$C26)+$B$26-BU$5</f>
        <v>0.0584762555243064</v>
      </c>
      <c r="BV26" s="1" t="n">
        <f aca="false">BV$5/(1-$C26)+$B$26-BV$5</f>
        <v>0.0586972278023303</v>
      </c>
      <c r="BW26" s="1" t="n">
        <f aca="false">BW$5/(1-$C26)+$B$26-BW$5</f>
        <v>0.0589182000803534</v>
      </c>
      <c r="BX26" s="1" t="n">
        <f aca="false">BX$5/(1-$C26)+$B$26-BX$5</f>
        <v>0.0591391723583765</v>
      </c>
      <c r="BY26" s="1" t="n">
        <f aca="false">BY$5/(1-$C26)+$B$26-BY$5</f>
        <v>0.0593601446363996</v>
      </c>
      <c r="BZ26" s="1" t="n">
        <f aca="false">BZ$5/(1-$C26)+$B$26-BZ$5</f>
        <v>0.0595811169144236</v>
      </c>
      <c r="CA26" s="1" t="n">
        <f aca="false">CA$5/(1-$C26)+$B$26-CA$5</f>
        <v>0.0598020891924467</v>
      </c>
      <c r="CB26" s="1" t="n">
        <f aca="false">CB$5/(1-$C26)+$B$26-CB$5</f>
        <v>0.0600230614704698</v>
      </c>
      <c r="CC26" s="1" t="n">
        <f aca="false">CC$5/(1-$C26)+$B$26-CC$5</f>
        <v>0.0602440337484929</v>
      </c>
      <c r="CD26" s="1" t="n">
        <f aca="false">CD$5/(1-$C26)+$B$26-CD$5</f>
        <v>0.0604650060265159</v>
      </c>
      <c r="CE26" s="1" t="n">
        <f aca="false">CE$5/(1-$C26)+$B$26-CE$5</f>
        <v>0.0606859783045399</v>
      </c>
      <c r="CF26" s="1" t="n">
        <f aca="false">CF$5/(1-$C26)+$B$26-CF$5</f>
        <v>0.060906950582563</v>
      </c>
      <c r="CG26" s="1" t="n">
        <f aca="false">CG$5/(1-$C26)+$B$26-CG$5</f>
        <v>0.0611279228605861</v>
      </c>
      <c r="CH26" s="1" t="n">
        <f aca="false">CH$5/(1-$C26)+$B$26-CH$5</f>
        <v>0.0613488951386092</v>
      </c>
      <c r="CI26" s="1" t="n">
        <f aca="false">CI$5/(1-$C26)+$B$26-CI$5</f>
        <v>0.0615698674166332</v>
      </c>
      <c r="CJ26" s="1" t="n">
        <f aca="false">CJ$5/(1-$C26)+$B$26-CJ$5</f>
        <v>0.0617908396946563</v>
      </c>
      <c r="CK26" s="1" t="n">
        <f aca="false">CK$5/(1-$C26)+$B$26-CK$5</f>
        <v>0.0620118119726794</v>
      </c>
      <c r="CL26" s="1" t="n">
        <f aca="false">CL$5/(1-$C26)+$B$26-CL$5</f>
        <v>0.0622327842507024</v>
      </c>
      <c r="CM26" s="1" t="n">
        <f aca="false">CM$5/(1-$C26)+$B$26-CM$5</f>
        <v>0.0624537565287264</v>
      </c>
      <c r="CN26" s="1" t="n">
        <f aca="false">CN$5/(1-$C26)+$B$26-CN$5</f>
        <v>0.0626747288067495</v>
      </c>
      <c r="CO26" s="1" t="n">
        <f aca="false">CO$5/(1-$C26)+$B$26-CO$5</f>
        <v>0.0628957010847726</v>
      </c>
      <c r="CP26" s="1" t="n">
        <f aca="false">CP$5/(1-$C26)+$B$26-CP$5</f>
        <v>0.0631166733627957</v>
      </c>
      <c r="CQ26" s="1" t="n">
        <f aca="false">CQ$5/(1-$C26)+$B$26-CQ$5</f>
        <v>0.0633376456408197</v>
      </c>
      <c r="CR26" s="1" t="n">
        <f aca="false">CR$5/(1-$C26)+$B$26-CR$5</f>
        <v>0.0635586179188428</v>
      </c>
      <c r="CS26" s="1" t="n">
        <f aca="false">CS$5/(1-$C26)+$B$26-CS$5</f>
        <v>0.0637795901968659</v>
      </c>
      <c r="CT26" s="1" t="n">
        <f aca="false">CT$5/(1-$C26)+$B$26-CT$5</f>
        <v>0.0640005624748889</v>
      </c>
      <c r="CU26" s="1" t="n">
        <f aca="false">CU$5/(1-$C26)+$B$26-CU$5</f>
        <v>0.064221534752912</v>
      </c>
      <c r="CV26" s="1" t="n">
        <f aca="false">CV$5/(1-$C26)+$B$26-CV$5</f>
        <v>0.064442507030936</v>
      </c>
      <c r="CW26" s="1" t="n">
        <f aca="false">CW$5/(1-$C26)+$B$26-CW$5</f>
        <v>0.0646634793089591</v>
      </c>
      <c r="CX26" s="1" t="n">
        <f aca="false">CX$5/(1-$C26)+$B$26-CX$5</f>
        <v>0.0648844515869822</v>
      </c>
      <c r="CY26" s="1" t="n">
        <f aca="false">CY$5/(1-$C26)+$B$26-CY$5</f>
        <v>0.0651054238650053</v>
      </c>
      <c r="CZ26" s="1" t="n">
        <f aca="false">CZ$5/(1-$C26)+$B$26-CZ$5</f>
        <v>0.0653263961430293</v>
      </c>
      <c r="DA26" s="1" t="n">
        <f aca="false">DA$5/(1-$C26)+$B$26-DA$5</f>
        <v>0.0655473684210524</v>
      </c>
      <c r="DB26" s="1" t="n">
        <f aca="false">DB$5/(1-$C26)+$B$26-DB$5</f>
        <v>0.0657683406990754</v>
      </c>
      <c r="DC26" s="1" t="n">
        <f aca="false">DC$5/(1-$C26)+$B$26-DC$5</f>
        <v>0.0659893129770985</v>
      </c>
      <c r="DD26" s="1" t="n">
        <f aca="false">DD$5/(1-$C26)+$B$26-DD$5</f>
        <v>0.0662102852551225</v>
      </c>
      <c r="DE26" s="1" t="n">
        <f aca="false">DE$5/(1-$C26)+$B$26-DE$5</f>
        <v>0.0664312575331456</v>
      </c>
      <c r="DF26" s="1" t="n">
        <f aca="false">DF$5/(1-$C26)+$B$26-DF$5</f>
        <v>0.0666522298111687</v>
      </c>
      <c r="DG26" s="1" t="n">
        <f aca="false">DG$5/(1-$C26)+$B$26-DG$5</f>
        <v>0.0668732020891918</v>
      </c>
      <c r="DH26" s="1" t="n">
        <f aca="false">DH$5/(1-$C26)+$B$26-DH$5</f>
        <v>0.0670941743672158</v>
      </c>
      <c r="DI26" s="1" t="n">
        <f aca="false">DI$5/(1-$C26)+$B$26-DI$5</f>
        <v>0.0673151466452389</v>
      </c>
      <c r="DJ26" s="1" t="n">
        <f aca="false">DJ$5/(1-$C26)+$B$26-DJ$5</f>
        <v>0.067536118923262</v>
      </c>
      <c r="DK26" s="1" t="n">
        <f aca="false">DK$5/(1-$C26)+$B$26-DK$5</f>
        <v>0.067757091201285</v>
      </c>
      <c r="DL26" s="1" t="n">
        <f aca="false">DL$5/(1-$C26)+$B$26-DL$5</f>
        <v>0.0679780634793081</v>
      </c>
      <c r="DM26" s="1" t="n">
        <f aca="false">DM$5/(1-$C26)+$B$26-DM$5</f>
        <v>0.0681990357573321</v>
      </c>
      <c r="DN26" s="1" t="n">
        <f aca="false">DN$5/(1-$C26)+$B$26-DN$5</f>
        <v>0.0684200080353552</v>
      </c>
      <c r="DO26" s="1" t="n">
        <f aca="false">DO$5/(1-$C26)+$B$26-DO$5</f>
        <v>0.0686409803133783</v>
      </c>
      <c r="DP26" s="1" t="n">
        <f aca="false">DP$5/(1-$C26)+$B$26-DP$5</f>
        <v>0.0688619525914014</v>
      </c>
      <c r="DQ26" s="1" t="n">
        <f aca="false">DQ$5/(1-$C26)+$B$26-DQ$5</f>
        <v>0.0690829248694254</v>
      </c>
      <c r="DR26" s="1" t="n">
        <f aca="false">DR$5/(1-$C26)+$B$26-DR$5</f>
        <v>0.0693038971474485</v>
      </c>
      <c r="DS26" s="1" t="n">
        <f aca="false">DS$5/(1-$C26)+$B$26-DS$5</f>
        <v>0.0695248694254715</v>
      </c>
      <c r="DT26" s="1" t="n">
        <f aca="false">DT$5/(1-$C26)+$B$26-DT$5</f>
        <v>0.0697458417034946</v>
      </c>
      <c r="DU26" s="1" t="n">
        <f aca="false">DU$5/(1-$C26)+$B$26-DU$5</f>
        <v>0.0699668139815186</v>
      </c>
      <c r="DV26" s="1" t="n">
        <f aca="false">DV$5/(1-$C26)+$B$26-DV$5</f>
        <v>0.0701877862595417</v>
      </c>
      <c r="DW26" s="1" t="n">
        <f aca="false">DW$5/(1-$C26)+$B$26-DW$5</f>
        <v>0.0704087585375648</v>
      </c>
      <c r="DX26" s="1" t="n">
        <f aca="false">DX$5/(1-$C26)+$B$26-DX$5</f>
        <v>0.0706297308155879</v>
      </c>
      <c r="DY26" s="1" t="n">
        <f aca="false">DY$5/(1-$C26)+$B$26-DY$5</f>
        <v>0.0708507030936119</v>
      </c>
      <c r="DZ26" s="1" t="n">
        <f aca="false">DZ$5/(1-$C26)+$B$26-DZ$5</f>
        <v>0.071071675371635</v>
      </c>
      <c r="EA26" s="1" t="n">
        <f aca="false">EA$5/(1-$C26)+$B$26-EA$5</f>
        <v>0.071292647649658</v>
      </c>
      <c r="EB26" s="1" t="n">
        <f aca="false">EB$5/(1-$C26)+$B$26-EB$5</f>
        <v>0.0715136199276811</v>
      </c>
      <c r="EC26" s="1" t="n">
        <f aca="false">EC$5/(1-$C26)+$B$26-EC$5</f>
        <v>0.0717345922057042</v>
      </c>
      <c r="ED26" s="1" t="n">
        <f aca="false">ED$5/(1-$C26)+$B$26-ED$5</f>
        <v>0.0719555644837273</v>
      </c>
    </row>
    <row r="27" customFormat="false" ht="12.75" hidden="false" customHeight="false" outlineLevel="0" collapsed="false">
      <c r="A27" s="18" t="s">
        <v>29</v>
      </c>
      <c r="B27" s="1" t="n">
        <f aca="false">0.0346+0.002+0.0088</f>
        <v>0.0454</v>
      </c>
      <c r="C27" s="2" t="n">
        <v>0.0044</v>
      </c>
      <c r="D27" s="1" t="n">
        <f aca="false">D$5/(1-$C27)+$B$27-D$5</f>
        <v>0.052029168340699</v>
      </c>
      <c r="E27" s="1" t="n">
        <f aca="false">E$5/(1-$C27)+$B$27-E$5</f>
        <v>0.0522501406187224</v>
      </c>
      <c r="F27" s="1" t="n">
        <f aca="false">F$5/(1-$C27)+$B$27-F$5</f>
        <v>0.0524711128967457</v>
      </c>
      <c r="G27" s="1" t="n">
        <f aca="false">G$5/(1-$C27)+$B$27-G$5</f>
        <v>0.052692085174769</v>
      </c>
      <c r="H27" s="1" t="n">
        <f aca="false">H$5/(1-$C27)+$B$27-H$5</f>
        <v>0.0529130574527923</v>
      </c>
      <c r="I27" s="1" t="n">
        <f aca="false">I$5/(1-$C27)+$B$27-I$5</f>
        <v>0.0531340297308156</v>
      </c>
      <c r="J27" s="1" t="n">
        <f aca="false">J$5/(1-$C27)+$B$27-J$5</f>
        <v>0.0533550020088389</v>
      </c>
      <c r="K27" s="1" t="n">
        <f aca="false">K$5/(1-$C27)+$B$27-K$5</f>
        <v>0.0535759742868622</v>
      </c>
      <c r="L27" s="1" t="n">
        <f aca="false">L$5/(1-$C27)+$B$27-L$5</f>
        <v>0.0537969465648855</v>
      </c>
      <c r="M27" s="1" t="n">
        <f aca="false">M$5/(1-$C27)+$B$27-M$5</f>
        <v>0.0540179188429086</v>
      </c>
      <c r="N27" s="1" t="n">
        <f aca="false">N$5/(1-$C27)+$B$27-N$5</f>
        <v>0.0542388911209319</v>
      </c>
      <c r="O27" s="1" t="n">
        <f aca="false">O$5/(1-$C27)+$B$27-O$5</f>
        <v>0.054459863398955</v>
      </c>
      <c r="P27" s="1" t="n">
        <f aca="false">P$5/(1-$C27)+$B$27-P$5</f>
        <v>0.0546808356769786</v>
      </c>
      <c r="Q27" s="1" t="n">
        <f aca="false">Q$5/(1-$C27)+$B$27-Q$5</f>
        <v>0.0549018079550017</v>
      </c>
      <c r="R27" s="1" t="n">
        <f aca="false">R$5/(1-$C27)+$B$27-R$5</f>
        <v>0.0551227802330252</v>
      </c>
      <c r="S27" s="1" t="n">
        <f aca="false">S$5/(1-$C27)+$B$27-S$5</f>
        <v>0.0553437525110483</v>
      </c>
      <c r="T27" s="1" t="n">
        <f aca="false">T$5/(1-$C27)+$B$27-T$5</f>
        <v>0.0555647247890718</v>
      </c>
      <c r="U27" s="1" t="n">
        <f aca="false">U$5/(1-$C27)+$B$27-U$5</f>
        <v>0.0557856970670949</v>
      </c>
      <c r="V27" s="1" t="n">
        <f aca="false">V$5/(1-$C27)+$B$27-V$5</f>
        <v>0.0560066693451184</v>
      </c>
      <c r="W27" s="1" t="n">
        <f aca="false">W$5/(1-$C27)+$B$27-W$5</f>
        <v>0.0562276416231415</v>
      </c>
      <c r="X27" s="1" t="n">
        <f aca="false">X$5/(1-$C27)+$B$27-X$5</f>
        <v>0.0564486139011651</v>
      </c>
      <c r="Y27" s="1" t="n">
        <f aca="false">Y$5/(1-$C27)+$B$27-Y$5</f>
        <v>0.0566695861791882</v>
      </c>
      <c r="Z27" s="1" t="n">
        <f aca="false">Z$5/(1-$C27)+$B$27-Z$5</f>
        <v>0.0568905584572117</v>
      </c>
      <c r="AA27" s="1" t="n">
        <f aca="false">AA$5/(1-$C27)+$B$27-AA$5</f>
        <v>0.0571115307352348</v>
      </c>
      <c r="AB27" s="1" t="n">
        <f aca="false">AB$5/(1-$C27)+$B$27-AB$5</f>
        <v>0.0573325030132583</v>
      </c>
      <c r="AC27" s="1" t="n">
        <f aca="false">AC$5/(1-$C27)+$B$27-AC$5</f>
        <v>0.0575534752912814</v>
      </c>
      <c r="AD27" s="1" t="n">
        <f aca="false">AD$5/(1-$C27)+$B$27-AD$5</f>
        <v>0.0577744475693045</v>
      </c>
      <c r="AE27" s="1" t="n">
        <f aca="false">AE$5/(1-$C27)+$B$27-AE$5</f>
        <v>0.057995419847328</v>
      </c>
      <c r="AF27" s="1" t="n">
        <f aca="false">AF$5/(1-$C27)+$B$27-AF$5</f>
        <v>0.0582163921253511</v>
      </c>
      <c r="AG27" s="1" t="n">
        <f aca="false">AG$5/(1-$C27)+$B$27-AG$5</f>
        <v>0.0584373644033747</v>
      </c>
      <c r="AH27" s="1" t="n">
        <f aca="false">AH$5/(1-$C27)+$B$27-AH$5</f>
        <v>0.0586583366813978</v>
      </c>
      <c r="AI27" s="1" t="n">
        <f aca="false">AI$5/(1-$C27)+$B$27-AI$5</f>
        <v>0.0588793089594213</v>
      </c>
      <c r="AJ27" s="1" t="n">
        <f aca="false">AJ$5/(1-$C27)+$B$27-AJ$5</f>
        <v>0.0591002812374444</v>
      </c>
      <c r="AK27" s="1" t="n">
        <f aca="false">AK$5/(1-$C27)+$B$27-AK$5</f>
        <v>0.0593212535154679</v>
      </c>
      <c r="AL27" s="1" t="n">
        <f aca="false">AL$5/(1-$C27)+$B$27-AL$5</f>
        <v>0.059542225793491</v>
      </c>
      <c r="AM27" s="1" t="n">
        <f aca="false">AM$5/(1-$C27)+$B$27-AM$5</f>
        <v>0.0597631980715145</v>
      </c>
      <c r="AN27" s="1" t="n">
        <f aca="false">AN$5/(1-$C27)+$B$27-AN$5</f>
        <v>0.0599841703495376</v>
      </c>
      <c r="AO27" s="1" t="n">
        <f aca="false">AO$5/(1-$C27)+$B$27-AO$5</f>
        <v>0.0602051426275612</v>
      </c>
      <c r="AP27" s="1" t="n">
        <f aca="false">AP$5/(1-$C27)+$B$27-AP$5</f>
        <v>0.0604261149055843</v>
      </c>
      <c r="AQ27" s="1" t="n">
        <f aca="false">AQ$5/(1-$C27)+$B$27-AQ$5</f>
        <v>0.0606470871836078</v>
      </c>
      <c r="AR27" s="1" t="n">
        <f aca="false">AR$5/(1-$C27)+$B$27-AR$5</f>
        <v>0.0608680594616309</v>
      </c>
      <c r="AS27" s="1" t="n">
        <f aca="false">AS$5/(1-$C27)+$B$27-AS$5</f>
        <v>0.0610890317396544</v>
      </c>
      <c r="AT27" s="1" t="n">
        <f aca="false">AT$5/(1-$C27)+$B$27-AT$5</f>
        <v>0.0613100040176775</v>
      </c>
      <c r="AU27" s="1" t="n">
        <f aca="false">AU$5/(1-$C27)+$B$27-AU$5</f>
        <v>0.0615309762957006</v>
      </c>
      <c r="AV27" s="1" t="n">
        <f aca="false">AV$5/(1-$C27)+$B$27-AV$5</f>
        <v>0.0617519485737241</v>
      </c>
      <c r="AW27" s="1" t="n">
        <f aca="false">AW$5/(1-$C27)+$B$27-AW$5</f>
        <v>0.0619729208517472</v>
      </c>
      <c r="AX27" s="1" t="n">
        <f aca="false">AX$5/(1-$C27)+$B$27-AX$5</f>
        <v>0.0621938931297708</v>
      </c>
      <c r="AY27" s="1" t="n">
        <f aca="false">AY$5/(1-$C27)+$B$27-AY$5</f>
        <v>0.0624148654077938</v>
      </c>
      <c r="AZ27" s="1" t="n">
        <f aca="false">AZ$5/(1-$C27)+$B$27-AZ$5</f>
        <v>0.0626358376858174</v>
      </c>
      <c r="BA27" s="1" t="n">
        <f aca="false">BA$5/(1-$C27)+$B$27-BA$5</f>
        <v>0.0628568099638405</v>
      </c>
      <c r="BB27" s="1" t="n">
        <f aca="false">BB$5/(1-$C27)+$B$27-BB$5</f>
        <v>0.0630777822418636</v>
      </c>
      <c r="BC27" s="1" t="n">
        <f aca="false">BC$5/(1-$C27)+$B$27-BC$5</f>
        <v>0.0632987545198871</v>
      </c>
      <c r="BD27" s="1" t="n">
        <f aca="false">BD$5/(1-$C27)+$B$27-BD$5</f>
        <v>0.0635197267979102</v>
      </c>
      <c r="BE27" s="1" t="n">
        <f aca="false">BE$5/(1-$C27)+$B$27-BE$5</f>
        <v>0.0637406990759342</v>
      </c>
      <c r="BF27" s="1" t="n">
        <f aca="false">BF$5/(1-$C27)+$B$27-BF$5</f>
        <v>0.0639616713539573</v>
      </c>
      <c r="BG27" s="1" t="n">
        <f aca="false">BG$5/(1-$C27)+$B$27-BG$5</f>
        <v>0.0641826436319803</v>
      </c>
      <c r="BH27" s="1" t="n">
        <f aca="false">BH$5/(1-$C27)+$B$27-BH$5</f>
        <v>0.0644036159100034</v>
      </c>
      <c r="BI27" s="1" t="n">
        <f aca="false">BI$5/(1-$C27)+$B$27-BI$5</f>
        <v>0.0646245881880274</v>
      </c>
      <c r="BJ27" s="1" t="n">
        <f aca="false">BJ$5/(1-$C27)+$B$27-BJ$5</f>
        <v>0.0648455604660505</v>
      </c>
      <c r="BK27" s="1" t="n">
        <f aca="false">BK$5/(1-$C27)+$B$27-BK$5</f>
        <v>0.0650665327440736</v>
      </c>
      <c r="BL27" s="1" t="n">
        <f aca="false">BL$5/(1-$C27)+$B$27-BL$5</f>
        <v>0.0652875050220967</v>
      </c>
      <c r="BM27" s="1" t="n">
        <f aca="false">BM$5/(1-$C27)+$B$27-BM$5</f>
        <v>0.0655084773001198</v>
      </c>
      <c r="BN27" s="1" t="n">
        <f aca="false">BN$5/(1-$C27)+$B$27-BN$5</f>
        <v>0.0657294495781438</v>
      </c>
      <c r="BO27" s="1" t="n">
        <f aca="false">BO$5/(1-$C27)+$B$27-BO$5</f>
        <v>0.0659504218561668</v>
      </c>
      <c r="BP27" s="1" t="n">
        <f aca="false">BP$5/(1-$C27)+$B$27-BP$5</f>
        <v>0.0661713941341899</v>
      </c>
      <c r="BQ27" s="1" t="n">
        <f aca="false">BQ$5/(1-$C27)+$B$27-BQ$5</f>
        <v>0.066392366412213</v>
      </c>
      <c r="BR27" s="1" t="n">
        <f aca="false">BR$5/(1-$C27)+$B$27-BR$5</f>
        <v>0.066613338690237</v>
      </c>
      <c r="BS27" s="1" t="n">
        <f aca="false">BS$5/(1-$C27)+$B$27-BS$5</f>
        <v>0.0668343109682601</v>
      </c>
      <c r="BT27" s="1" t="n">
        <f aca="false">BT$5/(1-$C27)+$B$27-BT$5</f>
        <v>0.0670552832462832</v>
      </c>
      <c r="BU27" s="1" t="n">
        <f aca="false">BU$5/(1-$C27)+$B$27-BU$5</f>
        <v>0.0672762555243063</v>
      </c>
      <c r="BV27" s="1" t="n">
        <f aca="false">BV$5/(1-$C27)+$B$27-BV$5</f>
        <v>0.0674972278023303</v>
      </c>
      <c r="BW27" s="1" t="n">
        <f aca="false">BW$5/(1-$C27)+$B$27-BW$5</f>
        <v>0.0677182000803533</v>
      </c>
      <c r="BX27" s="1" t="n">
        <f aca="false">BX$5/(1-$C27)+$B$27-BX$5</f>
        <v>0.0679391723583764</v>
      </c>
      <c r="BY27" s="1" t="n">
        <f aca="false">BY$5/(1-$C27)+$B$27-BY$5</f>
        <v>0.0681601446363995</v>
      </c>
      <c r="BZ27" s="1" t="n">
        <f aca="false">BZ$5/(1-$C27)+$B$27-BZ$5</f>
        <v>0.0683811169144235</v>
      </c>
      <c r="CA27" s="1" t="n">
        <f aca="false">CA$5/(1-$C27)+$B$27-CA$5</f>
        <v>0.0686020891924466</v>
      </c>
      <c r="CB27" s="1" t="n">
        <f aca="false">CB$5/(1-$C27)+$B$27-CB$5</f>
        <v>0.0688230614704697</v>
      </c>
      <c r="CC27" s="1" t="n">
        <f aca="false">CC$5/(1-$C27)+$B$27-CC$5</f>
        <v>0.0690440337484928</v>
      </c>
      <c r="CD27" s="1" t="n">
        <f aca="false">CD$5/(1-$C27)+$B$27-CD$5</f>
        <v>0.0692650060265159</v>
      </c>
      <c r="CE27" s="1" t="n">
        <f aca="false">CE$5/(1-$C27)+$B$27-CE$5</f>
        <v>0.0694859783045398</v>
      </c>
      <c r="CF27" s="1" t="n">
        <f aca="false">CF$5/(1-$C27)+$B$27-CF$5</f>
        <v>0.0697069505825629</v>
      </c>
      <c r="CG27" s="1" t="n">
        <f aca="false">CG$5/(1-$C27)+$B$27-CG$5</f>
        <v>0.069927922860586</v>
      </c>
      <c r="CH27" s="1" t="n">
        <f aca="false">CH$5/(1-$C27)+$B$27-CH$5</f>
        <v>0.0701488951386091</v>
      </c>
      <c r="CI27" s="1" t="n">
        <f aca="false">CI$5/(1-$C27)+$B$27-CI$5</f>
        <v>0.0703698674166331</v>
      </c>
      <c r="CJ27" s="1" t="n">
        <f aca="false">CJ$5/(1-$C27)+$B$27-CJ$5</f>
        <v>0.0705908396946562</v>
      </c>
      <c r="CK27" s="1" t="n">
        <f aca="false">CK$5/(1-$C27)+$B$27-CK$5</f>
        <v>0.0708118119726793</v>
      </c>
      <c r="CL27" s="1" t="n">
        <f aca="false">CL$5/(1-$C27)+$B$27-CL$5</f>
        <v>0.0710327842507024</v>
      </c>
      <c r="CM27" s="1" t="n">
        <f aca="false">CM$5/(1-$C27)+$B$27-CM$5</f>
        <v>0.0712537565287263</v>
      </c>
      <c r="CN27" s="1" t="n">
        <f aca="false">CN$5/(1-$C27)+$B$27-CN$5</f>
        <v>0.0714747288067494</v>
      </c>
      <c r="CO27" s="1" t="n">
        <f aca="false">CO$5/(1-$C27)+$B$27-CO$5</f>
        <v>0.0716957010847725</v>
      </c>
      <c r="CP27" s="1" t="n">
        <f aca="false">CP$5/(1-$C27)+$B$27-CP$5</f>
        <v>0.0719166733627956</v>
      </c>
      <c r="CQ27" s="1" t="n">
        <f aca="false">CQ$5/(1-$C27)+$B$27-CQ$5</f>
        <v>0.0721376456408196</v>
      </c>
      <c r="CR27" s="1" t="n">
        <f aca="false">CR$5/(1-$C27)+$B$27-CR$5</f>
        <v>0.0723586179188427</v>
      </c>
      <c r="CS27" s="1" t="n">
        <f aca="false">CS$5/(1-$C27)+$B$27-CS$5</f>
        <v>0.0725795901968658</v>
      </c>
      <c r="CT27" s="1" t="n">
        <f aca="false">CT$5/(1-$C27)+$B$27-CT$5</f>
        <v>0.0728005624748889</v>
      </c>
      <c r="CU27" s="1" t="n">
        <f aca="false">CU$5/(1-$C27)+$B$27-CU$5</f>
        <v>0.073021534752912</v>
      </c>
      <c r="CV27" s="1" t="n">
        <f aca="false">CV$5/(1-$C27)+$B$27-CV$5</f>
        <v>0.0732425070309359</v>
      </c>
      <c r="CW27" s="1" t="n">
        <f aca="false">CW$5/(1-$C27)+$B$27-CW$5</f>
        <v>0.073463479308959</v>
      </c>
      <c r="CX27" s="1" t="n">
        <f aca="false">CX$5/(1-$C27)+$B$27-CX$5</f>
        <v>0.0736844515869821</v>
      </c>
      <c r="CY27" s="1" t="n">
        <f aca="false">CY$5/(1-$C27)+$B$27-CY$5</f>
        <v>0.0739054238650052</v>
      </c>
      <c r="CZ27" s="1" t="n">
        <f aca="false">CZ$5/(1-$C27)+$B$27-CZ$5</f>
        <v>0.0741263961430292</v>
      </c>
      <c r="DA27" s="1" t="n">
        <f aca="false">DA$5/(1-$C27)+$B$27-DA$5</f>
        <v>0.0743473684210523</v>
      </c>
      <c r="DB27" s="1" t="n">
        <f aca="false">DB$5/(1-$C27)+$B$27-DB$5</f>
        <v>0.0745683406990754</v>
      </c>
      <c r="DC27" s="1" t="n">
        <f aca="false">DC$5/(1-$C27)+$B$27-DC$5</f>
        <v>0.0747893129770985</v>
      </c>
      <c r="DD27" s="1" t="n">
        <f aca="false">DD$5/(1-$C27)+$B$27-DD$5</f>
        <v>0.0750102852551224</v>
      </c>
      <c r="DE27" s="1" t="n">
        <f aca="false">DE$5/(1-$C27)+$B$27-DE$5</f>
        <v>0.0752312575331455</v>
      </c>
      <c r="DF27" s="1" t="n">
        <f aca="false">DF$5/(1-$C27)+$B$27-DF$5</f>
        <v>0.0754522298111686</v>
      </c>
      <c r="DG27" s="1" t="n">
        <f aca="false">DG$5/(1-$C27)+$B$27-DG$5</f>
        <v>0.0756732020891917</v>
      </c>
      <c r="DH27" s="1" t="n">
        <f aca="false">DH$5/(1-$C27)+$B$27-DH$5</f>
        <v>0.0758941743672157</v>
      </c>
      <c r="DI27" s="1" t="n">
        <f aca="false">DI$5/(1-$C27)+$B$27-DI$5</f>
        <v>0.0761151466452388</v>
      </c>
      <c r="DJ27" s="1" t="n">
        <f aca="false">DJ$5/(1-$C27)+$B$27-DJ$5</f>
        <v>0.0763361189232619</v>
      </c>
      <c r="DK27" s="1" t="n">
        <f aca="false">DK$5/(1-$C27)+$B$27-DK$5</f>
        <v>0.076557091201285</v>
      </c>
      <c r="DL27" s="1" t="n">
        <f aca="false">DL$5/(1-$C27)+$B$27-DL$5</f>
        <v>0.0767780634793081</v>
      </c>
      <c r="DM27" s="1" t="n">
        <f aca="false">DM$5/(1-$C27)+$B$27-DM$5</f>
        <v>0.076999035757332</v>
      </c>
      <c r="DN27" s="1" t="n">
        <f aca="false">DN$5/(1-$C27)+$B$27-DN$5</f>
        <v>0.0772200080353551</v>
      </c>
      <c r="DO27" s="1" t="n">
        <f aca="false">DO$5/(1-$C27)+$B$27-DO$5</f>
        <v>0.0774409803133782</v>
      </c>
      <c r="DP27" s="1" t="n">
        <f aca="false">DP$5/(1-$C27)+$B$27-DP$5</f>
        <v>0.0776619525914013</v>
      </c>
      <c r="DQ27" s="1" t="n">
        <f aca="false">DQ$5/(1-$C27)+$B$27-DQ$5</f>
        <v>0.0778829248694253</v>
      </c>
      <c r="DR27" s="1" t="n">
        <f aca="false">DR$5/(1-$C27)+$B$27-DR$5</f>
        <v>0.0781038971474484</v>
      </c>
      <c r="DS27" s="1" t="n">
        <f aca="false">DS$5/(1-$C27)+$B$27-DS$5</f>
        <v>0.0783248694254715</v>
      </c>
      <c r="DT27" s="1" t="n">
        <f aca="false">DT$5/(1-$C27)+$B$27-DT$5</f>
        <v>0.0785458417034946</v>
      </c>
      <c r="DU27" s="1" t="n">
        <f aca="false">DU$5/(1-$C27)+$B$27-DU$5</f>
        <v>0.0787668139815185</v>
      </c>
      <c r="DV27" s="1" t="n">
        <f aca="false">DV$5/(1-$C27)+$B$27-DV$5</f>
        <v>0.0789877862595416</v>
      </c>
      <c r="DW27" s="1" t="n">
        <f aca="false">DW$5/(1-$C27)+$B$27-DW$5</f>
        <v>0.0792087585375647</v>
      </c>
      <c r="DX27" s="1" t="n">
        <f aca="false">DX$5/(1-$C27)+$B$27-DX$5</f>
        <v>0.0794297308155878</v>
      </c>
      <c r="DY27" s="1" t="n">
        <f aca="false">DY$5/(1-$C27)+$B$27-DY$5</f>
        <v>0.0796507030936118</v>
      </c>
      <c r="DZ27" s="1" t="n">
        <f aca="false">DZ$5/(1-$C27)+$B$27-DZ$5</f>
        <v>0.0798716753716349</v>
      </c>
      <c r="EA27" s="1" t="n">
        <f aca="false">EA$5/(1-$C27)+$B$27-EA$5</f>
        <v>0.080092647649658</v>
      </c>
      <c r="EB27" s="1" t="n">
        <f aca="false">EB$5/(1-$C27)+$B$27-EB$5</f>
        <v>0.0803136199276811</v>
      </c>
      <c r="EC27" s="1" t="n">
        <f aca="false">EC$5/(1-$C27)+$B$27-EC$5</f>
        <v>0.080534592205705</v>
      </c>
      <c r="ED27" s="1" t="n">
        <f aca="false">ED$5/(1-$C27)+$B$27-ED$5</f>
        <v>0.0807555644837281</v>
      </c>
    </row>
    <row r="28" customFormat="false" ht="12.75" hidden="false" customHeight="false" outlineLevel="0" collapsed="false">
      <c r="A28" s="18"/>
    </row>
    <row r="29" customFormat="false" ht="12.75" hidden="false" customHeight="false" outlineLevel="0" collapsed="false">
      <c r="A29" s="18" t="s">
        <v>30</v>
      </c>
      <c r="B29" s="1" t="n">
        <f aca="false">0.2365+0.0088+0.0019</f>
        <v>0.2472</v>
      </c>
      <c r="C29" s="2" t="n">
        <f aca="false">0.0158</f>
        <v>0.0158</v>
      </c>
      <c r="D29" s="1" t="n">
        <f aca="false">D$5/(1-$C29)+$B$29-D$5</f>
        <v>0.271280471448893</v>
      </c>
      <c r="E29" s="1" t="n">
        <f aca="false">E$5/(1-$C29)+$B$29-E$5</f>
        <v>0.272083153830522</v>
      </c>
      <c r="F29" s="1" t="n">
        <f aca="false">F$5/(1-$C29)+$B$29-F$5</f>
        <v>0.272885836212152</v>
      </c>
      <c r="G29" s="1" t="n">
        <f aca="false">G$5/(1-$C29)+$B$29-G$5</f>
        <v>0.273688518593782</v>
      </c>
      <c r="H29" s="1" t="n">
        <f aca="false">H$5/(1-$C29)+$B$29-H$5</f>
        <v>0.274491200975412</v>
      </c>
      <c r="I29" s="1" t="n">
        <f aca="false">I$5/(1-$C29)+$B$29-I$5</f>
        <v>0.275293883357041</v>
      </c>
      <c r="J29" s="1" t="n">
        <f aca="false">J$5/(1-$C29)+$B$29-J$5</f>
        <v>0.276096565738671</v>
      </c>
      <c r="K29" s="1" t="n">
        <f aca="false">K$5/(1-$C29)+$B$29-K$5</f>
        <v>0.276899248120301</v>
      </c>
      <c r="L29" s="1" t="n">
        <f aca="false">L$5/(1-$C29)+$B$29-L$5</f>
        <v>0.277701930501931</v>
      </c>
      <c r="M29" s="1" t="n">
        <f aca="false">M$5/(1-$C29)+$B$29-M$5</f>
        <v>0.27850461288356</v>
      </c>
      <c r="N29" s="1" t="n">
        <f aca="false">N$5/(1-$C29)+$B$29-N$5</f>
        <v>0.27930729526519</v>
      </c>
      <c r="O29" s="1" t="n">
        <f aca="false">O$5/(1-$C29)+$B$29-O$5</f>
        <v>0.28010997764682</v>
      </c>
      <c r="P29" s="1" t="n">
        <f aca="false">P$5/(1-$C29)+$B$29-P$5</f>
        <v>0.28091266002845</v>
      </c>
      <c r="Q29" s="1" t="n">
        <f aca="false">Q$5/(1-$C29)+$B$29-Q$5</f>
        <v>0.281715342410079</v>
      </c>
      <c r="R29" s="1" t="n">
        <f aca="false">R$5/(1-$C29)+$B$29-R$5</f>
        <v>0.282518024791709</v>
      </c>
      <c r="S29" s="1" t="n">
        <f aca="false">S$5/(1-$C29)+$B$29-S$5</f>
        <v>0.283320707173339</v>
      </c>
      <c r="T29" s="1" t="n">
        <f aca="false">T$5/(1-$C29)+$B$29-T$5</f>
        <v>0.284123389554968</v>
      </c>
      <c r="U29" s="1" t="n">
        <f aca="false">U$5/(1-$C29)+$B$29-U$5</f>
        <v>0.284926071936598</v>
      </c>
      <c r="V29" s="1" t="n">
        <f aca="false">V$5/(1-$C29)+$B$29-V$5</f>
        <v>0.285728754318228</v>
      </c>
      <c r="W29" s="1" t="n">
        <f aca="false">W$5/(1-$C29)+$B$29-W$5</f>
        <v>0.286531436699858</v>
      </c>
      <c r="X29" s="1" t="n">
        <f aca="false">X$5/(1-$C29)+$B$29-X$5</f>
        <v>0.287334119081487</v>
      </c>
      <c r="Y29" s="1" t="n">
        <f aca="false">Y$5/(1-$C29)+$B$29-Y$5</f>
        <v>0.288136801463117</v>
      </c>
      <c r="Z29" s="1" t="n">
        <f aca="false">Z$5/(1-$C29)+$B$29-Z$5</f>
        <v>0.288939483844747</v>
      </c>
      <c r="AA29" s="1" t="n">
        <f aca="false">AA$5/(1-$C29)+$B$29-AA$5</f>
        <v>0.289742166226377</v>
      </c>
      <c r="AB29" s="1" t="n">
        <f aca="false">AB$5/(1-$C29)+$B$29-AB$5</f>
        <v>0.290544848608006</v>
      </c>
      <c r="AC29" s="1" t="n">
        <f aca="false">AC$5/(1-$C29)+$B$29-AC$5</f>
        <v>0.291347530989636</v>
      </c>
      <c r="AD29" s="1" t="n">
        <f aca="false">AD$5/(1-$C29)+$B$29-AD$5</f>
        <v>0.292150213371266</v>
      </c>
      <c r="AE29" s="1" t="n">
        <f aca="false">AE$5/(1-$C29)+$B$29-AE$5</f>
        <v>0.292952895752896</v>
      </c>
      <c r="AF29" s="1" t="n">
        <f aca="false">AF$5/(1-$C29)+$B$29-AF$5</f>
        <v>0.293755578134526</v>
      </c>
      <c r="AG29" s="1" t="n">
        <f aca="false">AG$5/(1-$C29)+$B$29-AG$5</f>
        <v>0.294558260516155</v>
      </c>
      <c r="AH29" s="1" t="n">
        <f aca="false">AH$5/(1-$C29)+$B$29-AH$5</f>
        <v>0.295360942897785</v>
      </c>
      <c r="AI29" s="1" t="n">
        <f aca="false">AI$5/(1-$C29)+$B$29-AI$5</f>
        <v>0.296163625279415</v>
      </c>
      <c r="AJ29" s="1" t="n">
        <f aca="false">AJ$5/(1-$C29)+$B$29-AJ$5</f>
        <v>0.296966307661045</v>
      </c>
      <c r="AK29" s="1" t="n">
        <f aca="false">AK$5/(1-$C29)+$B$29-AK$5</f>
        <v>0.297768990042674</v>
      </c>
      <c r="AL29" s="1" t="n">
        <f aca="false">AL$5/(1-$C29)+$B$29-AL$5</f>
        <v>0.298571672424304</v>
      </c>
      <c r="AM29" s="1" t="n">
        <f aca="false">AM$5/(1-$C29)+$B$29-AM$5</f>
        <v>0.299374354805934</v>
      </c>
      <c r="AN29" s="1" t="n">
        <f aca="false">AN$5/(1-$C29)+$B$29-AN$5</f>
        <v>0.300177037187563</v>
      </c>
      <c r="AO29" s="1" t="n">
        <f aca="false">AO$5/(1-$C29)+$B$29-AO$5</f>
        <v>0.300979719569193</v>
      </c>
      <c r="AP29" s="1" t="n">
        <f aca="false">AP$5/(1-$C29)+$B$29-AP$5</f>
        <v>0.301782401950823</v>
      </c>
      <c r="AQ29" s="1" t="n">
        <f aca="false">AQ$5/(1-$C29)+$B$29-AQ$5</f>
        <v>0.302585084332453</v>
      </c>
      <c r="AR29" s="1" t="n">
        <f aca="false">AR$5/(1-$C29)+$B$29-AR$5</f>
        <v>0.303387766714082</v>
      </c>
      <c r="AS29" s="1" t="n">
        <f aca="false">AS$5/(1-$C29)+$B$29-AS$5</f>
        <v>0.304190449095712</v>
      </c>
      <c r="AT29" s="1" t="n">
        <f aca="false">AT$5/(1-$C29)+$B$29-AT$5</f>
        <v>0.304993131477342</v>
      </c>
      <c r="AU29" s="1" t="n">
        <f aca="false">AU$5/(1-$C29)+$B$29-AU$5</f>
        <v>0.305795813858972</v>
      </c>
      <c r="AV29" s="1" t="n">
        <f aca="false">AV$5/(1-$C29)+$B$29-AV$5</f>
        <v>0.306598496240601</v>
      </c>
      <c r="AW29" s="1" t="n">
        <f aca="false">AW$5/(1-$C29)+$B$29-AW$5</f>
        <v>0.307401178622232</v>
      </c>
      <c r="AX29" s="1" t="n">
        <f aca="false">AX$5/(1-$C29)+$B$29-AX$5</f>
        <v>0.308203861003861</v>
      </c>
      <c r="AY29" s="1" t="n">
        <f aca="false">AY$5/(1-$C29)+$B$29-AY$5</f>
        <v>0.309006543385491</v>
      </c>
      <c r="AZ29" s="1" t="n">
        <f aca="false">AZ$5/(1-$C29)+$B$29-AZ$5</f>
        <v>0.309809225767121</v>
      </c>
      <c r="BA29" s="1" t="n">
        <f aca="false">BA$5/(1-$C29)+$B$29-BA$5</f>
        <v>0.31061190814875</v>
      </c>
      <c r="BB29" s="1" t="n">
        <f aca="false">BB$5/(1-$C29)+$B$29-BB$5</f>
        <v>0.311414590530381</v>
      </c>
      <c r="BC29" s="1" t="n">
        <f aca="false">BC$5/(1-$C29)+$B$29-BC$5</f>
        <v>0.31221727291201</v>
      </c>
      <c r="BD29" s="1" t="n">
        <f aca="false">BD$5/(1-$C29)+$B$29-BD$5</f>
        <v>0.313019955293639</v>
      </c>
      <c r="BE29" s="1" t="n">
        <f aca="false">BE$5/(1-$C29)+$B$29-BE$5</f>
        <v>0.31382263767527</v>
      </c>
      <c r="BF29" s="1" t="n">
        <f aca="false">BF$5/(1-$C29)+$B$29-BF$5</f>
        <v>0.3146253200569</v>
      </c>
      <c r="BG29" s="1" t="n">
        <f aca="false">BG$5/(1-$C29)+$B$29-BG$5</f>
        <v>0.315428002438529</v>
      </c>
      <c r="BH29" s="1" t="n">
        <f aca="false">BH$5/(1-$C29)+$B$29-BH$5</f>
        <v>0.316230684820159</v>
      </c>
      <c r="BI29" s="1" t="n">
        <f aca="false">BI$5/(1-$C29)+$B$29-BI$5</f>
        <v>0.317033367201788</v>
      </c>
      <c r="BJ29" s="1" t="n">
        <f aca="false">BJ$5/(1-$C29)+$B$29-BJ$5</f>
        <v>0.317836049583418</v>
      </c>
      <c r="BK29" s="1" t="n">
        <f aca="false">BK$5/(1-$C29)+$B$29-BK$5</f>
        <v>0.318638731965048</v>
      </c>
      <c r="BL29" s="1" t="n">
        <f aca="false">BL$5/(1-$C29)+$B$29-BL$5</f>
        <v>0.319441414346678</v>
      </c>
      <c r="BM29" s="1" t="n">
        <f aca="false">BM$5/(1-$C29)+$B$29-BM$5</f>
        <v>0.320244096728308</v>
      </c>
      <c r="BN29" s="1" t="n">
        <f aca="false">BN$5/(1-$C29)+$B$29-BN$5</f>
        <v>0.321046779109937</v>
      </c>
      <c r="BO29" s="1" t="n">
        <f aca="false">BO$5/(1-$C29)+$B$29-BO$5</f>
        <v>0.321849461491567</v>
      </c>
      <c r="BP29" s="1" t="n">
        <f aca="false">BP$5/(1-$C29)+$B$29-BP$5</f>
        <v>0.322652143873197</v>
      </c>
      <c r="BQ29" s="1" t="n">
        <f aca="false">BQ$5/(1-$C29)+$B$29-BQ$5</f>
        <v>0.323454826254826</v>
      </c>
      <c r="BR29" s="1" t="n">
        <f aca="false">BR$5/(1-$C29)+$B$29-BR$5</f>
        <v>0.324257508636457</v>
      </c>
      <c r="BS29" s="1" t="n">
        <f aca="false">BS$5/(1-$C29)+$B$29-BS$5</f>
        <v>0.325060191018086</v>
      </c>
      <c r="BT29" s="1" t="n">
        <f aca="false">BT$5/(1-$C29)+$B$29-BT$5</f>
        <v>0.325862873399716</v>
      </c>
      <c r="BU29" s="1" t="n">
        <f aca="false">BU$5/(1-$C29)+$B$29-BU$5</f>
        <v>0.326665555781346</v>
      </c>
      <c r="BV29" s="1" t="n">
        <f aca="false">BV$5/(1-$C29)+$B$29-BV$5</f>
        <v>0.327468238162975</v>
      </c>
      <c r="BW29" s="1" t="n">
        <f aca="false">BW$5/(1-$C29)+$B$29-BW$5</f>
        <v>0.328270920544605</v>
      </c>
      <c r="BX29" s="1" t="n">
        <f aca="false">BX$5/(1-$C29)+$B$29-BX$5</f>
        <v>0.329073602926234</v>
      </c>
      <c r="BY29" s="1" t="n">
        <f aca="false">BY$5/(1-$C29)+$B$29-BY$5</f>
        <v>0.329876285307865</v>
      </c>
      <c r="BZ29" s="1" t="n">
        <f aca="false">BZ$5/(1-$C29)+$B$29-BZ$5</f>
        <v>0.330678967689495</v>
      </c>
      <c r="CA29" s="1" t="n">
        <f aca="false">CA$5/(1-$C29)+$B$29-CA$5</f>
        <v>0.331481650071124</v>
      </c>
      <c r="CB29" s="1" t="n">
        <f aca="false">CB$5/(1-$C29)+$B$29-CB$5</f>
        <v>0.332284332452754</v>
      </c>
      <c r="CC29" s="1" t="n">
        <f aca="false">CC$5/(1-$C29)+$B$29-CC$5</f>
        <v>0.333087014834383</v>
      </c>
      <c r="CD29" s="1" t="n">
        <f aca="false">CD$5/(1-$C29)+$B$29-CD$5</f>
        <v>0.333889697216013</v>
      </c>
      <c r="CE29" s="1" t="n">
        <f aca="false">CE$5/(1-$C29)+$B$29-CE$5</f>
        <v>0.334692379597643</v>
      </c>
      <c r="CF29" s="1" t="n">
        <f aca="false">CF$5/(1-$C29)+$B$29-CF$5</f>
        <v>0.335495061979273</v>
      </c>
      <c r="CG29" s="1" t="n">
        <f aca="false">CG$5/(1-$C29)+$B$29-CG$5</f>
        <v>0.336297744360903</v>
      </c>
      <c r="CH29" s="1" t="n">
        <f aca="false">CH$5/(1-$C29)+$B$29-CH$5</f>
        <v>0.337100426742532</v>
      </c>
      <c r="CI29" s="1" t="n">
        <f aca="false">CI$5/(1-$C29)+$B$29-CI$5</f>
        <v>0.337903109124162</v>
      </c>
      <c r="CJ29" s="1" t="n">
        <f aca="false">CJ$5/(1-$C29)+$B$29-CJ$5</f>
        <v>0.338705791505792</v>
      </c>
      <c r="CK29" s="1" t="n">
        <f aca="false">CK$5/(1-$C29)+$B$29-CK$5</f>
        <v>0.339508473887421</v>
      </c>
      <c r="CL29" s="1" t="n">
        <f aca="false">CL$5/(1-$C29)+$B$29-CL$5</f>
        <v>0.340311156269052</v>
      </c>
      <c r="CM29" s="1" t="n">
        <f aca="false">CM$5/(1-$C29)+$B$29-CM$5</f>
        <v>0.341113838650681</v>
      </c>
      <c r="CN29" s="1" t="n">
        <f aca="false">CN$5/(1-$C29)+$B$29-CN$5</f>
        <v>0.341916521032311</v>
      </c>
      <c r="CO29" s="1" t="n">
        <f aca="false">CO$5/(1-$C29)+$B$29-CO$5</f>
        <v>0.342719203413941</v>
      </c>
      <c r="CP29" s="1" t="n">
        <f aca="false">CP$5/(1-$C29)+$B$29-CP$5</f>
        <v>0.34352188579557</v>
      </c>
      <c r="CQ29" s="1" t="n">
        <f aca="false">CQ$5/(1-$C29)+$B$29-CQ$5</f>
        <v>0.3443245681772</v>
      </c>
      <c r="CR29" s="1" t="n">
        <f aca="false">CR$5/(1-$C29)+$B$29-CR$5</f>
        <v>0.345127250558829</v>
      </c>
      <c r="CS29" s="1" t="n">
        <f aca="false">CS$5/(1-$C29)+$B$29-CS$5</f>
        <v>0.34592993294046</v>
      </c>
      <c r="CT29" s="1" t="n">
        <f aca="false">CT$5/(1-$C29)+$B$29-CT$5</f>
        <v>0.34673261532209</v>
      </c>
      <c r="CU29" s="1" t="n">
        <f aca="false">CU$5/(1-$C29)+$B$29-CU$5</f>
        <v>0.347535297703719</v>
      </c>
      <c r="CV29" s="1" t="n">
        <f aca="false">CV$5/(1-$C29)+$B$29-CV$5</f>
        <v>0.348337980085349</v>
      </c>
      <c r="CW29" s="1" t="n">
        <f aca="false">CW$5/(1-$C29)+$B$29-CW$5</f>
        <v>0.349140662466978</v>
      </c>
      <c r="CX29" s="1" t="n">
        <f aca="false">CX$5/(1-$C29)+$B$29-CX$5</f>
        <v>0.349943344848608</v>
      </c>
      <c r="CY29" s="1" t="n">
        <f aca="false">CY$5/(1-$C29)+$B$29-CY$5</f>
        <v>0.350746027230239</v>
      </c>
      <c r="CZ29" s="1" t="n">
        <f aca="false">CZ$5/(1-$C29)+$B$29-CZ$5</f>
        <v>0.351548709611868</v>
      </c>
      <c r="DA29" s="1" t="n">
        <f aca="false">DA$5/(1-$C29)+$B$29-DA$5</f>
        <v>0.352351391993498</v>
      </c>
      <c r="DB29" s="1" t="n">
        <f aca="false">DB$5/(1-$C29)+$B$29-DB$5</f>
        <v>0.353154074375127</v>
      </c>
      <c r="DC29" s="1" t="n">
        <f aca="false">DC$5/(1-$C29)+$B$29-DC$5</f>
        <v>0.353956756756757</v>
      </c>
      <c r="DD29" s="1" t="n">
        <f aca="false">DD$5/(1-$C29)+$B$29-DD$5</f>
        <v>0.354759439138387</v>
      </c>
      <c r="DE29" s="1" t="n">
        <f aca="false">DE$5/(1-$C29)+$B$29-DE$5</f>
        <v>0.355562121520016</v>
      </c>
      <c r="DF29" s="1" t="n">
        <f aca="false">DF$5/(1-$C29)+$B$29-DF$5</f>
        <v>0.356364803901647</v>
      </c>
      <c r="DG29" s="1" t="n">
        <f aca="false">DG$5/(1-$C29)+$B$29-DG$5</f>
        <v>0.357167486283276</v>
      </c>
      <c r="DH29" s="1" t="n">
        <f aca="false">DH$5/(1-$C29)+$B$29-DH$5</f>
        <v>0.357970168664906</v>
      </c>
      <c r="DI29" s="1" t="n">
        <f aca="false">DI$5/(1-$C29)+$B$29-DI$5</f>
        <v>0.358772851046536</v>
      </c>
      <c r="DJ29" s="1" t="n">
        <f aca="false">DJ$5/(1-$C29)+$B$29-DJ$5</f>
        <v>0.359575533428165</v>
      </c>
      <c r="DK29" s="1" t="n">
        <f aca="false">DK$5/(1-$C29)+$B$29-DK$5</f>
        <v>0.360378215809795</v>
      </c>
      <c r="DL29" s="1" t="n">
        <f aca="false">DL$5/(1-$C29)+$B$29-DL$5</f>
        <v>0.361180898191424</v>
      </c>
      <c r="DM29" s="1" t="n">
        <f aca="false">DM$5/(1-$C29)+$B$29-DM$5</f>
        <v>0.361983580573055</v>
      </c>
      <c r="DN29" s="1" t="n">
        <f aca="false">DN$5/(1-$C29)+$B$29-DN$5</f>
        <v>0.362786262954685</v>
      </c>
      <c r="DO29" s="1" t="n">
        <f aca="false">DO$5/(1-$C29)+$B$29-DO$5</f>
        <v>0.363588945336314</v>
      </c>
      <c r="DP29" s="1" t="n">
        <f aca="false">DP$5/(1-$C29)+$B$29-DP$5</f>
        <v>0.364391627717944</v>
      </c>
      <c r="DQ29" s="1" t="n">
        <f aca="false">DQ$5/(1-$C29)+$B$29-DQ$5</f>
        <v>0.365194310099573</v>
      </c>
      <c r="DR29" s="1" t="n">
        <f aca="false">DR$5/(1-$C29)+$B$29-DR$5</f>
        <v>0.365996992481203</v>
      </c>
      <c r="DS29" s="1" t="n">
        <f aca="false">DS$5/(1-$C29)+$B$29-DS$5</f>
        <v>0.366799674862834</v>
      </c>
      <c r="DT29" s="1" t="n">
        <f aca="false">DT$5/(1-$C29)+$B$29-DT$5</f>
        <v>0.367602357244463</v>
      </c>
      <c r="DU29" s="1" t="n">
        <f aca="false">DU$5/(1-$C29)+$B$29-DU$5</f>
        <v>0.368405039626093</v>
      </c>
      <c r="DV29" s="1" t="n">
        <f aca="false">DV$5/(1-$C29)+$B$29-DV$5</f>
        <v>0.369207722007722</v>
      </c>
      <c r="DW29" s="1" t="n">
        <f aca="false">DW$5/(1-$C29)+$B$29-DW$5</f>
        <v>0.370010404389351</v>
      </c>
      <c r="DX29" s="1" t="n">
        <f aca="false">DX$5/(1-$C29)+$B$29-DX$5</f>
        <v>0.370813086770981</v>
      </c>
      <c r="DY29" s="1" t="n">
        <f aca="false">DY$5/(1-$C29)+$B$29-DY$5</f>
        <v>0.37161576915261</v>
      </c>
      <c r="DZ29" s="1" t="n">
        <f aca="false">DZ$5/(1-$C29)+$B$29-DZ$5</f>
        <v>0.372418451534242</v>
      </c>
      <c r="EA29" s="1" t="n">
        <f aca="false">EA$5/(1-$C29)+$B$29-EA$5</f>
        <v>0.373221133915871</v>
      </c>
      <c r="EB29" s="1" t="n">
        <f aca="false">EB$5/(1-$C29)+$B$29-EB$5</f>
        <v>0.374023816297499</v>
      </c>
      <c r="EC29" s="1" t="n">
        <f aca="false">EC$5/(1-$C29)+$B$29-EC$5</f>
        <v>0.374826498679131</v>
      </c>
      <c r="ED29" s="1" t="n">
        <f aca="false">ED$5/(1-$C29)+$B$29-ED$5</f>
        <v>0.37562918106076</v>
      </c>
    </row>
    <row r="30" customFormat="false" ht="12.75" hidden="false" customHeight="false" outlineLevel="0" collapsed="false">
      <c r="A30" s="18"/>
      <c r="B30" s="1" t="s">
        <v>172</v>
      </c>
    </row>
    <row r="31" customFormat="false" ht="12.75" hidden="false" customHeight="false" outlineLevel="0" collapsed="false">
      <c r="A31" s="18" t="s">
        <v>31</v>
      </c>
      <c r="B31" s="1" t="n">
        <f aca="false">0.2019+0.0088</f>
        <v>0.2107</v>
      </c>
      <c r="C31" s="2" t="n">
        <v>0.0385</v>
      </c>
      <c r="D31" s="1" t="n">
        <f aca="false">D$5/(1-$C31)+$B$31-D$5</f>
        <v>0.2707624024961</v>
      </c>
      <c r="E31" s="1" t="n">
        <f aca="false">E$5/(1-$C31)+$B$31-E$5</f>
        <v>0.272764482579303</v>
      </c>
      <c r="F31" s="1" t="n">
        <f aca="false">F$5/(1-$C31)+$B$31-F$5</f>
        <v>0.274766562662506</v>
      </c>
      <c r="G31" s="1" t="n">
        <f aca="false">G$5/(1-$C31)+$B$31-G$5</f>
        <v>0.27676864274571</v>
      </c>
      <c r="H31" s="1" t="n">
        <f aca="false">H$5/(1-$C31)+$B$31-H$5</f>
        <v>0.278770722828913</v>
      </c>
      <c r="I31" s="1" t="n">
        <f aca="false">I$5/(1-$C31)+$B$31-I$5</f>
        <v>0.280772802912116</v>
      </c>
      <c r="J31" s="1" t="n">
        <f aca="false">J$5/(1-$C31)+$B$31-J$5</f>
        <v>0.28277488299532</v>
      </c>
      <c r="K31" s="1" t="n">
        <f aca="false">K$5/(1-$C31)+$B$31-K$5</f>
        <v>0.284776963078523</v>
      </c>
      <c r="L31" s="1" t="n">
        <f aca="false">L$5/(1-$C31)+$B$31-L$5</f>
        <v>0.286779043161726</v>
      </c>
      <c r="M31" s="1" t="n">
        <f aca="false">M$5/(1-$C31)+$B$31-M$5</f>
        <v>0.28878112324493</v>
      </c>
      <c r="N31" s="1" t="n">
        <f aca="false">N$5/(1-$C31)+$B$31-N$5</f>
        <v>0.290783203328133</v>
      </c>
      <c r="O31" s="1" t="n">
        <f aca="false">O$5/(1-$C31)+$B$31-O$5</f>
        <v>0.292785283411336</v>
      </c>
      <c r="P31" s="1" t="n">
        <f aca="false">P$5/(1-$C31)+$B$31-P$5</f>
        <v>0.29478736349454</v>
      </c>
      <c r="Q31" s="1" t="n">
        <f aca="false">Q$5/(1-$C31)+$B$31-Q$5</f>
        <v>0.296789443577743</v>
      </c>
      <c r="R31" s="1" t="n">
        <f aca="false">R$5/(1-$C31)+$B$31-R$5</f>
        <v>0.298791523660947</v>
      </c>
      <c r="S31" s="1" t="n">
        <f aca="false">S$5/(1-$C31)+$B$31-S$5</f>
        <v>0.30079360374415</v>
      </c>
      <c r="T31" s="1" t="n">
        <f aca="false">T$5/(1-$C31)+$B$31-T$5</f>
        <v>0.302795683827353</v>
      </c>
      <c r="U31" s="1" t="n">
        <f aca="false">U$5/(1-$C31)+$B$31-U$5</f>
        <v>0.304797763910556</v>
      </c>
      <c r="V31" s="1" t="n">
        <f aca="false">V$5/(1-$C31)+$B$31-V$5</f>
        <v>0.30679984399376</v>
      </c>
      <c r="W31" s="1" t="n">
        <f aca="false">W$5/(1-$C31)+$B$31-W$5</f>
        <v>0.308801924076963</v>
      </c>
      <c r="X31" s="1" t="n">
        <f aca="false">X$5/(1-$C31)+$B$31-X$5</f>
        <v>0.310804004160167</v>
      </c>
      <c r="Y31" s="1" t="n">
        <f aca="false">Y$5/(1-$C31)+$B$31-Y$5</f>
        <v>0.31280608424337</v>
      </c>
      <c r="Z31" s="1" t="n">
        <f aca="false">Z$5/(1-$C31)+$B$31-Z$5</f>
        <v>0.314808164326573</v>
      </c>
      <c r="AA31" s="1" t="n">
        <f aca="false">AA$5/(1-$C31)+$B$31-AA$5</f>
        <v>0.316810244409776</v>
      </c>
      <c r="AB31" s="1" t="n">
        <f aca="false">AB$5/(1-$C31)+$B$31-AB$5</f>
        <v>0.318812324492979</v>
      </c>
      <c r="AC31" s="1" t="n">
        <f aca="false">AC$5/(1-$C31)+$B$31-AC$5</f>
        <v>0.320814404576183</v>
      </c>
      <c r="AD31" s="1" t="n">
        <f aca="false">AD$5/(1-$C31)+$B$31-AD$5</f>
        <v>0.322816484659386</v>
      </c>
      <c r="AE31" s="1" t="n">
        <f aca="false">AE$5/(1-$C31)+$B$31-AE$5</f>
        <v>0.32481856474259</v>
      </c>
      <c r="AF31" s="1" t="n">
        <f aca="false">AF$5/(1-$C31)+$B$31-AF$5</f>
        <v>0.326820644825793</v>
      </c>
      <c r="AG31" s="1" t="n">
        <f aca="false">AG$5/(1-$C31)+$B$31-AG$5</f>
        <v>0.328822724908996</v>
      </c>
      <c r="AH31" s="1" t="n">
        <f aca="false">AH$5/(1-$C31)+$B$31-AH$5</f>
        <v>0.3308248049922</v>
      </c>
      <c r="AI31" s="1" t="n">
        <f aca="false">AI$5/(1-$C31)+$B$31-AI$5</f>
        <v>0.332826885075403</v>
      </c>
      <c r="AJ31" s="1" t="n">
        <f aca="false">AJ$5/(1-$C31)+$B$31-AJ$5</f>
        <v>0.334828965158606</v>
      </c>
      <c r="AK31" s="1" t="n">
        <f aca="false">AK$5/(1-$C31)+$B$31-AK$5</f>
        <v>0.33683104524181</v>
      </c>
      <c r="AL31" s="1" t="n">
        <f aca="false">AL$5/(1-$C31)+$B$31-AL$5</f>
        <v>0.338833125325013</v>
      </c>
      <c r="AM31" s="1" t="n">
        <f aca="false">AM$5/(1-$C31)+$B$31-AM$5</f>
        <v>0.340835205408216</v>
      </c>
      <c r="AN31" s="1" t="n">
        <f aca="false">AN$5/(1-$C31)+$B$31-AN$5</f>
        <v>0.34283728549142</v>
      </c>
      <c r="AO31" s="1" t="n">
        <f aca="false">AO$5/(1-$C31)+$B$31-AO$5</f>
        <v>0.344839365574623</v>
      </c>
      <c r="AP31" s="1" t="n">
        <f aca="false">AP$5/(1-$C31)+$B$31-AP$5</f>
        <v>0.346841445657826</v>
      </c>
      <c r="AQ31" s="1" t="n">
        <f aca="false">AQ$5/(1-$C31)+$B$31-AQ$5</f>
        <v>0.348843525741029</v>
      </c>
      <c r="AR31" s="1" t="n">
        <f aca="false">AR$5/(1-$C31)+$B$31-AR$5</f>
        <v>0.350845605824233</v>
      </c>
      <c r="AS31" s="1" t="n">
        <f aca="false">AS$5/(1-$C31)+$B$31-AS$5</f>
        <v>0.352847685907436</v>
      </c>
      <c r="AT31" s="1" t="n">
        <f aca="false">AT$5/(1-$C31)+$B$31-AT$5</f>
        <v>0.35484976599064</v>
      </c>
      <c r="AU31" s="1" t="n">
        <f aca="false">AU$5/(1-$C31)+$B$31-AU$5</f>
        <v>0.356851846073842</v>
      </c>
      <c r="AV31" s="1" t="n">
        <f aca="false">AV$5/(1-$C31)+$B$31-AV$5</f>
        <v>0.358853926157046</v>
      </c>
      <c r="AW31" s="1" t="n">
        <f aca="false">AW$5/(1-$C31)+$B$31-AW$5</f>
        <v>0.360856006240249</v>
      </c>
      <c r="AX31" s="1" t="n">
        <f aca="false">AX$5/(1-$C31)+$B$31-AX$5</f>
        <v>0.362858086323452</v>
      </c>
      <c r="AY31" s="1" t="n">
        <f aca="false">AY$5/(1-$C31)+$B$31-AY$5</f>
        <v>0.364860166406656</v>
      </c>
      <c r="AZ31" s="1" t="n">
        <f aca="false">AZ$5/(1-$C31)+$B$31-AZ$5</f>
        <v>0.366862246489859</v>
      </c>
      <c r="BA31" s="1" t="n">
        <f aca="false">BA$5/(1-$C31)+$B$31-BA$5</f>
        <v>0.368864326573063</v>
      </c>
      <c r="BB31" s="1" t="n">
        <f aca="false">BB$5/(1-$C31)+$B$31-BB$5</f>
        <v>0.370866406656266</v>
      </c>
      <c r="BC31" s="1" t="n">
        <f aca="false">BC$5/(1-$C31)+$B$31-BC$5</f>
        <v>0.37286848673947</v>
      </c>
      <c r="BD31" s="1" t="n">
        <f aca="false">BD$5/(1-$C31)+$B$31-BD$5</f>
        <v>0.374870566822673</v>
      </c>
      <c r="BE31" s="1" t="n">
        <f aca="false">BE$5/(1-$C31)+$B$31-BE$5</f>
        <v>0.376872646905876</v>
      </c>
      <c r="BF31" s="1" t="n">
        <f aca="false">BF$5/(1-$C31)+$B$31-BF$5</f>
        <v>0.378874726989079</v>
      </c>
      <c r="BG31" s="1" t="n">
        <f aca="false">BG$5/(1-$C31)+$B$31-BG$5</f>
        <v>0.380876807072283</v>
      </c>
      <c r="BH31" s="1" t="n">
        <f aca="false">BH$5/(1-$C31)+$B$31-BH$5</f>
        <v>0.382878887155486</v>
      </c>
      <c r="BI31" s="1" t="n">
        <f aca="false">BI$5/(1-$C31)+$B$31-BI$5</f>
        <v>0.384880967238689</v>
      </c>
      <c r="BJ31" s="1" t="n">
        <f aca="false">BJ$5/(1-$C31)+$B$31-BJ$5</f>
        <v>0.386883047321892</v>
      </c>
      <c r="BK31" s="1" t="n">
        <f aca="false">BK$5/(1-$C31)+$B$31-BK$5</f>
        <v>0.388885127405096</v>
      </c>
      <c r="BL31" s="1" t="n">
        <f aca="false">BL$5/(1-$C31)+$B$31-BL$5</f>
        <v>0.3908872074883</v>
      </c>
      <c r="BM31" s="1" t="n">
        <f aca="false">BM$5/(1-$C31)+$B$31-BM$5</f>
        <v>0.392889287571503</v>
      </c>
      <c r="BN31" s="1" t="n">
        <f aca="false">BN$5/(1-$C31)+$B$31-BN$5</f>
        <v>0.394891367654706</v>
      </c>
      <c r="BO31" s="1" t="n">
        <f aca="false">BO$5/(1-$C31)+$B$31-BO$5</f>
        <v>0.396893447737909</v>
      </c>
      <c r="BP31" s="1" t="n">
        <f aca="false">BP$5/(1-$C31)+$B$31-BP$5</f>
        <v>0.398895527821113</v>
      </c>
      <c r="BQ31" s="1" t="n">
        <f aca="false">BQ$5/(1-$C31)+$B$31-BQ$5</f>
        <v>0.400897607904316</v>
      </c>
      <c r="BR31" s="1" t="n">
        <f aca="false">BR$5/(1-$C31)+$B$31-BR$5</f>
        <v>0.402899687987519</v>
      </c>
      <c r="BS31" s="1" t="n">
        <f aca="false">BS$5/(1-$C31)+$B$31-BS$5</f>
        <v>0.404901768070722</v>
      </c>
      <c r="BT31" s="1" t="n">
        <f aca="false">BT$5/(1-$C31)+$B$31-BT$5</f>
        <v>0.406903848153926</v>
      </c>
      <c r="BU31" s="1" t="n">
        <f aca="false">BU$5/(1-$C31)+$B$31-BU$5</f>
        <v>0.408905928237129</v>
      </c>
      <c r="BV31" s="1" t="n">
        <f aca="false">BV$5/(1-$C31)+$B$31-BV$5</f>
        <v>0.410908008320332</v>
      </c>
      <c r="BW31" s="1" t="n">
        <f aca="false">BW$5/(1-$C31)+$B$31-BW$5</f>
        <v>0.412910088403536</v>
      </c>
      <c r="BX31" s="1" t="n">
        <f aca="false">BX$5/(1-$C31)+$B$31-BX$5</f>
        <v>0.414912168486739</v>
      </c>
      <c r="BY31" s="1" t="n">
        <f aca="false">BY$5/(1-$C31)+$B$31-BY$5</f>
        <v>0.416914248569943</v>
      </c>
      <c r="BZ31" s="1" t="n">
        <f aca="false">BZ$5/(1-$C31)+$B$31-BZ$5</f>
        <v>0.418916328653146</v>
      </c>
      <c r="CA31" s="1" t="n">
        <f aca="false">CA$5/(1-$C31)+$B$31-CA$5</f>
        <v>0.420918408736349</v>
      </c>
      <c r="CB31" s="1" t="n">
        <f aca="false">CB$5/(1-$C31)+$B$31-CB$5</f>
        <v>0.422920488819552</v>
      </c>
      <c r="CC31" s="1" t="n">
        <f aca="false">CC$5/(1-$C31)+$B$31-CC$5</f>
        <v>0.424922568902756</v>
      </c>
      <c r="CD31" s="1" t="n">
        <f aca="false">CD$5/(1-$C31)+$B$31-CD$5</f>
        <v>0.426924648985959</v>
      </c>
      <c r="CE31" s="1" t="n">
        <f aca="false">CE$5/(1-$C31)+$B$31-CE$5</f>
        <v>0.428926729069162</v>
      </c>
      <c r="CF31" s="1" t="n">
        <f aca="false">CF$5/(1-$C31)+$B$31-CF$5</f>
        <v>0.430928809152365</v>
      </c>
      <c r="CG31" s="1" t="n">
        <f aca="false">CG$5/(1-$C31)+$B$31-CG$5</f>
        <v>0.432930889235569</v>
      </c>
      <c r="CH31" s="1" t="n">
        <f aca="false">CH$5/(1-$C31)+$B$31-CH$5</f>
        <v>0.434932969318773</v>
      </c>
      <c r="CI31" s="1" t="n">
        <f aca="false">CI$5/(1-$C31)+$B$31-CI$5</f>
        <v>0.436935049401976</v>
      </c>
      <c r="CJ31" s="1" t="n">
        <f aca="false">CJ$5/(1-$C31)+$B$31-CJ$5</f>
        <v>0.438937129485179</v>
      </c>
      <c r="CK31" s="1" t="n">
        <f aca="false">CK$5/(1-$C31)+$B$31-CK$5</f>
        <v>0.440939209568382</v>
      </c>
      <c r="CL31" s="1" t="n">
        <f aca="false">CL$5/(1-$C31)+$B$31-CL$5</f>
        <v>0.442941289651586</v>
      </c>
      <c r="CM31" s="1" t="n">
        <f aca="false">CM$5/(1-$C31)+$B$31-CM$5</f>
        <v>0.444943369734789</v>
      </c>
      <c r="CN31" s="1" t="n">
        <f aca="false">CN$5/(1-$C31)+$B$31-CN$5</f>
        <v>0.446945449817992</v>
      </c>
      <c r="CO31" s="1" t="n">
        <f aca="false">CO$5/(1-$C31)+$B$31-CO$5</f>
        <v>0.448947529901195</v>
      </c>
      <c r="CP31" s="1" t="n">
        <f aca="false">CP$5/(1-$C31)+$B$31-CP$5</f>
        <v>0.450949609984399</v>
      </c>
      <c r="CQ31" s="1" t="n">
        <f aca="false">CQ$5/(1-$C31)+$B$31-CQ$5</f>
        <v>0.452951690067602</v>
      </c>
      <c r="CR31" s="1" t="n">
        <f aca="false">CR$5/(1-$C31)+$B$31-CR$5</f>
        <v>0.454953770150805</v>
      </c>
      <c r="CS31" s="1" t="n">
        <f aca="false">CS$5/(1-$C31)+$B$31-CS$5</f>
        <v>0.456955850234009</v>
      </c>
      <c r="CT31" s="1" t="n">
        <f aca="false">CT$5/(1-$C31)+$B$31-CT$5</f>
        <v>0.458957930317212</v>
      </c>
      <c r="CU31" s="1" t="n">
        <f aca="false">CU$5/(1-$C31)+$B$31-CU$5</f>
        <v>0.460960010400416</v>
      </c>
      <c r="CV31" s="1" t="n">
        <f aca="false">CV$5/(1-$C31)+$B$31-CV$5</f>
        <v>0.462962090483619</v>
      </c>
      <c r="CW31" s="1" t="n">
        <f aca="false">CW$5/(1-$C31)+$B$31-CW$5</f>
        <v>0.464964170566822</v>
      </c>
      <c r="CX31" s="1" t="n">
        <f aca="false">CX$5/(1-$C31)+$B$31-CX$5</f>
        <v>0.466966250650025</v>
      </c>
      <c r="CY31" s="1" t="n">
        <f aca="false">CY$5/(1-$C31)+$B$31-CY$5</f>
        <v>0.468968330733229</v>
      </c>
      <c r="CZ31" s="1" t="n">
        <f aca="false">CZ$5/(1-$C31)+$B$31-CZ$5</f>
        <v>0.470970410816432</v>
      </c>
      <c r="DA31" s="1" t="n">
        <f aca="false">DA$5/(1-$C31)+$B$31-DA$5</f>
        <v>0.472972490899635</v>
      </c>
      <c r="DB31" s="1" t="n">
        <f aca="false">DB$5/(1-$C31)+$B$31-DB$5</f>
        <v>0.474974570982838</v>
      </c>
      <c r="DC31" s="1" t="n">
        <f aca="false">DC$5/(1-$C31)+$B$31-DC$5</f>
        <v>0.476976651066042</v>
      </c>
      <c r="DD31" s="1" t="n">
        <f aca="false">DD$5/(1-$C31)+$B$31-DD$5</f>
        <v>0.478978731149246</v>
      </c>
      <c r="DE31" s="1" t="n">
        <f aca="false">DE$5/(1-$C31)+$B$31-DE$5</f>
        <v>0.480980811232449</v>
      </c>
      <c r="DF31" s="1" t="n">
        <f aca="false">DF$5/(1-$C31)+$B$31-DF$5</f>
        <v>0.482982891315652</v>
      </c>
      <c r="DG31" s="1" t="n">
        <f aca="false">DG$5/(1-$C31)+$B$31-DG$5</f>
        <v>0.484984971398855</v>
      </c>
      <c r="DH31" s="1" t="n">
        <f aca="false">DH$5/(1-$C31)+$B$31-DH$5</f>
        <v>0.486987051482059</v>
      </c>
      <c r="DI31" s="1" t="n">
        <f aca="false">DI$5/(1-$C31)+$B$31-DI$5</f>
        <v>0.488989131565262</v>
      </c>
      <c r="DJ31" s="1" t="n">
        <f aca="false">DJ$5/(1-$C31)+$B$31-DJ$5</f>
        <v>0.490991211648465</v>
      </c>
      <c r="DK31" s="1" t="n">
        <f aca="false">DK$5/(1-$C31)+$B$31-DK$5</f>
        <v>0.492993291731668</v>
      </c>
      <c r="DL31" s="1" t="n">
        <f aca="false">DL$5/(1-$C31)+$B$31-DL$5</f>
        <v>0.494995371814872</v>
      </c>
      <c r="DM31" s="1" t="n">
        <f aca="false">DM$5/(1-$C31)+$B$31-DM$5</f>
        <v>0.496997451898075</v>
      </c>
      <c r="DN31" s="1" t="n">
        <f aca="false">DN$5/(1-$C31)+$B$31-DN$5</f>
        <v>0.498999531981278</v>
      </c>
      <c r="DO31" s="1" t="n">
        <f aca="false">DO$5/(1-$C31)+$B$31-DO$5</f>
        <v>0.501001612064482</v>
      </c>
      <c r="DP31" s="1" t="n">
        <f aca="false">DP$5/(1-$C31)+$B$31-DP$5</f>
        <v>0.503003692147686</v>
      </c>
      <c r="DQ31" s="1" t="n">
        <f aca="false">DQ$5/(1-$C31)+$B$31-DQ$5</f>
        <v>0.505005772230889</v>
      </c>
      <c r="DR31" s="1" t="n">
        <f aca="false">DR$5/(1-$C31)+$B$31-DR$5</f>
        <v>0.507007852314092</v>
      </c>
      <c r="DS31" s="1" t="n">
        <f aca="false">DS$5/(1-$C31)+$B$31-DS$5</f>
        <v>0.509009932397295</v>
      </c>
      <c r="DT31" s="1" t="n">
        <f aca="false">DT$5/(1-$C31)+$B$31-DT$5</f>
        <v>0.511012012480498</v>
      </c>
      <c r="DU31" s="1" t="n">
        <f aca="false">DU$5/(1-$C31)+$B$31-DU$5</f>
        <v>0.513014092563701</v>
      </c>
      <c r="DV31" s="1" t="n">
        <f aca="false">DV$5/(1-$C31)+$B$31-DV$5</f>
        <v>0.515016172646905</v>
      </c>
      <c r="DW31" s="1" t="n">
        <f aca="false">DW$5/(1-$C31)+$B$31-DW$5</f>
        <v>0.517018252730107</v>
      </c>
      <c r="DX31" s="1" t="n">
        <f aca="false">DX$5/(1-$C31)+$B$31-DX$5</f>
        <v>0.519020332813311</v>
      </c>
      <c r="DY31" s="1" t="n">
        <f aca="false">DY$5/(1-$C31)+$B$31-DY$5</f>
        <v>0.521022412896514</v>
      </c>
      <c r="DZ31" s="1" t="n">
        <f aca="false">DZ$5/(1-$C31)+$B$31-DZ$5</f>
        <v>0.523024492979718</v>
      </c>
      <c r="EA31" s="1" t="n">
        <f aca="false">EA$5/(1-$C31)+$B$31-EA$5</f>
        <v>0.52502657306292</v>
      </c>
      <c r="EB31" s="1" t="n">
        <f aca="false">EB$5/(1-$C31)+$B$31-EB$5</f>
        <v>0.527028653146124</v>
      </c>
      <c r="EC31" s="1" t="n">
        <f aca="false">EC$5/(1-$C31)+$B$31-EC$5</f>
        <v>0.529030733229327</v>
      </c>
      <c r="ED31" s="1" t="n">
        <f aca="false">ED$5/(1-$C31)+$B$31-ED$5</f>
        <v>0.531032813312531</v>
      </c>
      <c r="EE31" s="1"/>
    </row>
    <row r="32" customFormat="false" ht="12.75" hidden="false" customHeight="false" outlineLevel="0" collapsed="false">
      <c r="A32" s="18"/>
    </row>
    <row r="33" customFormat="false" ht="12.75" hidden="false" customHeight="false" outlineLevel="0" collapsed="false">
      <c r="A33" s="18" t="s">
        <v>32</v>
      </c>
      <c r="B33" s="1" t="n">
        <f aca="false">0.0117+0.0085</f>
        <v>0.0202</v>
      </c>
      <c r="C33" s="2" t="n">
        <v>0.0046</v>
      </c>
      <c r="D33" s="1" t="n">
        <f aca="false">D$5/(1-$C33)+$B$33-D$5</f>
        <v>0.0271318866787222</v>
      </c>
      <c r="E33" s="1" t="n">
        <f aca="false">E$5/(1-$C33)+$B$33-E$5</f>
        <v>0.027362949568013</v>
      </c>
      <c r="F33" s="1" t="n">
        <f aca="false">F$5/(1-$C33)+$B$33-F$5</f>
        <v>0.0275940124573038</v>
      </c>
      <c r="G33" s="1" t="n">
        <f aca="false">G$5/(1-$C33)+$B$33-G$5</f>
        <v>0.0278250753465945</v>
      </c>
      <c r="H33" s="1" t="n">
        <f aca="false">H$5/(1-$C33)+$B$33-H$5</f>
        <v>0.028056138235885</v>
      </c>
      <c r="I33" s="1" t="n">
        <f aca="false">I$5/(1-$C33)+$B$33-I$5</f>
        <v>0.0282872011251758</v>
      </c>
      <c r="J33" s="1" t="n">
        <f aca="false">J$5/(1-$C33)+$B$33-J$5</f>
        <v>0.0285182640144666</v>
      </c>
      <c r="K33" s="1" t="n">
        <f aca="false">K$5/(1-$C33)+$B$33-K$5</f>
        <v>0.0287493269037573</v>
      </c>
      <c r="L33" s="1" t="n">
        <f aca="false">L$5/(1-$C33)+$B$33-L$5</f>
        <v>0.0289803897930481</v>
      </c>
      <c r="M33" s="1" t="n">
        <f aca="false">M$5/(1-$C33)+$B$33-M$5</f>
        <v>0.0292114526823388</v>
      </c>
      <c r="N33" s="1" t="n">
        <f aca="false">N$5/(1-$C33)+$B$33-N$5</f>
        <v>0.0294425155716298</v>
      </c>
      <c r="O33" s="1" t="n">
        <f aca="false">O$5/(1-$C33)+$B$33-O$5</f>
        <v>0.0296735784609203</v>
      </c>
      <c r="P33" s="1" t="n">
        <f aca="false">P$5/(1-$C33)+$B$33-P$5</f>
        <v>0.0299046413502109</v>
      </c>
      <c r="Q33" s="1" t="n">
        <f aca="false">Q$5/(1-$C33)+$B$33-Q$5</f>
        <v>0.0301357042395018</v>
      </c>
      <c r="R33" s="1" t="n">
        <f aca="false">R$5/(1-$C33)+$B$33-R$5</f>
        <v>0.0303667671287924</v>
      </c>
      <c r="S33" s="1" t="n">
        <f aca="false">S$5/(1-$C33)+$B$33-S$5</f>
        <v>0.0305978300180834</v>
      </c>
      <c r="T33" s="1" t="n">
        <f aca="false">T$5/(1-$C33)+$B$33-T$5</f>
        <v>0.0308288929073739</v>
      </c>
      <c r="U33" s="1" t="n">
        <f aca="false">U$5/(1-$C33)+$B$33-U$5</f>
        <v>0.0310599557966649</v>
      </c>
      <c r="V33" s="1" t="n">
        <f aca="false">V$5/(1-$C33)+$B$33-V$5</f>
        <v>0.0312910186859554</v>
      </c>
      <c r="W33" s="1" t="n">
        <f aca="false">W$5/(1-$C33)+$B$33-W$5</f>
        <v>0.0315220815752464</v>
      </c>
      <c r="X33" s="1" t="n">
        <f aca="false">X$5/(1-$C33)+$B$33-X$5</f>
        <v>0.0317531444645369</v>
      </c>
      <c r="Y33" s="1" t="n">
        <f aca="false">Y$5/(1-$C33)+$B$33-Y$5</f>
        <v>0.0319842073538279</v>
      </c>
      <c r="Z33" s="1" t="n">
        <f aca="false">Z$5/(1-$C33)+$B$33-Z$5</f>
        <v>0.0322152702431184</v>
      </c>
      <c r="AA33" s="1" t="n">
        <f aca="false">AA$5/(1-$C33)+$B$33-AA$5</f>
        <v>0.0324463331324094</v>
      </c>
      <c r="AB33" s="1" t="n">
        <f aca="false">AB$5/(1-$C33)+$B$33-AB$5</f>
        <v>0.0326773960216999</v>
      </c>
      <c r="AC33" s="1" t="n">
        <f aca="false">AC$5/(1-$C33)+$B$33-AC$5</f>
        <v>0.0329084589109905</v>
      </c>
      <c r="AD33" s="1" t="n">
        <f aca="false">AD$5/(1-$C33)+$B$33-AD$5</f>
        <v>0.0331395218002815</v>
      </c>
      <c r="AE33" s="1" t="n">
        <f aca="false">AE$5/(1-$C33)+$B$33-AE$5</f>
        <v>0.033370584689572</v>
      </c>
      <c r="AF33" s="1" t="n">
        <f aca="false">AF$5/(1-$C33)+$B$33-AF$5</f>
        <v>0.033601647578863</v>
      </c>
      <c r="AG33" s="1" t="n">
        <f aca="false">AG$5/(1-$C33)+$B$33-AG$5</f>
        <v>0.0338327104681535</v>
      </c>
      <c r="AH33" s="1" t="n">
        <f aca="false">AH$5/(1-$C33)+$B$33-AH$5</f>
        <v>0.0340637733574445</v>
      </c>
      <c r="AI33" s="1" t="n">
        <f aca="false">AI$5/(1-$C33)+$B$33-AI$5</f>
        <v>0.034294836246735</v>
      </c>
      <c r="AJ33" s="1" t="n">
        <f aca="false">AJ$5/(1-$C33)+$B$33-AJ$5</f>
        <v>0.034525899136026</v>
      </c>
      <c r="AK33" s="1" t="n">
        <f aca="false">AK$5/(1-$C33)+$B$33-AK$5</f>
        <v>0.0347569620253165</v>
      </c>
      <c r="AL33" s="1" t="n">
        <f aca="false">AL$5/(1-$C33)+$B$33-AL$5</f>
        <v>0.0349880249146075</v>
      </c>
      <c r="AM33" s="1" t="n">
        <f aca="false">AM$5/(1-$C33)+$B$33-AM$5</f>
        <v>0.035219087803898</v>
      </c>
      <c r="AN33" s="1" t="n">
        <f aca="false">AN$5/(1-$C33)+$B$33-AN$5</f>
        <v>0.035450150693189</v>
      </c>
      <c r="AO33" s="1" t="n">
        <f aca="false">AO$5/(1-$C33)+$B$33-AO$5</f>
        <v>0.0356812135824796</v>
      </c>
      <c r="AP33" s="1" t="n">
        <f aca="false">AP$5/(1-$C33)+$B$33-AP$5</f>
        <v>0.0359122764717701</v>
      </c>
      <c r="AQ33" s="1" t="n">
        <f aca="false">AQ$5/(1-$C33)+$B$33-AQ$5</f>
        <v>0.0361433393610611</v>
      </c>
      <c r="AR33" s="1" t="n">
        <f aca="false">AR$5/(1-$C33)+$B$33-AR$5</f>
        <v>0.0363744022503516</v>
      </c>
      <c r="AS33" s="1" t="n">
        <f aca="false">AS$5/(1-$C33)+$B$33-AS$5</f>
        <v>0.0366054651396426</v>
      </c>
      <c r="AT33" s="1" t="n">
        <f aca="false">AT$5/(1-$C33)+$B$33-AT$5</f>
        <v>0.0368365280289331</v>
      </c>
      <c r="AU33" s="1" t="n">
        <f aca="false">AU$5/(1-$C33)+$B$33-AU$5</f>
        <v>0.0370675909182241</v>
      </c>
      <c r="AV33" s="1" t="n">
        <f aca="false">AV$5/(1-$C33)+$B$33-AV$5</f>
        <v>0.0372986538075146</v>
      </c>
      <c r="AW33" s="1" t="n">
        <f aca="false">AW$5/(1-$C33)+$B$33-AW$5</f>
        <v>0.0375297166968056</v>
      </c>
      <c r="AX33" s="1" t="n">
        <f aca="false">AX$5/(1-$C33)+$B$33-AX$5</f>
        <v>0.0377607795860961</v>
      </c>
      <c r="AY33" s="1" t="n">
        <f aca="false">AY$5/(1-$C33)+$B$33-AY$5</f>
        <v>0.0379918424753871</v>
      </c>
      <c r="AZ33" s="1" t="n">
        <f aca="false">AZ$5/(1-$C33)+$B$33-AZ$5</f>
        <v>0.0382229053646777</v>
      </c>
      <c r="BA33" s="1" t="n">
        <f aca="false">BA$5/(1-$C33)+$B$33-BA$5</f>
        <v>0.0384539682539686</v>
      </c>
      <c r="BB33" s="1" t="n">
        <f aca="false">BB$5/(1-$C33)+$B$33-BB$5</f>
        <v>0.0386850311432592</v>
      </c>
      <c r="BC33" s="1" t="n">
        <f aca="false">BC$5/(1-$C33)+$B$33-BC$5</f>
        <v>0.0389160940325501</v>
      </c>
      <c r="BD33" s="1" t="n">
        <f aca="false">BD$5/(1-$C33)+$B$33-BD$5</f>
        <v>0.0391471569218407</v>
      </c>
      <c r="BE33" s="1" t="n">
        <f aca="false">BE$5/(1-$C33)+$B$33-BE$5</f>
        <v>0.0393782198111312</v>
      </c>
      <c r="BF33" s="1" t="n">
        <f aca="false">BF$5/(1-$C33)+$B$33-BF$5</f>
        <v>0.0396092827004217</v>
      </c>
      <c r="BG33" s="1" t="n">
        <f aca="false">BG$5/(1-$C33)+$B$33-BG$5</f>
        <v>0.0398403455897132</v>
      </c>
      <c r="BH33" s="1" t="n">
        <f aca="false">BH$5/(1-$C33)+$B$33-BH$5</f>
        <v>0.0400714084790037</v>
      </c>
      <c r="BI33" s="1" t="n">
        <f aca="false">BI$5/(1-$C33)+$B$33-BI$5</f>
        <v>0.0403024713682942</v>
      </c>
      <c r="BJ33" s="1" t="n">
        <f aca="false">BJ$5/(1-$C33)+$B$33-BJ$5</f>
        <v>0.0405335342575848</v>
      </c>
      <c r="BK33" s="1" t="n">
        <f aca="false">BK$5/(1-$C33)+$B$33-BK$5</f>
        <v>0.0407645971468762</v>
      </c>
      <c r="BL33" s="1" t="n">
        <f aca="false">BL$5/(1-$C33)+$B$33-BL$5</f>
        <v>0.0409956600361667</v>
      </c>
      <c r="BM33" s="1" t="n">
        <f aca="false">BM$5/(1-$C33)+$B$33-BM$5</f>
        <v>0.0412267229254573</v>
      </c>
      <c r="BN33" s="1" t="n">
        <f aca="false">BN$5/(1-$C33)+$B$33-BN$5</f>
        <v>0.0414577858147478</v>
      </c>
      <c r="BO33" s="1" t="n">
        <f aca="false">BO$5/(1-$C33)+$B$33-BO$5</f>
        <v>0.0416888487040383</v>
      </c>
      <c r="BP33" s="1" t="n">
        <f aca="false">BP$5/(1-$C33)+$B$33-BP$5</f>
        <v>0.0419199115933298</v>
      </c>
      <c r="BQ33" s="1" t="n">
        <f aca="false">BQ$5/(1-$C33)+$B$33-BQ$5</f>
        <v>0.0421509744826203</v>
      </c>
      <c r="BR33" s="1" t="n">
        <f aca="false">BR$5/(1-$C33)+$B$33-BR$5</f>
        <v>0.0423820373719108</v>
      </c>
      <c r="BS33" s="1" t="n">
        <f aca="false">BS$5/(1-$C33)+$B$33-BS$5</f>
        <v>0.0426131002612014</v>
      </c>
      <c r="BT33" s="1" t="n">
        <f aca="false">BT$5/(1-$C33)+$B$33-BT$5</f>
        <v>0.0428441631504928</v>
      </c>
      <c r="BU33" s="1" t="n">
        <f aca="false">BU$5/(1-$C33)+$B$33-BU$5</f>
        <v>0.0430752260397833</v>
      </c>
      <c r="BV33" s="1" t="n">
        <f aca="false">BV$5/(1-$C33)+$B$33-BV$5</f>
        <v>0.0433062889290738</v>
      </c>
      <c r="BW33" s="1" t="n">
        <f aca="false">BW$5/(1-$C33)+$B$33-BW$5</f>
        <v>0.0435373518183644</v>
      </c>
      <c r="BX33" s="1" t="n">
        <f aca="false">BX$5/(1-$C33)+$B$33-BX$5</f>
        <v>0.0437684147076558</v>
      </c>
      <c r="BY33" s="1" t="n">
        <f aca="false">BY$5/(1-$C33)+$B$33-BY$5</f>
        <v>0.0439994775969463</v>
      </c>
      <c r="BZ33" s="1" t="n">
        <f aca="false">BZ$5/(1-$C33)+$B$33-BZ$5</f>
        <v>0.0442305404862369</v>
      </c>
      <c r="CA33" s="1" t="n">
        <f aca="false">CA$5/(1-$C33)+$B$33-CA$5</f>
        <v>0.0444616033755274</v>
      </c>
      <c r="CB33" s="1" t="n">
        <f aca="false">CB$5/(1-$C33)+$B$33-CB$5</f>
        <v>0.0446926662648179</v>
      </c>
      <c r="CC33" s="1" t="n">
        <f aca="false">CC$5/(1-$C33)+$B$33-CC$5</f>
        <v>0.0449237291541094</v>
      </c>
      <c r="CD33" s="1" t="n">
        <f aca="false">CD$5/(1-$C33)+$B$33-CD$5</f>
        <v>0.0451547920433999</v>
      </c>
      <c r="CE33" s="1" t="n">
        <f aca="false">CE$5/(1-$C33)+$B$33-CE$5</f>
        <v>0.0453858549326904</v>
      </c>
      <c r="CF33" s="1" t="n">
        <f aca="false">CF$5/(1-$C33)+$B$33-CF$5</f>
        <v>0.045616917821981</v>
      </c>
      <c r="CG33" s="1" t="n">
        <f aca="false">CG$5/(1-$C33)+$B$33-CG$5</f>
        <v>0.0458479807112724</v>
      </c>
      <c r="CH33" s="1" t="n">
        <f aca="false">CH$5/(1-$C33)+$B$33-CH$5</f>
        <v>0.0460790436005629</v>
      </c>
      <c r="CI33" s="1" t="n">
        <f aca="false">CI$5/(1-$C33)+$B$33-CI$5</f>
        <v>0.0463101064898535</v>
      </c>
      <c r="CJ33" s="1" t="n">
        <f aca="false">CJ$5/(1-$C33)+$B$33-CJ$5</f>
        <v>0.046541169379144</v>
      </c>
      <c r="CK33" s="1" t="n">
        <f aca="false">CK$5/(1-$C33)+$B$33-CK$5</f>
        <v>0.0467722322684354</v>
      </c>
      <c r="CL33" s="1" t="n">
        <f aca="false">CL$5/(1-$C33)+$B$33-CL$5</f>
        <v>0.0470032951577259</v>
      </c>
      <c r="CM33" s="1" t="n">
        <f aca="false">CM$5/(1-$C33)+$B$33-CM$5</f>
        <v>0.0472343580470165</v>
      </c>
      <c r="CN33" s="1" t="n">
        <f aca="false">CN$5/(1-$C33)+$B$33-CN$5</f>
        <v>0.047465420936307</v>
      </c>
      <c r="CO33" s="1" t="n">
        <f aca="false">CO$5/(1-$C33)+$B$33-CO$5</f>
        <v>0.0476964838255975</v>
      </c>
      <c r="CP33" s="1" t="n">
        <f aca="false">CP$5/(1-$C33)+$B$33-CP$5</f>
        <v>0.047927546714889</v>
      </c>
      <c r="CQ33" s="1" t="n">
        <f aca="false">CQ$5/(1-$C33)+$B$33-CQ$5</f>
        <v>0.0481586096041795</v>
      </c>
      <c r="CR33" s="1" t="n">
        <f aca="false">CR$5/(1-$C33)+$B$33-CR$5</f>
        <v>0.04838967249347</v>
      </c>
      <c r="CS33" s="1" t="n">
        <f aca="false">CS$5/(1-$C33)+$B$33-CS$5</f>
        <v>0.0486207353827606</v>
      </c>
      <c r="CT33" s="1" t="n">
        <f aca="false">CT$5/(1-$C33)+$B$33-CT$5</f>
        <v>0.048851798272052</v>
      </c>
      <c r="CU33" s="1" t="n">
        <f aca="false">CU$5/(1-$C33)+$B$33-CU$5</f>
        <v>0.0490828611613425</v>
      </c>
      <c r="CV33" s="1" t="n">
        <f aca="false">CV$5/(1-$C33)+$B$33-CV$5</f>
        <v>0.0493139240506331</v>
      </c>
      <c r="CW33" s="1" t="n">
        <f aca="false">CW$5/(1-$C33)+$B$33-CW$5</f>
        <v>0.0495449869399236</v>
      </c>
      <c r="CX33" s="1" t="n">
        <f aca="false">CX$5/(1-$C33)+$B$33-CX$5</f>
        <v>0.049776049829215</v>
      </c>
      <c r="CY33" s="1" t="n">
        <f aca="false">CY$5/(1-$C33)+$B$33-CY$5</f>
        <v>0.0500071127185056</v>
      </c>
      <c r="CZ33" s="1" t="n">
        <f aca="false">CZ$5/(1-$C33)+$B$33-CZ$5</f>
        <v>0.0502381756077961</v>
      </c>
      <c r="DA33" s="1" t="n">
        <f aca="false">DA$5/(1-$C33)+$B$33-DA$5</f>
        <v>0.0504692384970866</v>
      </c>
      <c r="DB33" s="1" t="n">
        <f aca="false">DB$5/(1-$C33)+$B$33-DB$5</f>
        <v>0.0507003013863772</v>
      </c>
      <c r="DC33" s="1" t="n">
        <f aca="false">DC$5/(1-$C33)+$B$33-DC$5</f>
        <v>0.0509313642756686</v>
      </c>
      <c r="DD33" s="1" t="n">
        <f aca="false">DD$5/(1-$C33)+$B$33-DD$5</f>
        <v>0.0511624271649591</v>
      </c>
      <c r="DE33" s="1" t="n">
        <f aca="false">DE$5/(1-$C33)+$B$33-DE$5</f>
        <v>0.0513934900542496</v>
      </c>
      <c r="DF33" s="1" t="n">
        <f aca="false">DF$5/(1-$C33)+$B$33-DF$5</f>
        <v>0.0516245529435402</v>
      </c>
      <c r="DG33" s="1" t="n">
        <f aca="false">DG$5/(1-$C33)+$B$33-DG$5</f>
        <v>0.0518556158328316</v>
      </c>
      <c r="DH33" s="1" t="n">
        <f aca="false">DH$5/(1-$C33)+$B$33-DH$5</f>
        <v>0.0520866787221221</v>
      </c>
      <c r="DI33" s="1" t="n">
        <f aca="false">DI$5/(1-$C33)+$B$33-DI$5</f>
        <v>0.0523177416114127</v>
      </c>
      <c r="DJ33" s="1" t="n">
        <f aca="false">DJ$5/(1-$C33)+$B$33-DJ$5</f>
        <v>0.0525488045007032</v>
      </c>
      <c r="DK33" s="1" t="n">
        <f aca="false">DK$5/(1-$C33)+$B$33-DK$5</f>
        <v>0.0527798673899946</v>
      </c>
      <c r="DL33" s="1" t="n">
        <f aca="false">DL$5/(1-$C33)+$B$33-DL$5</f>
        <v>0.0530109302792852</v>
      </c>
      <c r="DM33" s="1" t="n">
        <f aca="false">DM$5/(1-$C33)+$B$33-DM$5</f>
        <v>0.0532419931685757</v>
      </c>
      <c r="DN33" s="1" t="n">
        <f aca="false">DN$5/(1-$C33)+$B$33-DN$5</f>
        <v>0.0534730560578662</v>
      </c>
      <c r="DO33" s="1" t="n">
        <f aca="false">DO$5/(1-$C33)+$B$33-DO$5</f>
        <v>0.0537041189471568</v>
      </c>
      <c r="DP33" s="1" t="n">
        <f aca="false">DP$5/(1-$C33)+$B$33-DP$5</f>
        <v>0.0539351818364482</v>
      </c>
      <c r="DQ33" s="1" t="n">
        <f aca="false">DQ$5/(1-$C33)+$B$33-DQ$5</f>
        <v>0.0541662447257387</v>
      </c>
      <c r="DR33" s="1" t="n">
        <f aca="false">DR$5/(1-$C33)+$B$33-DR$5</f>
        <v>0.0543973076150293</v>
      </c>
      <c r="DS33" s="1" t="n">
        <f aca="false">DS$5/(1-$C33)+$B$33-DS$5</f>
        <v>0.0546283705043198</v>
      </c>
      <c r="DT33" s="1" t="n">
        <f aca="false">DT$5/(1-$C33)+$B$33-DT$5</f>
        <v>0.0548594333936112</v>
      </c>
      <c r="DU33" s="1" t="n">
        <f aca="false">DU$5/(1-$C33)+$B$33-DU$5</f>
        <v>0.0550904962829017</v>
      </c>
      <c r="DV33" s="1" t="n">
        <f aca="false">DV$5/(1-$C33)+$B$33-DV$5</f>
        <v>0.0553215591721923</v>
      </c>
      <c r="DW33" s="1" t="n">
        <f aca="false">DW$5/(1-$C33)+$B$33-DW$5</f>
        <v>0.0555526220614828</v>
      </c>
      <c r="DX33" s="1" t="n">
        <f aca="false">DX$5/(1-$C33)+$B$33-DX$5</f>
        <v>0.0557836849507742</v>
      </c>
      <c r="DY33" s="1" t="n">
        <f aca="false">DY$5/(1-$C33)+$B$33-DY$5</f>
        <v>0.0560147478400648</v>
      </c>
      <c r="DZ33" s="1" t="n">
        <f aca="false">DZ$5/(1-$C33)+$B$33-DZ$5</f>
        <v>0.0562458107293553</v>
      </c>
      <c r="EA33" s="1" t="n">
        <f aca="false">EA$5/(1-$C33)+$B$33-EA$5</f>
        <v>0.0564768736186458</v>
      </c>
      <c r="EB33" s="1" t="n">
        <f aca="false">EB$5/(1-$C33)+$B$33-EB$5</f>
        <v>0.0567079365079364</v>
      </c>
      <c r="EC33" s="1" t="n">
        <f aca="false">EC$5/(1-$C33)+$B$33-EC$5</f>
        <v>0.0569389993972287</v>
      </c>
      <c r="ED33" s="1" t="n">
        <f aca="false">ED$5/(1-$C33)+$B$33-ED$5</f>
        <v>0.0571700622865192</v>
      </c>
      <c r="EE33" s="1"/>
    </row>
    <row r="34" customFormat="false" ht="12.75" hidden="false" customHeight="false" outlineLevel="0" collapsed="false">
      <c r="A34" s="18"/>
    </row>
    <row r="35" customFormat="false" ht="12.75" hidden="false" customHeight="false" outlineLevel="0" collapsed="false">
      <c r="A35" s="18" t="s">
        <v>33</v>
      </c>
      <c r="B35" s="1" t="n">
        <f aca="false">0.0687+0.0019+0.0088</f>
        <v>0.0794</v>
      </c>
      <c r="C35" s="2" t="n">
        <v>0.01</v>
      </c>
      <c r="D35" s="1" t="n">
        <f aca="false">D$5/(1-$C35)+$B$35-D$5</f>
        <v>0.0945515151515151</v>
      </c>
      <c r="E35" s="1" t="n">
        <f aca="false">E$5/(1-$C35)+$B$35-E$5</f>
        <v>0.0950565656565656</v>
      </c>
      <c r="F35" s="1" t="n">
        <f aca="false">F$5/(1-$C35)+$B$35-F$5</f>
        <v>0.0955616161616162</v>
      </c>
      <c r="G35" s="1" t="n">
        <f aca="false">G$5/(1-$C35)+$B$35-G$5</f>
        <v>0.0960666666666665</v>
      </c>
      <c r="H35" s="1" t="n">
        <f aca="false">H$5/(1-$C35)+$B$35-H$5</f>
        <v>0.0965717171717171</v>
      </c>
      <c r="I35" s="1" t="n">
        <f aca="false">I$5/(1-$C35)+$B$35-I$5</f>
        <v>0.0970767676767677</v>
      </c>
      <c r="J35" s="1" t="n">
        <f aca="false">J$5/(1-$C35)+$B$35-J$5</f>
        <v>0.0975818181818182</v>
      </c>
      <c r="K35" s="1" t="n">
        <f aca="false">K$5/(1-$C35)+$B$35-K$5</f>
        <v>0.0980868686868686</v>
      </c>
      <c r="L35" s="1" t="n">
        <f aca="false">L$5/(1-$C35)+$B$35-L$5</f>
        <v>0.0985919191919191</v>
      </c>
      <c r="M35" s="1" t="n">
        <f aca="false">M$5/(1-$C35)+$B$35-M$5</f>
        <v>0.0990969696969699</v>
      </c>
      <c r="N35" s="1" t="n">
        <f aca="false">N$5/(1-$C35)+$B$35-N$5</f>
        <v>0.0996020202020205</v>
      </c>
      <c r="O35" s="1" t="n">
        <f aca="false">O$5/(1-$C35)+$B$35-O$5</f>
        <v>0.100107070707071</v>
      </c>
      <c r="P35" s="1" t="n">
        <f aca="false">P$5/(1-$C35)+$B$35-P$5</f>
        <v>0.100612121212121</v>
      </c>
      <c r="Q35" s="1" t="n">
        <f aca="false">Q$5/(1-$C35)+$B$35-Q$5</f>
        <v>0.101117171717172</v>
      </c>
      <c r="R35" s="1" t="n">
        <f aca="false">R$5/(1-$C35)+$B$35-R$5</f>
        <v>0.101622222222222</v>
      </c>
      <c r="S35" s="1" t="n">
        <f aca="false">S$5/(1-$C35)+$B$35-S$5</f>
        <v>0.102127272727273</v>
      </c>
      <c r="T35" s="1" t="n">
        <f aca="false">T$5/(1-$C35)+$B$35-T$5</f>
        <v>0.102632323232323</v>
      </c>
      <c r="U35" s="1" t="n">
        <f aca="false">U$5/(1-$C35)+$B$35-U$5</f>
        <v>0.103137373737374</v>
      </c>
      <c r="V35" s="1" t="n">
        <f aca="false">V$5/(1-$C35)+$B$35-V$5</f>
        <v>0.103642424242425</v>
      </c>
      <c r="W35" s="1" t="n">
        <f aca="false">W$5/(1-$C35)+$B$35-W$5</f>
        <v>0.104147474747475</v>
      </c>
      <c r="X35" s="1" t="n">
        <f aca="false">X$5/(1-$C35)+$B$35-X$5</f>
        <v>0.104652525252525</v>
      </c>
      <c r="Y35" s="1" t="n">
        <f aca="false">Y$5/(1-$C35)+$B$35-Y$5</f>
        <v>0.105157575757576</v>
      </c>
      <c r="Z35" s="1" t="n">
        <f aca="false">Z$5/(1-$C35)+$B$35-Z$5</f>
        <v>0.105662626262626</v>
      </c>
      <c r="AA35" s="1" t="n">
        <f aca="false">AA$5/(1-$C35)+$B$35-AA$5</f>
        <v>0.106167676767677</v>
      </c>
      <c r="AB35" s="1" t="n">
        <f aca="false">AB$5/(1-$C35)+$B$35-AB$5</f>
        <v>0.106672727272727</v>
      </c>
      <c r="AC35" s="1" t="n">
        <f aca="false">AC$5/(1-$C35)+$B$35-AC$5</f>
        <v>0.107177777777778</v>
      </c>
      <c r="AD35" s="1" t="n">
        <f aca="false">AD$5/(1-$C35)+$B$35-AD$5</f>
        <v>0.107682828282829</v>
      </c>
      <c r="AE35" s="1" t="n">
        <f aca="false">AE$5/(1-$C35)+$B$35-AE$5</f>
        <v>0.108187878787879</v>
      </c>
      <c r="AF35" s="1" t="n">
        <f aca="false">AF$5/(1-$C35)+$B$35-AF$5</f>
        <v>0.108692929292929</v>
      </c>
      <c r="AG35" s="1" t="n">
        <f aca="false">AG$5/(1-$C35)+$B$35-AG$5</f>
        <v>0.10919797979798</v>
      </c>
      <c r="AH35" s="1" t="n">
        <f aca="false">AH$5/(1-$C35)+$B$35-AH$5</f>
        <v>0.10970303030303</v>
      </c>
      <c r="AI35" s="1" t="n">
        <f aca="false">AI$5/(1-$C35)+$B$35-AI$5</f>
        <v>0.110208080808081</v>
      </c>
      <c r="AJ35" s="1" t="n">
        <f aca="false">AJ$5/(1-$C35)+$B$35-AJ$5</f>
        <v>0.110713131313132</v>
      </c>
      <c r="AK35" s="1" t="n">
        <f aca="false">AK$5/(1-$C35)+$B$35-AK$5</f>
        <v>0.111218181818182</v>
      </c>
      <c r="AL35" s="1" t="n">
        <f aca="false">AL$5/(1-$C35)+$B$35-AL$5</f>
        <v>0.111723232323233</v>
      </c>
      <c r="AM35" s="1" t="n">
        <f aca="false">AM$5/(1-$C35)+$B$35-AM$5</f>
        <v>0.112228282828283</v>
      </c>
      <c r="AN35" s="1" t="n">
        <f aca="false">AN$5/(1-$C35)+$B$35-AN$5</f>
        <v>0.112733333333333</v>
      </c>
      <c r="AO35" s="1" t="n">
        <f aca="false">AO$5/(1-$C35)+$B$35-AO$5</f>
        <v>0.113238383838384</v>
      </c>
      <c r="AP35" s="1" t="n">
        <f aca="false">AP$5/(1-$C35)+$B$35-AP$5</f>
        <v>0.113743434343434</v>
      </c>
      <c r="AQ35" s="1" t="n">
        <f aca="false">AQ$5/(1-$C35)+$B$35-AQ$5</f>
        <v>0.114248484848485</v>
      </c>
      <c r="AR35" s="1" t="n">
        <f aca="false">AR$5/(1-$C35)+$B$35-AR$5</f>
        <v>0.114753535353536</v>
      </c>
      <c r="AS35" s="1" t="n">
        <f aca="false">AS$5/(1-$C35)+$B$35-AS$5</f>
        <v>0.115258585858586</v>
      </c>
      <c r="AT35" s="1" t="n">
        <f aca="false">AT$5/(1-$C35)+$B$35-AT$5</f>
        <v>0.115763636363636</v>
      </c>
      <c r="AU35" s="1" t="n">
        <f aca="false">AU$5/(1-$C35)+$B$35-AU$5</f>
        <v>0.116268686868687</v>
      </c>
      <c r="AV35" s="1" t="n">
        <f aca="false">AV$5/(1-$C35)+$B$35-AV$5</f>
        <v>0.116773737373737</v>
      </c>
      <c r="AW35" s="1" t="n">
        <f aca="false">AW$5/(1-$C35)+$B$35-AW$5</f>
        <v>0.117278787878788</v>
      </c>
      <c r="AX35" s="1" t="n">
        <f aca="false">AX$5/(1-$C35)+$B$35-AX$5</f>
        <v>0.117783838383839</v>
      </c>
      <c r="AY35" s="1" t="n">
        <f aca="false">AY$5/(1-$C35)+$B$35-AY$5</f>
        <v>0.118288888888889</v>
      </c>
      <c r="AZ35" s="1" t="n">
        <f aca="false">AZ$5/(1-$C35)+$B$35-AZ$5</f>
        <v>0.118793939393939</v>
      </c>
      <c r="BA35" s="1" t="n">
        <f aca="false">BA$5/(1-$C35)+$B$35-BA$5</f>
        <v>0.11929898989899</v>
      </c>
      <c r="BB35" s="1" t="n">
        <f aca="false">BB$5/(1-$C35)+$B$35-BB$5</f>
        <v>0.11980404040404</v>
      </c>
      <c r="BC35" s="1" t="n">
        <f aca="false">BC$5/(1-$C35)+$B$35-BC$5</f>
        <v>0.120309090909091</v>
      </c>
      <c r="BD35" s="1" t="n">
        <f aca="false">BD$5/(1-$C35)+$B$35-BD$5</f>
        <v>0.120814141414141</v>
      </c>
      <c r="BE35" s="1" t="n">
        <f aca="false">BE$5/(1-$C35)+$B$35-BE$5</f>
        <v>0.121319191919191</v>
      </c>
      <c r="BF35" s="1" t="n">
        <f aca="false">BF$5/(1-$C35)+$B$35-BF$5</f>
        <v>0.121824242424242</v>
      </c>
      <c r="BG35" s="1" t="n">
        <f aca="false">BG$5/(1-$C35)+$B$35-BG$5</f>
        <v>0.122329292929293</v>
      </c>
      <c r="BH35" s="1" t="n">
        <f aca="false">BH$5/(1-$C35)+$B$35-BH$5</f>
        <v>0.122834343434343</v>
      </c>
      <c r="BI35" s="1" t="n">
        <f aca="false">BI$5/(1-$C35)+$B$35-BI$5</f>
        <v>0.123339393939394</v>
      </c>
      <c r="BJ35" s="1" t="n">
        <f aca="false">BJ$5/(1-$C35)+$B$35-BJ$5</f>
        <v>0.123844444444444</v>
      </c>
      <c r="BK35" s="1" t="n">
        <f aca="false">BK$5/(1-$C35)+$B$35-BK$5</f>
        <v>0.124349494949494</v>
      </c>
      <c r="BL35" s="1" t="n">
        <f aca="false">BL$5/(1-$C35)+$B$35-BL$5</f>
        <v>0.124854545454546</v>
      </c>
      <c r="BM35" s="1" t="n">
        <f aca="false">BM$5/(1-$C35)+$B$35-BM$5</f>
        <v>0.125359595959596</v>
      </c>
      <c r="BN35" s="1" t="n">
        <f aca="false">BN$5/(1-$C35)+$B$35-BN$5</f>
        <v>0.125864646464646</v>
      </c>
      <c r="BO35" s="1" t="n">
        <f aca="false">BO$5/(1-$C35)+$B$35-BO$5</f>
        <v>0.126369696969697</v>
      </c>
      <c r="BP35" s="1" t="n">
        <f aca="false">BP$5/(1-$C35)+$B$35-BP$5</f>
        <v>0.126874747474747</v>
      </c>
      <c r="BQ35" s="1" t="n">
        <f aca="false">BQ$5/(1-$C35)+$B$35-BQ$5</f>
        <v>0.127379797979797</v>
      </c>
      <c r="BR35" s="1" t="n">
        <f aca="false">BR$5/(1-$C35)+$B$35-BR$5</f>
        <v>0.127884848484849</v>
      </c>
      <c r="BS35" s="1" t="n">
        <f aca="false">BS$5/(1-$C35)+$B$35-BS$5</f>
        <v>0.128389898989899</v>
      </c>
      <c r="BT35" s="1" t="n">
        <f aca="false">BT$5/(1-$C35)+$B$35-BT$5</f>
        <v>0.128894949494949</v>
      </c>
      <c r="BU35" s="1" t="n">
        <f aca="false">BU$5/(1-$C35)+$B$35-BU$5</f>
        <v>0.1294</v>
      </c>
      <c r="BV35" s="1" t="n">
        <f aca="false">BV$5/(1-$C35)+$B$35-BV$5</f>
        <v>0.12990505050505</v>
      </c>
      <c r="BW35" s="1" t="n">
        <f aca="false">BW$5/(1-$C35)+$B$35-BW$5</f>
        <v>0.130410101010101</v>
      </c>
      <c r="BX35" s="1" t="n">
        <f aca="false">BX$5/(1-$C35)+$B$35-BX$5</f>
        <v>0.130915151515151</v>
      </c>
      <c r="BY35" s="1" t="n">
        <f aca="false">BY$5/(1-$C35)+$B$35-BY$5</f>
        <v>0.131420202020202</v>
      </c>
      <c r="BZ35" s="1" t="n">
        <f aca="false">BZ$5/(1-$C35)+$B$35-BZ$5</f>
        <v>0.131925252525252</v>
      </c>
      <c r="CA35" s="1" t="n">
        <f aca="false">CA$5/(1-$C35)+$B$35-CA$5</f>
        <v>0.132430303030302</v>
      </c>
      <c r="CB35" s="1" t="n">
        <f aca="false">CB$5/(1-$C35)+$B$35-CB$5</f>
        <v>0.132935353535353</v>
      </c>
      <c r="CC35" s="1" t="n">
        <f aca="false">CC$5/(1-$C35)+$B$35-CC$5</f>
        <v>0.133440404040404</v>
      </c>
      <c r="CD35" s="1" t="n">
        <f aca="false">CD$5/(1-$C35)+$B$35-CD$5</f>
        <v>0.133945454545454</v>
      </c>
      <c r="CE35" s="1" t="n">
        <f aca="false">CE$5/(1-$C35)+$B$35-CE$5</f>
        <v>0.134450505050505</v>
      </c>
      <c r="CF35" s="1" t="n">
        <f aca="false">CF$5/(1-$C35)+$B$35-CF$5</f>
        <v>0.134955555555555</v>
      </c>
      <c r="CG35" s="1" t="n">
        <f aca="false">CG$5/(1-$C35)+$B$35-CG$5</f>
        <v>0.135460606060605</v>
      </c>
      <c r="CH35" s="1" t="n">
        <f aca="false">CH$5/(1-$C35)+$B$35-CH$5</f>
        <v>0.135965656565657</v>
      </c>
      <c r="CI35" s="1" t="n">
        <f aca="false">CI$5/(1-$C35)+$B$35-CI$5</f>
        <v>0.136470707070707</v>
      </c>
      <c r="CJ35" s="1" t="n">
        <f aca="false">CJ$5/(1-$C35)+$B$35-CJ$5</f>
        <v>0.136975757575757</v>
      </c>
      <c r="CK35" s="1" t="n">
        <f aca="false">CK$5/(1-$C35)+$B$35-CK$5</f>
        <v>0.137480808080808</v>
      </c>
      <c r="CL35" s="1" t="n">
        <f aca="false">CL$5/(1-$C35)+$B$35-CL$5</f>
        <v>0.137985858585858</v>
      </c>
      <c r="CM35" s="1" t="n">
        <f aca="false">CM$5/(1-$C35)+$B$35-CM$5</f>
        <v>0.138490909090908</v>
      </c>
      <c r="CN35" s="1" t="n">
        <f aca="false">CN$5/(1-$C35)+$B$35-CN$5</f>
        <v>0.13899595959596</v>
      </c>
      <c r="CO35" s="1" t="n">
        <f aca="false">CO$5/(1-$C35)+$B$35-CO$5</f>
        <v>0.13950101010101</v>
      </c>
      <c r="CP35" s="1" t="n">
        <f aca="false">CP$5/(1-$C35)+$B$35-CP$5</f>
        <v>0.14000606060606</v>
      </c>
      <c r="CQ35" s="1" t="n">
        <f aca="false">CQ$5/(1-$C35)+$B$35-CQ$5</f>
        <v>0.140511111111111</v>
      </c>
      <c r="CR35" s="1" t="n">
        <f aca="false">CR$5/(1-$C35)+$B$35-CR$5</f>
        <v>0.141016161616161</v>
      </c>
      <c r="CS35" s="1" t="n">
        <f aca="false">CS$5/(1-$C35)+$B$35-CS$5</f>
        <v>0.141521212121212</v>
      </c>
      <c r="CT35" s="1" t="n">
        <f aca="false">CT$5/(1-$C35)+$B$35-CT$5</f>
        <v>0.142026262626263</v>
      </c>
      <c r="CU35" s="1" t="n">
        <f aca="false">CU$5/(1-$C35)+$B$35-CU$5</f>
        <v>0.142531313131313</v>
      </c>
      <c r="CV35" s="1" t="n">
        <f aca="false">CV$5/(1-$C35)+$B$35-CV$5</f>
        <v>0.143036363636363</v>
      </c>
      <c r="CW35" s="1" t="n">
        <f aca="false">CW$5/(1-$C35)+$B$35-CW$5</f>
        <v>0.143541414141414</v>
      </c>
      <c r="CX35" s="1" t="n">
        <f aca="false">CX$5/(1-$C35)+$B$35-CX$5</f>
        <v>0.144046464646464</v>
      </c>
      <c r="CY35" s="1" t="n">
        <f aca="false">CY$5/(1-$C35)+$B$35-CY$5</f>
        <v>0.144551515151515</v>
      </c>
      <c r="CZ35" s="1" t="n">
        <f aca="false">CZ$5/(1-$C35)+$B$35-CZ$5</f>
        <v>0.145056565656565</v>
      </c>
      <c r="DA35" s="1" t="n">
        <f aca="false">DA$5/(1-$C35)+$B$35-DA$5</f>
        <v>0.145561616161616</v>
      </c>
      <c r="DB35" s="1" t="n">
        <f aca="false">DB$5/(1-$C35)+$B$35-DB$5</f>
        <v>0.146066666666666</v>
      </c>
      <c r="DC35" s="1" t="n">
        <f aca="false">DC$5/(1-$C35)+$B$35-DC$5</f>
        <v>0.146571717171716</v>
      </c>
      <c r="DD35" s="1" t="n">
        <f aca="false">DD$5/(1-$C35)+$B$35-DD$5</f>
        <v>0.147076767676768</v>
      </c>
      <c r="DE35" s="1" t="n">
        <f aca="false">DE$5/(1-$C35)+$B$35-DE$5</f>
        <v>0.147581818181818</v>
      </c>
      <c r="DF35" s="1" t="n">
        <f aca="false">DF$5/(1-$C35)+$B$35-DF$5</f>
        <v>0.148086868686868</v>
      </c>
      <c r="DG35" s="1" t="n">
        <f aca="false">DG$5/(1-$C35)+$B$35-DG$5</f>
        <v>0.148591919191919</v>
      </c>
      <c r="DH35" s="1" t="n">
        <f aca="false">DH$5/(1-$C35)+$B$35-DH$5</f>
        <v>0.149096969696969</v>
      </c>
      <c r="DI35" s="1" t="n">
        <f aca="false">DI$5/(1-$C35)+$B$35-DI$5</f>
        <v>0.149602020202019</v>
      </c>
      <c r="DJ35" s="1" t="n">
        <f aca="false">DJ$5/(1-$C35)+$B$35-DJ$5</f>
        <v>0.150107070707071</v>
      </c>
      <c r="DK35" s="1" t="n">
        <f aca="false">DK$5/(1-$C35)+$B$35-DK$5</f>
        <v>0.150612121212121</v>
      </c>
      <c r="DL35" s="1" t="n">
        <f aca="false">DL$5/(1-$C35)+$B$35-DL$5</f>
        <v>0.151117171717171</v>
      </c>
      <c r="DM35" s="1" t="n">
        <f aca="false">DM$5/(1-$C35)+$B$35-DM$5</f>
        <v>0.151622222222222</v>
      </c>
      <c r="DN35" s="1" t="n">
        <f aca="false">DN$5/(1-$C35)+$B$35-DN$5</f>
        <v>0.152127272727272</v>
      </c>
      <c r="DO35" s="1" t="n">
        <f aca="false">DO$5/(1-$C35)+$B$35-DO$5</f>
        <v>0.152632323232323</v>
      </c>
      <c r="DP35" s="1" t="n">
        <f aca="false">DP$5/(1-$C35)+$B$35-DP$5</f>
        <v>0.153137373737374</v>
      </c>
      <c r="DQ35" s="1" t="n">
        <f aca="false">DQ$5/(1-$C35)+$B$35-DQ$5</f>
        <v>0.153642424242424</v>
      </c>
      <c r="DR35" s="1" t="n">
        <f aca="false">DR$5/(1-$C35)+$B$35-DR$5</f>
        <v>0.154147474747474</v>
      </c>
      <c r="DS35" s="1" t="n">
        <f aca="false">DS$5/(1-$C35)+$B$35-DS$5</f>
        <v>0.154652525252525</v>
      </c>
      <c r="DT35" s="1" t="n">
        <f aca="false">DT$5/(1-$C35)+$B$35-DT$5</f>
        <v>0.155157575757575</v>
      </c>
      <c r="DU35" s="1" t="n">
        <f aca="false">DU$5/(1-$C35)+$B$35-DU$5</f>
        <v>0.155662626262626</v>
      </c>
      <c r="DV35" s="1" t="n">
        <f aca="false">DV$5/(1-$C35)+$B$35-DV$5</f>
        <v>0.156167676767677</v>
      </c>
      <c r="DW35" s="1" t="n">
        <f aca="false">DW$5/(1-$C35)+$B$35-DW$5</f>
        <v>0.156672727272727</v>
      </c>
      <c r="DX35" s="1" t="n">
        <f aca="false">DX$5/(1-$C35)+$B$35-DX$5</f>
        <v>0.157177777777777</v>
      </c>
      <c r="DY35" s="1" t="n">
        <f aca="false">DY$5/(1-$C35)+$B$35-DY$5</f>
        <v>0.157682828282828</v>
      </c>
      <c r="DZ35" s="1" t="n">
        <f aca="false">DZ$5/(1-$C35)+$B$35-DZ$5</f>
        <v>0.158187878787879</v>
      </c>
      <c r="EA35" s="1" t="n">
        <f aca="false">EA$5/(1-$C35)+$B$35-EA$5</f>
        <v>0.158692929292929</v>
      </c>
      <c r="EB35" s="1" t="n">
        <f aca="false">EB$5/(1-$C35)+$B$35-EB$5</f>
        <v>0.159197979797979</v>
      </c>
      <c r="EC35" s="1" t="n">
        <f aca="false">EC$5/(1-$C35)+$B$35-EC$5</f>
        <v>0.15970303030303</v>
      </c>
      <c r="ED35" s="1" t="n">
        <f aca="false">ED$5/(1-$C35)+$B$35-ED$5</f>
        <v>0.16020808080808</v>
      </c>
    </row>
    <row r="36" customFormat="false" ht="12.75" hidden="false" customHeight="false" outlineLevel="0" collapsed="false">
      <c r="A36" s="18"/>
    </row>
    <row r="37" customFormat="false" ht="12.75" hidden="false" customHeight="false" outlineLevel="0" collapsed="false">
      <c r="A37" s="18" t="s">
        <v>173</v>
      </c>
    </row>
    <row r="38" customFormat="false" ht="12.75" hidden="false" customHeight="false" outlineLevel="0" collapsed="false">
      <c r="A38" s="18" t="s">
        <v>41</v>
      </c>
      <c r="B38" s="1" t="n">
        <f aca="false">0.1626+0.002+0.0088</f>
        <v>0.1734</v>
      </c>
      <c r="C38" s="2" t="n">
        <v>0.0184</v>
      </c>
      <c r="D38" s="1" t="n">
        <f aca="false">D$5/(1-$C38)+$B$38-D$5</f>
        <v>0.201517359413203</v>
      </c>
      <c r="E38" s="1" t="n">
        <f aca="false">E$5/(1-$C38)+$B$38-E$5</f>
        <v>0.202454604726976</v>
      </c>
      <c r="F38" s="1" t="n">
        <f aca="false">F$5/(1-$C38)+$B$38-F$5</f>
        <v>0.20339185004075</v>
      </c>
      <c r="G38" s="1" t="n">
        <f aca="false">G$5/(1-$C38)+$B$38-G$5</f>
        <v>0.204329095354523</v>
      </c>
      <c r="H38" s="1" t="n">
        <f aca="false">H$5/(1-$C38)+$B$38-H$5</f>
        <v>0.205266340668297</v>
      </c>
      <c r="I38" s="1" t="n">
        <f aca="false">I$5/(1-$C38)+$B$38-I$5</f>
        <v>0.20620358598207</v>
      </c>
      <c r="J38" s="1" t="n">
        <f aca="false">J$5/(1-$C38)+$B$38-J$5</f>
        <v>0.207140831295843</v>
      </c>
      <c r="K38" s="1" t="n">
        <f aca="false">K$5/(1-$C38)+$B$38-K$5</f>
        <v>0.208078076609617</v>
      </c>
      <c r="L38" s="1" t="n">
        <f aca="false">L$5/(1-$C38)+$B$38-L$5</f>
        <v>0.20901532192339</v>
      </c>
      <c r="M38" s="1" t="n">
        <f aca="false">M$5/(1-$C38)+$B$38-M$5</f>
        <v>0.209952567237164</v>
      </c>
      <c r="N38" s="1" t="n">
        <f aca="false">N$5/(1-$C38)+$B$38-N$5</f>
        <v>0.210889812550937</v>
      </c>
      <c r="O38" s="1" t="n">
        <f aca="false">O$5/(1-$C38)+$B$38-O$5</f>
        <v>0.211827057864711</v>
      </c>
      <c r="P38" s="1" t="n">
        <f aca="false">P$5/(1-$C38)+$B$38-P$5</f>
        <v>0.212764303178484</v>
      </c>
      <c r="Q38" s="1" t="n">
        <f aca="false">Q$5/(1-$C38)+$B$38-Q$5</f>
        <v>0.213701548492257</v>
      </c>
      <c r="R38" s="1" t="n">
        <f aca="false">R$5/(1-$C38)+$B$38-R$5</f>
        <v>0.214638793806031</v>
      </c>
      <c r="S38" s="1" t="n">
        <f aca="false">S$5/(1-$C38)+$B$38-S$5</f>
        <v>0.215576039119804</v>
      </c>
      <c r="T38" s="1" t="n">
        <f aca="false">T$5/(1-$C38)+$B$38-T$5</f>
        <v>0.216513284433578</v>
      </c>
      <c r="U38" s="1" t="n">
        <f aca="false">U$5/(1-$C38)+$B$38-U$5</f>
        <v>0.217450529747351</v>
      </c>
      <c r="V38" s="1" t="n">
        <f aca="false">V$5/(1-$C38)+$B$38-V$5</f>
        <v>0.218387775061125</v>
      </c>
      <c r="W38" s="1" t="n">
        <f aca="false">W$5/(1-$C38)+$B$38-W$5</f>
        <v>0.219325020374898</v>
      </c>
      <c r="X38" s="1" t="n">
        <f aca="false">X$5/(1-$C38)+$B$38-X$5</f>
        <v>0.220262265688671</v>
      </c>
      <c r="Y38" s="1" t="n">
        <f aca="false">Y$5/(1-$C38)+$B$38-Y$5</f>
        <v>0.221199511002445</v>
      </c>
      <c r="Z38" s="1" t="n">
        <f aca="false">Z$5/(1-$C38)+$B$38-Z$5</f>
        <v>0.222136756316218</v>
      </c>
      <c r="AA38" s="1" t="n">
        <f aca="false">AA$5/(1-$C38)+$B$38-AA$5</f>
        <v>0.223074001629992</v>
      </c>
      <c r="AB38" s="1" t="n">
        <f aca="false">AB$5/(1-$C38)+$B$38-AB$5</f>
        <v>0.224011246943765</v>
      </c>
      <c r="AC38" s="1" t="n">
        <f aca="false">AC$5/(1-$C38)+$B$38-AC$5</f>
        <v>0.224948492257539</v>
      </c>
      <c r="AD38" s="1" t="n">
        <f aca="false">AD$5/(1-$C38)+$B$38-AD$5</f>
        <v>0.225885737571312</v>
      </c>
      <c r="AE38" s="1" t="n">
        <f aca="false">AE$5/(1-$C38)+$B$38-AE$5</f>
        <v>0.226822982885086</v>
      </c>
      <c r="AF38" s="1" t="n">
        <f aca="false">AF$5/(1-$C38)+$B$38-AF$5</f>
        <v>0.227760228198859</v>
      </c>
      <c r="AG38" s="1" t="n">
        <f aca="false">AG$5/(1-$C38)+$B$38-AG$5</f>
        <v>0.228697473512632</v>
      </c>
      <c r="AH38" s="1" t="n">
        <f aca="false">AH$5/(1-$C38)+$B$38-AH$5</f>
        <v>0.229634718826406</v>
      </c>
      <c r="AI38" s="1" t="n">
        <f aca="false">AI$5/(1-$C38)+$B$38-AI$5</f>
        <v>0.230571964140179</v>
      </c>
      <c r="AJ38" s="1" t="n">
        <f aca="false">AJ$5/(1-$C38)+$B$38-AJ$5</f>
        <v>0.231509209453952</v>
      </c>
      <c r="AK38" s="1" t="n">
        <f aca="false">AK$5/(1-$C38)+$B$38-AK$5</f>
        <v>0.232446454767726</v>
      </c>
      <c r="AL38" s="1" t="n">
        <f aca="false">AL$5/(1-$C38)+$B$38-AL$5</f>
        <v>0.233383700081499</v>
      </c>
      <c r="AM38" s="1" t="n">
        <f aca="false">AM$5/(1-$C38)+$B$38-AM$5</f>
        <v>0.234320945395273</v>
      </c>
      <c r="AN38" s="1" t="n">
        <f aca="false">AN$5/(1-$C38)+$B$38-AN$5</f>
        <v>0.235258190709046</v>
      </c>
      <c r="AO38" s="1" t="n">
        <f aca="false">AO$5/(1-$C38)+$B$38-AO$5</f>
        <v>0.23619543602282</v>
      </c>
      <c r="AP38" s="1" t="n">
        <f aca="false">AP$5/(1-$C38)+$B$38-AP$5</f>
        <v>0.237132681336593</v>
      </c>
      <c r="AQ38" s="1" t="n">
        <f aca="false">AQ$5/(1-$C38)+$B$38-AQ$5</f>
        <v>0.238069926650367</v>
      </c>
      <c r="AR38" s="1" t="n">
        <f aca="false">AR$5/(1-$C38)+$B$38-AR$5</f>
        <v>0.23900717196414</v>
      </c>
      <c r="AS38" s="1" t="n">
        <f aca="false">AS$5/(1-$C38)+$B$38-AS$5</f>
        <v>0.239944417277914</v>
      </c>
      <c r="AT38" s="1" t="n">
        <f aca="false">AT$5/(1-$C38)+$B$38-AT$5</f>
        <v>0.240881662591687</v>
      </c>
      <c r="AU38" s="1" t="n">
        <f aca="false">AU$5/(1-$C38)+$B$38-AU$5</f>
        <v>0.24181890790546</v>
      </c>
      <c r="AV38" s="1" t="n">
        <f aca="false">AV$5/(1-$C38)+$B$38-AV$5</f>
        <v>0.242756153219234</v>
      </c>
      <c r="AW38" s="1" t="n">
        <f aca="false">AW$5/(1-$C38)+$B$38-AW$5</f>
        <v>0.243693398533007</v>
      </c>
      <c r="AX38" s="1" t="n">
        <f aca="false">AX$5/(1-$C38)+$B$38-AX$5</f>
        <v>0.244630643846781</v>
      </c>
      <c r="AY38" s="1" t="n">
        <f aca="false">AY$5/(1-$C38)+$B$38-AY$5</f>
        <v>0.245567889160554</v>
      </c>
      <c r="AZ38" s="1" t="n">
        <f aca="false">AZ$5/(1-$C38)+$B$38-AZ$5</f>
        <v>0.246505134474327</v>
      </c>
      <c r="BA38" s="1" t="n">
        <f aca="false">BA$5/(1-$C38)+$B$38-BA$5</f>
        <v>0.2474423797881</v>
      </c>
      <c r="BB38" s="1" t="n">
        <f aca="false">BB$5/(1-$C38)+$B$38-BB$5</f>
        <v>0.248379625101875</v>
      </c>
      <c r="BC38" s="1" t="n">
        <f aca="false">BC$5/(1-$C38)+$B$38-BC$5</f>
        <v>0.249316870415647</v>
      </c>
      <c r="BD38" s="1" t="n">
        <f aca="false">BD$5/(1-$C38)+$B$38-BD$5</f>
        <v>0.250254115729421</v>
      </c>
      <c r="BE38" s="1" t="n">
        <f aca="false">BE$5/(1-$C38)+$B$38-BE$5</f>
        <v>0.251191361043195</v>
      </c>
      <c r="BF38" s="1" t="n">
        <f aca="false">BF$5/(1-$C38)+$B$38-BF$5</f>
        <v>0.252128606356968</v>
      </c>
      <c r="BG38" s="1" t="n">
        <f aca="false">BG$5/(1-$C38)+$B$38-BG$5</f>
        <v>0.253065851670741</v>
      </c>
      <c r="BH38" s="1" t="n">
        <f aca="false">BH$5/(1-$C38)+$B$38-BH$5</f>
        <v>0.254003096984515</v>
      </c>
      <c r="BI38" s="1" t="n">
        <f aca="false">BI$5/(1-$C38)+$B$38-BI$5</f>
        <v>0.254940342298288</v>
      </c>
      <c r="BJ38" s="1" t="n">
        <f aca="false">BJ$5/(1-$C38)+$B$38-BJ$5</f>
        <v>0.255877587612062</v>
      </c>
      <c r="BK38" s="1" t="n">
        <f aca="false">BK$5/(1-$C38)+$B$38-BK$5</f>
        <v>0.256814832925835</v>
      </c>
      <c r="BL38" s="1" t="n">
        <f aca="false">BL$5/(1-$C38)+$B$38-BL$5</f>
        <v>0.257752078239609</v>
      </c>
      <c r="BM38" s="1" t="n">
        <f aca="false">BM$5/(1-$C38)+$B$38-BM$5</f>
        <v>0.258689323553382</v>
      </c>
      <c r="BN38" s="1" t="n">
        <f aca="false">BN$5/(1-$C38)+$B$38-BN$5</f>
        <v>0.259626568867155</v>
      </c>
      <c r="BO38" s="1" t="n">
        <f aca="false">BO$5/(1-$C38)+$B$38-BO$5</f>
        <v>0.260563814180929</v>
      </c>
      <c r="BP38" s="1" t="n">
        <f aca="false">BP$5/(1-$C38)+$B$38-BP$5</f>
        <v>0.261501059494703</v>
      </c>
      <c r="BQ38" s="1" t="n">
        <f aca="false">BQ$5/(1-$C38)+$B$38-BQ$5</f>
        <v>0.262438304808476</v>
      </c>
      <c r="BR38" s="1" t="n">
        <f aca="false">BR$5/(1-$C38)+$B$38-BR$5</f>
        <v>0.263375550122249</v>
      </c>
      <c r="BS38" s="1" t="n">
        <f aca="false">BS$5/(1-$C38)+$B$38-BS$5</f>
        <v>0.264312795436022</v>
      </c>
      <c r="BT38" s="1" t="n">
        <f aca="false">BT$5/(1-$C38)+$B$38-BT$5</f>
        <v>0.265250040749796</v>
      </c>
      <c r="BU38" s="1" t="n">
        <f aca="false">BU$5/(1-$C38)+$B$38-BU$5</f>
        <v>0.26618728606357</v>
      </c>
      <c r="BV38" s="1" t="n">
        <f aca="false">BV$5/(1-$C38)+$B$38-BV$5</f>
        <v>0.267124531377343</v>
      </c>
      <c r="BW38" s="1" t="n">
        <f aca="false">BW$5/(1-$C38)+$B$38-BW$5</f>
        <v>0.268061776691116</v>
      </c>
      <c r="BX38" s="1" t="n">
        <f aca="false">BX$5/(1-$C38)+$B$38-BX$5</f>
        <v>0.268999022004889</v>
      </c>
      <c r="BY38" s="1" t="n">
        <f aca="false">BY$5/(1-$C38)+$B$38-BY$5</f>
        <v>0.269936267318663</v>
      </c>
      <c r="BZ38" s="1" t="n">
        <f aca="false">BZ$5/(1-$C38)+$B$38-BZ$5</f>
        <v>0.270873512632437</v>
      </c>
      <c r="CA38" s="1" t="n">
        <f aca="false">CA$5/(1-$C38)+$B$38-CA$5</f>
        <v>0.27181075794621</v>
      </c>
      <c r="CB38" s="1" t="n">
        <f aca="false">CB$5/(1-$C38)+$B$38-CB$5</f>
        <v>0.272748003259983</v>
      </c>
      <c r="CC38" s="1" t="n">
        <f aca="false">CC$5/(1-$C38)+$B$38-CC$5</f>
        <v>0.273685248573757</v>
      </c>
      <c r="CD38" s="1" t="n">
        <f aca="false">CD$5/(1-$C38)+$B$38-CD$5</f>
        <v>0.27462249388753</v>
      </c>
      <c r="CE38" s="1" t="n">
        <f aca="false">CE$5/(1-$C38)+$B$38-CE$5</f>
        <v>0.275559739201304</v>
      </c>
      <c r="CF38" s="1" t="n">
        <f aca="false">CF$5/(1-$C38)+$B$38-CF$5</f>
        <v>0.276496984515077</v>
      </c>
      <c r="CG38" s="1" t="n">
        <f aca="false">CG$5/(1-$C38)+$B$38-CG$5</f>
        <v>0.277434229828851</v>
      </c>
      <c r="CH38" s="1" t="n">
        <f aca="false">CH$5/(1-$C38)+$B$38-CH$5</f>
        <v>0.278371475142624</v>
      </c>
      <c r="CI38" s="1" t="n">
        <f aca="false">CI$5/(1-$C38)+$B$38-CI$5</f>
        <v>0.279308720456397</v>
      </c>
      <c r="CJ38" s="1" t="n">
        <f aca="false">CJ$5/(1-$C38)+$B$38-CJ$5</f>
        <v>0.28024596577017</v>
      </c>
      <c r="CK38" s="1" t="n">
        <f aca="false">CK$5/(1-$C38)+$B$38-CK$5</f>
        <v>0.281183211083945</v>
      </c>
      <c r="CL38" s="1" t="n">
        <f aca="false">CL$5/(1-$C38)+$B$38-CL$5</f>
        <v>0.282120456397718</v>
      </c>
      <c r="CM38" s="1" t="n">
        <f aca="false">CM$5/(1-$C38)+$B$38-CM$5</f>
        <v>0.283057701711491</v>
      </c>
      <c r="CN38" s="1" t="n">
        <f aca="false">CN$5/(1-$C38)+$B$38-CN$5</f>
        <v>0.283994947025264</v>
      </c>
      <c r="CO38" s="1" t="n">
        <f aca="false">CO$5/(1-$C38)+$B$38-CO$5</f>
        <v>0.284932192339038</v>
      </c>
      <c r="CP38" s="1" t="n">
        <f aca="false">CP$5/(1-$C38)+$B$38-CP$5</f>
        <v>0.285869437652812</v>
      </c>
      <c r="CQ38" s="1" t="n">
        <f aca="false">CQ$5/(1-$C38)+$B$38-CQ$5</f>
        <v>0.286806682966585</v>
      </c>
      <c r="CR38" s="1" t="n">
        <f aca="false">CR$5/(1-$C38)+$B$38-CR$5</f>
        <v>0.287743928280358</v>
      </c>
      <c r="CS38" s="1" t="n">
        <f aca="false">CS$5/(1-$C38)+$B$38-CS$5</f>
        <v>0.288681173594132</v>
      </c>
      <c r="CT38" s="1" t="n">
        <f aca="false">CT$5/(1-$C38)+$B$38-CT$5</f>
        <v>0.289618418907905</v>
      </c>
      <c r="CU38" s="1" t="n">
        <f aca="false">CU$5/(1-$C38)+$B$38-CU$5</f>
        <v>0.290555664221678</v>
      </c>
      <c r="CV38" s="1" t="n">
        <f aca="false">CV$5/(1-$C38)+$B$38-CV$5</f>
        <v>0.291492909535452</v>
      </c>
      <c r="CW38" s="1" t="n">
        <f aca="false">CW$5/(1-$C38)+$B$38-CW$5</f>
        <v>0.292430154849225</v>
      </c>
      <c r="CX38" s="1" t="n">
        <f aca="false">CX$5/(1-$C38)+$B$38-CX$5</f>
        <v>0.293367400162999</v>
      </c>
      <c r="CY38" s="1" t="n">
        <f aca="false">CY$5/(1-$C38)+$B$38-CY$5</f>
        <v>0.294304645476772</v>
      </c>
      <c r="CZ38" s="1" t="n">
        <f aca="false">CZ$5/(1-$C38)+$B$38-CZ$5</f>
        <v>0.295241890790545</v>
      </c>
      <c r="DA38" s="1" t="n">
        <f aca="false">DA$5/(1-$C38)+$B$38-DA$5</f>
        <v>0.296179136104319</v>
      </c>
      <c r="DB38" s="1" t="n">
        <f aca="false">DB$5/(1-$C38)+$B$38-DB$5</f>
        <v>0.297116381418093</v>
      </c>
      <c r="DC38" s="1" t="n">
        <f aca="false">DC$5/(1-$C38)+$B$38-DC$5</f>
        <v>0.298053626731866</v>
      </c>
      <c r="DD38" s="1" t="n">
        <f aca="false">DD$5/(1-$C38)+$B$38-DD$5</f>
        <v>0.298990872045639</v>
      </c>
      <c r="DE38" s="1" t="n">
        <f aca="false">DE$5/(1-$C38)+$B$38-DE$5</f>
        <v>0.299928117359412</v>
      </c>
      <c r="DF38" s="1" t="n">
        <f aca="false">DF$5/(1-$C38)+$B$38-DF$5</f>
        <v>0.300865362673187</v>
      </c>
      <c r="DG38" s="1" t="n">
        <f aca="false">DG$5/(1-$C38)+$B$38-DG$5</f>
        <v>0.30180260798696</v>
      </c>
      <c r="DH38" s="1" t="n">
        <f aca="false">DH$5/(1-$C38)+$B$38-DH$5</f>
        <v>0.302739853300733</v>
      </c>
      <c r="DI38" s="1" t="n">
        <f aca="false">DI$5/(1-$C38)+$B$38-DI$5</f>
        <v>0.303677098614506</v>
      </c>
      <c r="DJ38" s="1" t="n">
        <f aca="false">DJ$5/(1-$C38)+$B$38-DJ$5</f>
        <v>0.30461434392828</v>
      </c>
      <c r="DK38" s="1" t="n">
        <f aca="false">DK$5/(1-$C38)+$B$38-DK$5</f>
        <v>0.305551589242053</v>
      </c>
      <c r="DL38" s="1" t="n">
        <f aca="false">DL$5/(1-$C38)+$B$38-DL$5</f>
        <v>0.306488834555827</v>
      </c>
      <c r="DM38" s="1" t="n">
        <f aca="false">DM$5/(1-$C38)+$B$38-DM$5</f>
        <v>0.3074260798696</v>
      </c>
      <c r="DN38" s="1" t="n">
        <f aca="false">DN$5/(1-$C38)+$B$38-DN$5</f>
        <v>0.308363325183374</v>
      </c>
      <c r="DO38" s="1" t="n">
        <f aca="false">DO$5/(1-$C38)+$B$38-DO$5</f>
        <v>0.309300570497147</v>
      </c>
      <c r="DP38" s="1" t="n">
        <f aca="false">DP$5/(1-$C38)+$B$38-DP$5</f>
        <v>0.31023781581092</v>
      </c>
      <c r="DQ38" s="1" t="n">
        <f aca="false">DQ$5/(1-$C38)+$B$38-DQ$5</f>
        <v>0.311175061124694</v>
      </c>
      <c r="DR38" s="1" t="n">
        <f aca="false">DR$5/(1-$C38)+$B$38-DR$5</f>
        <v>0.312112306438467</v>
      </c>
      <c r="DS38" s="1" t="n">
        <f aca="false">DS$5/(1-$C38)+$B$38-DS$5</f>
        <v>0.313049551752241</v>
      </c>
      <c r="DT38" s="1" t="n">
        <f aca="false">DT$5/(1-$C38)+$B$38-DT$5</f>
        <v>0.313986797066014</v>
      </c>
      <c r="DU38" s="1" t="n">
        <f aca="false">DU$5/(1-$C38)+$B$38-DU$5</f>
        <v>0.314924042379787</v>
      </c>
      <c r="DV38" s="1" t="n">
        <f aca="false">DV$5/(1-$C38)+$B$38-DV$5</f>
        <v>0.315861287693561</v>
      </c>
      <c r="DW38" s="1" t="n">
        <f aca="false">DW$5/(1-$C38)+$B$38-DW$5</f>
        <v>0.316798533007335</v>
      </c>
      <c r="DX38" s="1" t="n">
        <f aca="false">DX$5/(1-$C38)+$B$38-DX$5</f>
        <v>0.317735778321109</v>
      </c>
      <c r="DY38" s="1" t="n">
        <f aca="false">DY$5/(1-$C38)+$B$38-DY$5</f>
        <v>0.318673023634881</v>
      </c>
      <c r="DZ38" s="1" t="n">
        <f aca="false">DZ$5/(1-$C38)+$B$38-DZ$5</f>
        <v>0.319610268948654</v>
      </c>
      <c r="EA38" s="1" t="n">
        <f aca="false">EA$5/(1-$C38)+$B$38-EA$5</f>
        <v>0.320547514262428</v>
      </c>
      <c r="EB38" s="1" t="n">
        <f aca="false">EB$5/(1-$C38)+$B$38-EB$5</f>
        <v>0.321484759576202</v>
      </c>
      <c r="EC38" s="1" t="n">
        <f aca="false">EC$5/(1-$C38)+$B$38-EC$5</f>
        <v>0.322422004889974</v>
      </c>
      <c r="ED38" s="1" t="n">
        <f aca="false">ED$5/(1-$C38)+$B$38-ED$5</f>
        <v>0.32335925020375</v>
      </c>
    </row>
    <row r="39" customFormat="false" ht="12.75" hidden="false" customHeight="false" outlineLevel="0" collapsed="false">
      <c r="A39" s="18" t="s">
        <v>42</v>
      </c>
      <c r="B39" s="1" t="n">
        <f aca="false">0.2364+0.002+0.0088</f>
        <v>0.2472</v>
      </c>
      <c r="C39" s="2" t="n">
        <v>0.0329</v>
      </c>
      <c r="D39" s="1" t="n">
        <f aca="false">D$5/(1-$C39)+$B$39-D$5</f>
        <v>0.298228849136594</v>
      </c>
      <c r="E39" s="1" t="n">
        <f aca="false">E$5/(1-$C39)+$B$39-E$5</f>
        <v>0.299929810774481</v>
      </c>
      <c r="F39" s="1" t="n">
        <f aca="false">F$5/(1-$C39)+$B$39-F$5</f>
        <v>0.301630772412367</v>
      </c>
      <c r="G39" s="1" t="n">
        <f aca="false">G$5/(1-$C39)+$B$39-G$5</f>
        <v>0.303331734050254</v>
      </c>
      <c r="H39" s="1" t="n">
        <f aca="false">H$5/(1-$C39)+$B$39-H$5</f>
        <v>0.30503269568814</v>
      </c>
      <c r="I39" s="1" t="n">
        <f aca="false">I$5/(1-$C39)+$B$39-I$5</f>
        <v>0.306733657326026</v>
      </c>
      <c r="J39" s="1" t="n">
        <f aca="false">J$5/(1-$C39)+$B$39-J$5</f>
        <v>0.308434618963913</v>
      </c>
      <c r="K39" s="1" t="n">
        <f aca="false">K$5/(1-$C39)+$B$39-K$5</f>
        <v>0.310135580601799</v>
      </c>
      <c r="L39" s="1" t="n">
        <f aca="false">L$5/(1-$C39)+$B$39-L$5</f>
        <v>0.311836542239686</v>
      </c>
      <c r="M39" s="1" t="n">
        <f aca="false">M$5/(1-$C39)+$B$39-M$5</f>
        <v>0.313537503877572</v>
      </c>
      <c r="N39" s="1" t="n">
        <f aca="false">N$5/(1-$C39)+$B$39-N$5</f>
        <v>0.315238465515459</v>
      </c>
      <c r="O39" s="1" t="n">
        <f aca="false">O$5/(1-$C39)+$B$39-O$5</f>
        <v>0.316939427153345</v>
      </c>
      <c r="P39" s="1" t="n">
        <f aca="false">P$5/(1-$C39)+$B$39-P$5</f>
        <v>0.318640388791231</v>
      </c>
      <c r="Q39" s="1" t="n">
        <f aca="false">Q$5/(1-$C39)+$B$39-Q$5</f>
        <v>0.320341350429118</v>
      </c>
      <c r="R39" s="1" t="n">
        <f aca="false">R$5/(1-$C39)+$B$39-R$5</f>
        <v>0.322042312067004</v>
      </c>
      <c r="S39" s="1" t="n">
        <f aca="false">S$5/(1-$C39)+$B$39-S$5</f>
        <v>0.323743273704891</v>
      </c>
      <c r="T39" s="1" t="n">
        <f aca="false">T$5/(1-$C39)+$B$39-T$5</f>
        <v>0.325444235342777</v>
      </c>
      <c r="U39" s="1" t="n">
        <f aca="false">U$5/(1-$C39)+$B$39-U$5</f>
        <v>0.327145196980664</v>
      </c>
      <c r="V39" s="1" t="n">
        <f aca="false">V$5/(1-$C39)+$B$39-V$5</f>
        <v>0.32884615861855</v>
      </c>
      <c r="W39" s="1" t="n">
        <f aca="false">W$5/(1-$C39)+$B$39-W$5</f>
        <v>0.330547120256437</v>
      </c>
      <c r="X39" s="1" t="n">
        <f aca="false">X$5/(1-$C39)+$B$39-X$5</f>
        <v>0.332248081894323</v>
      </c>
      <c r="Y39" s="1" t="n">
        <f aca="false">Y$5/(1-$C39)+$B$39-Y$5</f>
        <v>0.333949043532209</v>
      </c>
      <c r="Z39" s="1" t="n">
        <f aca="false">Z$5/(1-$C39)+$B$39-Z$5</f>
        <v>0.335650005170096</v>
      </c>
      <c r="AA39" s="1" t="n">
        <f aca="false">AA$5/(1-$C39)+$B$39-AA$5</f>
        <v>0.337350966807982</v>
      </c>
      <c r="AB39" s="1" t="n">
        <f aca="false">AB$5/(1-$C39)+$B$39-AB$5</f>
        <v>0.339051928445869</v>
      </c>
      <c r="AC39" s="1" t="n">
        <f aca="false">AC$5/(1-$C39)+$B$39-AC$5</f>
        <v>0.340752890083755</v>
      </c>
      <c r="AD39" s="1" t="n">
        <f aca="false">AD$5/(1-$C39)+$B$39-AD$5</f>
        <v>0.342453851721642</v>
      </c>
      <c r="AE39" s="1" t="n">
        <f aca="false">AE$5/(1-$C39)+$B$39-AE$5</f>
        <v>0.344154813359528</v>
      </c>
      <c r="AF39" s="1" t="n">
        <f aca="false">AF$5/(1-$C39)+$B$39-AF$5</f>
        <v>0.345855774997415</v>
      </c>
      <c r="AG39" s="1" t="n">
        <f aca="false">AG$5/(1-$C39)+$B$39-AG$5</f>
        <v>0.347556736635301</v>
      </c>
      <c r="AH39" s="1" t="n">
        <f aca="false">AH$5/(1-$C39)+$B$39-AH$5</f>
        <v>0.349257698273188</v>
      </c>
      <c r="AI39" s="1" t="n">
        <f aca="false">AI$5/(1-$C39)+$B$39-AI$5</f>
        <v>0.350958659911074</v>
      </c>
      <c r="AJ39" s="1" t="n">
        <f aca="false">AJ$5/(1-$C39)+$B$39-AJ$5</f>
        <v>0.352659621548961</v>
      </c>
      <c r="AK39" s="1" t="n">
        <f aca="false">AK$5/(1-$C39)+$B$39-AK$5</f>
        <v>0.354360583186847</v>
      </c>
      <c r="AL39" s="1" t="n">
        <f aca="false">AL$5/(1-$C39)+$B$39-AL$5</f>
        <v>0.356061544824734</v>
      </c>
      <c r="AM39" s="1" t="n">
        <f aca="false">AM$5/(1-$C39)+$B$39-AM$5</f>
        <v>0.35776250646262</v>
      </c>
      <c r="AN39" s="1" t="n">
        <f aca="false">AN$5/(1-$C39)+$B$39-AN$5</f>
        <v>0.359463468100507</v>
      </c>
      <c r="AO39" s="1" t="n">
        <f aca="false">AO$5/(1-$C39)+$B$39-AO$5</f>
        <v>0.361164429738393</v>
      </c>
      <c r="AP39" s="1" t="n">
        <f aca="false">AP$5/(1-$C39)+$B$39-AP$5</f>
        <v>0.36286539137628</v>
      </c>
      <c r="AQ39" s="1" t="n">
        <f aca="false">AQ$5/(1-$C39)+$B$39-AQ$5</f>
        <v>0.364566353014166</v>
      </c>
      <c r="AR39" s="1" t="n">
        <f aca="false">AR$5/(1-$C39)+$B$39-AR$5</f>
        <v>0.366267314652053</v>
      </c>
      <c r="AS39" s="1" t="n">
        <f aca="false">AS$5/(1-$C39)+$B$39-AS$5</f>
        <v>0.367968276289939</v>
      </c>
      <c r="AT39" s="1" t="n">
        <f aca="false">AT$5/(1-$C39)+$B$39-AT$5</f>
        <v>0.369669237927825</v>
      </c>
      <c r="AU39" s="1" t="n">
        <f aca="false">AU$5/(1-$C39)+$B$39-AU$5</f>
        <v>0.371370199565712</v>
      </c>
      <c r="AV39" s="1" t="n">
        <f aca="false">AV$5/(1-$C39)+$B$39-AV$5</f>
        <v>0.373071161203599</v>
      </c>
      <c r="AW39" s="1" t="n">
        <f aca="false">AW$5/(1-$C39)+$B$39-AW$5</f>
        <v>0.374772122841485</v>
      </c>
      <c r="AX39" s="1" t="n">
        <f aca="false">AX$5/(1-$C39)+$B$39-AX$5</f>
        <v>0.376473084479371</v>
      </c>
      <c r="AY39" s="1" t="n">
        <f aca="false">AY$5/(1-$C39)+$B$39-AY$5</f>
        <v>0.378174046117258</v>
      </c>
      <c r="AZ39" s="1" t="n">
        <f aca="false">AZ$5/(1-$C39)+$B$39-AZ$5</f>
        <v>0.379875007755145</v>
      </c>
      <c r="BA39" s="1" t="n">
        <f aca="false">BA$5/(1-$C39)+$B$39-BA$5</f>
        <v>0.381575969393031</v>
      </c>
      <c r="BB39" s="1" t="n">
        <f aca="false">BB$5/(1-$C39)+$B$39-BB$5</f>
        <v>0.383276931030917</v>
      </c>
      <c r="BC39" s="1" t="n">
        <f aca="false">BC$5/(1-$C39)+$B$39-BC$5</f>
        <v>0.384977892668804</v>
      </c>
      <c r="BD39" s="1" t="n">
        <f aca="false">BD$5/(1-$C39)+$B$39-BD$5</f>
        <v>0.38667885430669</v>
      </c>
      <c r="BE39" s="1" t="n">
        <f aca="false">BE$5/(1-$C39)+$B$39-BE$5</f>
        <v>0.388379815944577</v>
      </c>
      <c r="BF39" s="1" t="n">
        <f aca="false">BF$5/(1-$C39)+$B$39-BF$5</f>
        <v>0.390080777582464</v>
      </c>
      <c r="BG39" s="1" t="n">
        <f aca="false">BG$5/(1-$C39)+$B$39-BG$5</f>
        <v>0.39178173922035</v>
      </c>
      <c r="BH39" s="1" t="n">
        <f aca="false">BH$5/(1-$C39)+$B$39-BH$5</f>
        <v>0.393482700858236</v>
      </c>
      <c r="BI39" s="1" t="n">
        <f aca="false">BI$5/(1-$C39)+$B$39-BI$5</f>
        <v>0.395183662496122</v>
      </c>
      <c r="BJ39" s="1" t="n">
        <f aca="false">BJ$5/(1-$C39)+$B$39-BJ$5</f>
        <v>0.396884624134009</v>
      </c>
      <c r="BK39" s="1" t="n">
        <f aca="false">BK$5/(1-$C39)+$B$39-BK$5</f>
        <v>0.398585585771896</v>
      </c>
      <c r="BL39" s="1" t="n">
        <f aca="false">BL$5/(1-$C39)+$B$39-BL$5</f>
        <v>0.400286547409782</v>
      </c>
      <c r="BM39" s="1" t="n">
        <f aca="false">BM$5/(1-$C39)+$B$39-BM$5</f>
        <v>0.401987509047668</v>
      </c>
      <c r="BN39" s="1" t="n">
        <f aca="false">BN$5/(1-$C39)+$B$39-BN$5</f>
        <v>0.403688470685555</v>
      </c>
      <c r="BO39" s="1" t="n">
        <f aca="false">BO$5/(1-$C39)+$B$39-BO$5</f>
        <v>0.405389432323442</v>
      </c>
      <c r="BP39" s="1" t="n">
        <f aca="false">BP$5/(1-$C39)+$B$39-BP$5</f>
        <v>0.407090393961328</v>
      </c>
      <c r="BQ39" s="1" t="n">
        <f aca="false">BQ$5/(1-$C39)+$B$39-BQ$5</f>
        <v>0.408791355599214</v>
      </c>
      <c r="BR39" s="1" t="n">
        <f aca="false">BR$5/(1-$C39)+$B$39-BR$5</f>
        <v>0.410492317237101</v>
      </c>
      <c r="BS39" s="1" t="n">
        <f aca="false">BS$5/(1-$C39)+$B$39-BS$5</f>
        <v>0.412193278874987</v>
      </c>
      <c r="BT39" s="1" t="n">
        <f aca="false">BT$5/(1-$C39)+$B$39-BT$5</f>
        <v>0.413894240512874</v>
      </c>
      <c r="BU39" s="1" t="n">
        <f aca="false">BU$5/(1-$C39)+$B$39-BU$5</f>
        <v>0.41559520215076</v>
      </c>
      <c r="BV39" s="1" t="n">
        <f aca="false">BV$5/(1-$C39)+$B$39-BV$5</f>
        <v>0.417296163788647</v>
      </c>
      <c r="BW39" s="1" t="n">
        <f aca="false">BW$5/(1-$C39)+$B$39-BW$5</f>
        <v>0.418997125426533</v>
      </c>
      <c r="BX39" s="1" t="n">
        <f aca="false">BX$5/(1-$C39)+$B$39-BX$5</f>
        <v>0.420698087064419</v>
      </c>
      <c r="BY39" s="1" t="n">
        <f aca="false">BY$5/(1-$C39)+$B$39-BY$5</f>
        <v>0.422399048702306</v>
      </c>
      <c r="BZ39" s="1" t="n">
        <f aca="false">BZ$5/(1-$C39)+$B$39-BZ$5</f>
        <v>0.424100010340193</v>
      </c>
      <c r="CA39" s="1" t="n">
        <f aca="false">CA$5/(1-$C39)+$B$39-CA$5</f>
        <v>0.425800971978079</v>
      </c>
      <c r="CB39" s="1" t="n">
        <f aca="false">CB$5/(1-$C39)+$B$39-CB$5</f>
        <v>0.427501933615965</v>
      </c>
      <c r="CC39" s="1" t="n">
        <f aca="false">CC$5/(1-$C39)+$B$39-CC$5</f>
        <v>0.429202895253852</v>
      </c>
      <c r="CD39" s="1" t="n">
        <f aca="false">CD$5/(1-$C39)+$B$39-CD$5</f>
        <v>0.430903856891739</v>
      </c>
      <c r="CE39" s="1" t="n">
        <f aca="false">CE$5/(1-$C39)+$B$39-CE$5</f>
        <v>0.432604818529625</v>
      </c>
      <c r="CF39" s="1" t="n">
        <f aca="false">CF$5/(1-$C39)+$B$39-CF$5</f>
        <v>0.434305780167511</v>
      </c>
      <c r="CG39" s="1" t="n">
        <f aca="false">CG$5/(1-$C39)+$B$39-CG$5</f>
        <v>0.436006741805397</v>
      </c>
      <c r="CH39" s="1" t="n">
        <f aca="false">CH$5/(1-$C39)+$B$39-CH$5</f>
        <v>0.437707703443285</v>
      </c>
      <c r="CI39" s="1" t="n">
        <f aca="false">CI$5/(1-$C39)+$B$39-CI$5</f>
        <v>0.439408665081171</v>
      </c>
      <c r="CJ39" s="1" t="n">
        <f aca="false">CJ$5/(1-$C39)+$B$39-CJ$5</f>
        <v>0.441109626719057</v>
      </c>
      <c r="CK39" s="1" t="n">
        <f aca="false">CK$5/(1-$C39)+$B$39-CK$5</f>
        <v>0.442810588356943</v>
      </c>
      <c r="CL39" s="1" t="n">
        <f aca="false">CL$5/(1-$C39)+$B$39-CL$5</f>
        <v>0.44451154999483</v>
      </c>
      <c r="CM39" s="1" t="n">
        <f aca="false">CM$5/(1-$C39)+$B$39-CM$5</f>
        <v>0.446212511632717</v>
      </c>
      <c r="CN39" s="1" t="n">
        <f aca="false">CN$5/(1-$C39)+$B$39-CN$5</f>
        <v>0.447913473270603</v>
      </c>
      <c r="CO39" s="1" t="n">
        <f aca="false">CO$5/(1-$C39)+$B$39-CO$5</f>
        <v>0.449614434908489</v>
      </c>
      <c r="CP39" s="1" t="n">
        <f aca="false">CP$5/(1-$C39)+$B$39-CP$5</f>
        <v>0.451315396546376</v>
      </c>
      <c r="CQ39" s="1" t="n">
        <f aca="false">CQ$5/(1-$C39)+$B$39-CQ$5</f>
        <v>0.453016358184263</v>
      </c>
      <c r="CR39" s="1" t="n">
        <f aca="false">CR$5/(1-$C39)+$B$39-CR$5</f>
        <v>0.454717319822149</v>
      </c>
      <c r="CS39" s="1" t="n">
        <f aca="false">CS$5/(1-$C39)+$B$39-CS$5</f>
        <v>0.456418281460035</v>
      </c>
      <c r="CT39" s="1" t="n">
        <f aca="false">CT$5/(1-$C39)+$B$39-CT$5</f>
        <v>0.458119243097921</v>
      </c>
      <c r="CU39" s="1" t="n">
        <f aca="false">CU$5/(1-$C39)+$B$39-CU$5</f>
        <v>0.459820204735808</v>
      </c>
      <c r="CV39" s="1" t="n">
        <f aca="false">CV$5/(1-$C39)+$B$39-CV$5</f>
        <v>0.461521166373695</v>
      </c>
      <c r="CW39" s="1" t="n">
        <f aca="false">CW$5/(1-$C39)+$B$39-CW$5</f>
        <v>0.463222128011581</v>
      </c>
      <c r="CX39" s="1" t="n">
        <f aca="false">CX$5/(1-$C39)+$B$39-CX$5</f>
        <v>0.464923089649467</v>
      </c>
      <c r="CY39" s="1" t="n">
        <f aca="false">CY$5/(1-$C39)+$B$39-CY$5</f>
        <v>0.466624051287354</v>
      </c>
      <c r="CZ39" s="1" t="n">
        <f aca="false">CZ$5/(1-$C39)+$B$39-CZ$5</f>
        <v>0.468325012925241</v>
      </c>
      <c r="DA39" s="1" t="n">
        <f aca="false">DA$5/(1-$C39)+$B$39-DA$5</f>
        <v>0.470025974563127</v>
      </c>
      <c r="DB39" s="1" t="n">
        <f aca="false">DB$5/(1-$C39)+$B$39-DB$5</f>
        <v>0.471726936201013</v>
      </c>
      <c r="DC39" s="1" t="n">
        <f aca="false">DC$5/(1-$C39)+$B$39-DC$5</f>
        <v>0.4734278978389</v>
      </c>
      <c r="DD39" s="1" t="n">
        <f aca="false">DD$5/(1-$C39)+$B$39-DD$5</f>
        <v>0.475128859476786</v>
      </c>
      <c r="DE39" s="1" t="n">
        <f aca="false">DE$5/(1-$C39)+$B$39-DE$5</f>
        <v>0.476829821114673</v>
      </c>
      <c r="DF39" s="1" t="n">
        <f aca="false">DF$5/(1-$C39)+$B$39-DF$5</f>
        <v>0.478530782752559</v>
      </c>
      <c r="DG39" s="1" t="n">
        <f aca="false">DG$5/(1-$C39)+$B$39-DG$5</f>
        <v>0.480231744390446</v>
      </c>
      <c r="DH39" s="1" t="n">
        <f aca="false">DH$5/(1-$C39)+$B$39-DH$5</f>
        <v>0.481932706028332</v>
      </c>
      <c r="DI39" s="1" t="n">
        <f aca="false">DI$5/(1-$C39)+$B$39-DI$5</f>
        <v>0.483633667666219</v>
      </c>
      <c r="DJ39" s="1" t="n">
        <f aca="false">DJ$5/(1-$C39)+$B$39-DJ$5</f>
        <v>0.485334629304105</v>
      </c>
      <c r="DK39" s="1" t="n">
        <f aca="false">DK$5/(1-$C39)+$B$39-DK$5</f>
        <v>0.487035590941992</v>
      </c>
      <c r="DL39" s="1" t="n">
        <f aca="false">DL$5/(1-$C39)+$B$39-DL$5</f>
        <v>0.488736552579878</v>
      </c>
      <c r="DM39" s="1" t="n">
        <f aca="false">DM$5/(1-$C39)+$B$39-DM$5</f>
        <v>0.490437514217764</v>
      </c>
      <c r="DN39" s="1" t="n">
        <f aca="false">DN$5/(1-$C39)+$B$39-DN$5</f>
        <v>0.492138475855651</v>
      </c>
      <c r="DO39" s="1" t="n">
        <f aca="false">DO$5/(1-$C39)+$B$39-DO$5</f>
        <v>0.493839437493538</v>
      </c>
      <c r="DP39" s="1" t="n">
        <f aca="false">DP$5/(1-$C39)+$B$39-DP$5</f>
        <v>0.495540399131424</v>
      </c>
      <c r="DQ39" s="1" t="n">
        <f aca="false">DQ$5/(1-$C39)+$B$39-DQ$5</f>
        <v>0.49724136076931</v>
      </c>
      <c r="DR39" s="1" t="n">
        <f aca="false">DR$5/(1-$C39)+$B$39-DR$5</f>
        <v>0.498942322407197</v>
      </c>
      <c r="DS39" s="1" t="n">
        <f aca="false">DS$5/(1-$C39)+$B$39-DS$5</f>
        <v>0.500643284045084</v>
      </c>
      <c r="DT39" s="1" t="n">
        <f aca="false">DT$5/(1-$C39)+$B$39-DT$5</f>
        <v>0.502344245682969</v>
      </c>
      <c r="DU39" s="1" t="n">
        <f aca="false">DU$5/(1-$C39)+$B$39-DU$5</f>
        <v>0.504045207320855</v>
      </c>
      <c r="DV39" s="1" t="n">
        <f aca="false">DV$5/(1-$C39)+$B$39-DV$5</f>
        <v>0.505746168958742</v>
      </c>
      <c r="DW39" s="1" t="n">
        <f aca="false">DW$5/(1-$C39)+$B$39-DW$5</f>
        <v>0.50744713059663</v>
      </c>
      <c r="DX39" s="1" t="n">
        <f aca="false">DX$5/(1-$C39)+$B$39-DX$5</f>
        <v>0.509148092234516</v>
      </c>
      <c r="DY39" s="1" t="n">
        <f aca="false">DY$5/(1-$C39)+$B$39-DY$5</f>
        <v>0.510849053872402</v>
      </c>
      <c r="DZ39" s="1" t="n">
        <f aca="false">DZ$5/(1-$C39)+$B$39-DZ$5</f>
        <v>0.512550015510288</v>
      </c>
      <c r="EA39" s="1" t="n">
        <f aca="false">EA$5/(1-$C39)+$B$39-EA$5</f>
        <v>0.514250977148175</v>
      </c>
      <c r="EB39" s="1" t="n">
        <f aca="false">EB$5/(1-$C39)+$B$39-EB$5</f>
        <v>0.515951938786061</v>
      </c>
      <c r="EC39" s="1" t="n">
        <f aca="false">EC$5/(1-$C39)+$B$39-EC$5</f>
        <v>0.517652900423947</v>
      </c>
      <c r="ED39" s="1" t="n">
        <f aca="false">ED$5/(1-$C39)+$B$39-ED$5</f>
        <v>0.519353862061833</v>
      </c>
    </row>
    <row r="40" customFormat="false" ht="12.75" hidden="false" customHeight="false" outlineLevel="0" collapsed="false">
      <c r="A40" s="18" t="s">
        <v>43</v>
      </c>
      <c r="B40" s="1" t="n">
        <f aca="false">0.2623+0.002+0.0088</f>
        <v>0.2731</v>
      </c>
      <c r="C40" s="2" t="n">
        <v>0.0312</v>
      </c>
      <c r="D40" s="1" t="n">
        <f aca="false">D$5/(1-$C40)+$B$40-D$5</f>
        <v>0.321407184145334</v>
      </c>
      <c r="E40" s="1" t="n">
        <f aca="false">E$5/(1-$C40)+$B$40-E$5</f>
        <v>0.323017423616846</v>
      </c>
      <c r="F40" s="1" t="n">
        <f aca="false">F$5/(1-$C40)+$B$40-F$5</f>
        <v>0.324627663088357</v>
      </c>
      <c r="G40" s="1" t="n">
        <f aca="false">G$5/(1-$C40)+$B$40-G$5</f>
        <v>0.326237902559868</v>
      </c>
      <c r="H40" s="1" t="n">
        <f aca="false">H$5/(1-$C40)+$B$40-H$5</f>
        <v>0.327848142031379</v>
      </c>
      <c r="I40" s="1" t="n">
        <f aca="false">I$5/(1-$C40)+$B$40-I$5</f>
        <v>0.32945838150289</v>
      </c>
      <c r="J40" s="1" t="n">
        <f aca="false">J$5/(1-$C40)+$B$40-J$5</f>
        <v>0.331068620974401</v>
      </c>
      <c r="K40" s="1" t="n">
        <f aca="false">K$5/(1-$C40)+$B$40-K$5</f>
        <v>0.332678860445913</v>
      </c>
      <c r="L40" s="1" t="n">
        <f aca="false">L$5/(1-$C40)+$B$40-L$5</f>
        <v>0.334289099917424</v>
      </c>
      <c r="M40" s="1" t="n">
        <f aca="false">M$5/(1-$C40)+$B$40-M$5</f>
        <v>0.335899339388935</v>
      </c>
      <c r="N40" s="1" t="n">
        <f aca="false">N$5/(1-$C40)+$B$40-N$5</f>
        <v>0.337509578860446</v>
      </c>
      <c r="O40" s="1" t="n">
        <f aca="false">O$5/(1-$C40)+$B$40-O$5</f>
        <v>0.339119818331957</v>
      </c>
      <c r="P40" s="1" t="n">
        <f aca="false">P$5/(1-$C40)+$B$40-P$5</f>
        <v>0.340730057803468</v>
      </c>
      <c r="Q40" s="1" t="n">
        <f aca="false">Q$5/(1-$C40)+$B$40-Q$5</f>
        <v>0.342340297274979</v>
      </c>
      <c r="R40" s="1" t="n">
        <f aca="false">R$5/(1-$C40)+$B$40-R$5</f>
        <v>0.34395053674649</v>
      </c>
      <c r="S40" s="1" t="n">
        <f aca="false">S$5/(1-$C40)+$B$40-S$5</f>
        <v>0.345560776218002</v>
      </c>
      <c r="T40" s="1" t="n">
        <f aca="false">T$5/(1-$C40)+$B$40-T$5</f>
        <v>0.347171015689513</v>
      </c>
      <c r="U40" s="1" t="n">
        <f aca="false">U$5/(1-$C40)+$B$40-U$5</f>
        <v>0.348781255161024</v>
      </c>
      <c r="V40" s="1" t="n">
        <f aca="false">V$5/(1-$C40)+$B$40-V$5</f>
        <v>0.350391494632535</v>
      </c>
      <c r="W40" s="1" t="n">
        <f aca="false">W$5/(1-$C40)+$B$40-W$5</f>
        <v>0.352001734104046</v>
      </c>
      <c r="X40" s="1" t="n">
        <f aca="false">X$5/(1-$C40)+$B$40-X$5</f>
        <v>0.353611973575557</v>
      </c>
      <c r="Y40" s="1" t="n">
        <f aca="false">Y$5/(1-$C40)+$B$40-Y$5</f>
        <v>0.355222213047068</v>
      </c>
      <c r="Z40" s="1" t="n">
        <f aca="false">Z$5/(1-$C40)+$B$40-Z$5</f>
        <v>0.35683245251858</v>
      </c>
      <c r="AA40" s="1" t="n">
        <f aca="false">AA$5/(1-$C40)+$B$40-AA$5</f>
        <v>0.358442691990091</v>
      </c>
      <c r="AB40" s="1" t="n">
        <f aca="false">AB$5/(1-$C40)+$B$40-AB$5</f>
        <v>0.360052931461602</v>
      </c>
      <c r="AC40" s="1" t="n">
        <f aca="false">AC$5/(1-$C40)+$B$40-AC$5</f>
        <v>0.361663170933113</v>
      </c>
      <c r="AD40" s="1" t="n">
        <f aca="false">AD$5/(1-$C40)+$B$40-AD$5</f>
        <v>0.363273410404624</v>
      </c>
      <c r="AE40" s="1" t="n">
        <f aca="false">AE$5/(1-$C40)+$B$40-AE$5</f>
        <v>0.364883649876135</v>
      </c>
      <c r="AF40" s="1" t="n">
        <f aca="false">AF$5/(1-$C40)+$B$40-AF$5</f>
        <v>0.366493889347646</v>
      </c>
      <c r="AG40" s="1" t="n">
        <f aca="false">AG$5/(1-$C40)+$B$40-AG$5</f>
        <v>0.368104128819157</v>
      </c>
      <c r="AH40" s="1" t="n">
        <f aca="false">AH$5/(1-$C40)+$B$40-AH$5</f>
        <v>0.369714368290669</v>
      </c>
      <c r="AI40" s="1" t="n">
        <f aca="false">AI$5/(1-$C40)+$B$40-AI$5</f>
        <v>0.37132460776218</v>
      </c>
      <c r="AJ40" s="1" t="n">
        <f aca="false">AJ$5/(1-$C40)+$B$40-AJ$5</f>
        <v>0.372934847233691</v>
      </c>
      <c r="AK40" s="1" t="n">
        <f aca="false">AK$5/(1-$C40)+$B$40-AK$5</f>
        <v>0.374545086705202</v>
      </c>
      <c r="AL40" s="1" t="n">
        <f aca="false">AL$5/(1-$C40)+$B$40-AL$5</f>
        <v>0.376155326176713</v>
      </c>
      <c r="AM40" s="1" t="n">
        <f aca="false">AM$5/(1-$C40)+$B$40-AM$5</f>
        <v>0.377765565648224</v>
      </c>
      <c r="AN40" s="1" t="n">
        <f aca="false">AN$5/(1-$C40)+$B$40-AN$5</f>
        <v>0.379375805119735</v>
      </c>
      <c r="AO40" s="1" t="n">
        <f aca="false">AO$5/(1-$C40)+$B$40-AO$5</f>
        <v>0.380986044591247</v>
      </c>
      <c r="AP40" s="1" t="n">
        <f aca="false">AP$5/(1-$C40)+$B$40-AP$5</f>
        <v>0.382596284062758</v>
      </c>
      <c r="AQ40" s="1" t="n">
        <f aca="false">AQ$5/(1-$C40)+$B$40-AQ$5</f>
        <v>0.384206523534269</v>
      </c>
      <c r="AR40" s="1" t="n">
        <f aca="false">AR$5/(1-$C40)+$B$40-AR$5</f>
        <v>0.38581676300578</v>
      </c>
      <c r="AS40" s="1" t="n">
        <f aca="false">AS$5/(1-$C40)+$B$40-AS$5</f>
        <v>0.387427002477291</v>
      </c>
      <c r="AT40" s="1" t="n">
        <f aca="false">AT$5/(1-$C40)+$B$40-AT$5</f>
        <v>0.389037241948802</v>
      </c>
      <c r="AU40" s="1" t="n">
        <f aca="false">AU$5/(1-$C40)+$B$40-AU$5</f>
        <v>0.390647481420313</v>
      </c>
      <c r="AV40" s="1" t="n">
        <f aca="false">AV$5/(1-$C40)+$B$40-AV$5</f>
        <v>0.392257720891825</v>
      </c>
      <c r="AW40" s="1" t="n">
        <f aca="false">AW$5/(1-$C40)+$B$40-AW$5</f>
        <v>0.393867960363336</v>
      </c>
      <c r="AX40" s="1" t="n">
        <f aca="false">AX$5/(1-$C40)+$B$40-AX$5</f>
        <v>0.395478199834848</v>
      </c>
      <c r="AY40" s="1" t="n">
        <f aca="false">AY$5/(1-$C40)+$B$40-AY$5</f>
        <v>0.397088439306358</v>
      </c>
      <c r="AZ40" s="1" t="n">
        <f aca="false">AZ$5/(1-$C40)+$B$40-AZ$5</f>
        <v>0.398698678777869</v>
      </c>
      <c r="BA40" s="1" t="n">
        <f aca="false">BA$5/(1-$C40)+$B$40-BA$5</f>
        <v>0.400308918249381</v>
      </c>
      <c r="BB40" s="1" t="n">
        <f aca="false">BB$5/(1-$C40)+$B$40-BB$5</f>
        <v>0.401919157720892</v>
      </c>
      <c r="BC40" s="1" t="n">
        <f aca="false">BC$5/(1-$C40)+$B$40-BC$5</f>
        <v>0.403529397192403</v>
      </c>
      <c r="BD40" s="1" t="n">
        <f aca="false">BD$5/(1-$C40)+$B$40-BD$5</f>
        <v>0.405139636663915</v>
      </c>
      <c r="BE40" s="1" t="n">
        <f aca="false">BE$5/(1-$C40)+$B$40-BE$5</f>
        <v>0.406749876135425</v>
      </c>
      <c r="BF40" s="1" t="n">
        <f aca="false">BF$5/(1-$C40)+$B$40-BF$5</f>
        <v>0.408360115606937</v>
      </c>
      <c r="BG40" s="1" t="n">
        <f aca="false">BG$5/(1-$C40)+$B$40-BG$5</f>
        <v>0.409970355078448</v>
      </c>
      <c r="BH40" s="1" t="n">
        <f aca="false">BH$5/(1-$C40)+$B$40-BH$5</f>
        <v>0.411580594549958</v>
      </c>
      <c r="BI40" s="1" t="n">
        <f aca="false">BI$5/(1-$C40)+$B$40-BI$5</f>
        <v>0.41319083402147</v>
      </c>
      <c r="BJ40" s="1" t="n">
        <f aca="false">BJ$5/(1-$C40)+$B$40-BJ$5</f>
        <v>0.414801073492981</v>
      </c>
      <c r="BK40" s="1" t="n">
        <f aca="false">BK$5/(1-$C40)+$B$40-BK$5</f>
        <v>0.416411312964493</v>
      </c>
      <c r="BL40" s="1" t="n">
        <f aca="false">BL$5/(1-$C40)+$B$40-BL$5</f>
        <v>0.418021552436003</v>
      </c>
      <c r="BM40" s="1" t="n">
        <f aca="false">BM$5/(1-$C40)+$B$40-BM$5</f>
        <v>0.419631791907515</v>
      </c>
      <c r="BN40" s="1" t="n">
        <f aca="false">BN$5/(1-$C40)+$B$40-BN$5</f>
        <v>0.421242031379026</v>
      </c>
      <c r="BO40" s="1" t="n">
        <f aca="false">BO$5/(1-$C40)+$B$40-BO$5</f>
        <v>0.422852270850536</v>
      </c>
      <c r="BP40" s="1" t="n">
        <f aca="false">BP$5/(1-$C40)+$B$40-BP$5</f>
        <v>0.424462510322048</v>
      </c>
      <c r="BQ40" s="1" t="n">
        <f aca="false">BQ$5/(1-$C40)+$B$40-BQ$5</f>
        <v>0.426072749793559</v>
      </c>
      <c r="BR40" s="1" t="n">
        <f aca="false">BR$5/(1-$C40)+$B$40-BR$5</f>
        <v>0.427682989265071</v>
      </c>
      <c r="BS40" s="1" t="n">
        <f aca="false">BS$5/(1-$C40)+$B$40-BS$5</f>
        <v>0.429293228736581</v>
      </c>
      <c r="BT40" s="1" t="n">
        <f aca="false">BT$5/(1-$C40)+$B$40-BT$5</f>
        <v>0.430903468208093</v>
      </c>
      <c r="BU40" s="1" t="n">
        <f aca="false">BU$5/(1-$C40)+$B$40-BU$5</f>
        <v>0.432513707679604</v>
      </c>
      <c r="BV40" s="1" t="n">
        <f aca="false">BV$5/(1-$C40)+$B$40-BV$5</f>
        <v>0.434123947151114</v>
      </c>
      <c r="BW40" s="1" t="n">
        <f aca="false">BW$5/(1-$C40)+$B$40-BW$5</f>
        <v>0.435734186622626</v>
      </c>
      <c r="BX40" s="1" t="n">
        <f aca="false">BX$5/(1-$C40)+$B$40-BX$5</f>
        <v>0.437344426094137</v>
      </c>
      <c r="BY40" s="1" t="n">
        <f aca="false">BY$5/(1-$C40)+$B$40-BY$5</f>
        <v>0.438954665565649</v>
      </c>
      <c r="BZ40" s="1" t="n">
        <f aca="false">BZ$5/(1-$C40)+$B$40-BZ$5</f>
        <v>0.440564905037159</v>
      </c>
      <c r="CA40" s="1" t="n">
        <f aca="false">CA$5/(1-$C40)+$B$40-CA$5</f>
        <v>0.442175144508671</v>
      </c>
      <c r="CB40" s="1" t="n">
        <f aca="false">CB$5/(1-$C40)+$B$40-CB$5</f>
        <v>0.443785383980182</v>
      </c>
      <c r="CC40" s="1" t="n">
        <f aca="false">CC$5/(1-$C40)+$B$40-CC$5</f>
        <v>0.445395623451693</v>
      </c>
      <c r="CD40" s="1" t="n">
        <f aca="false">CD$5/(1-$C40)+$B$40-CD$5</f>
        <v>0.447005862923204</v>
      </c>
      <c r="CE40" s="1" t="n">
        <f aca="false">CE$5/(1-$C40)+$B$40-CE$5</f>
        <v>0.448616102394715</v>
      </c>
      <c r="CF40" s="1" t="n">
        <f aca="false">CF$5/(1-$C40)+$B$40-CF$5</f>
        <v>0.450226341866227</v>
      </c>
      <c r="CG40" s="1" t="n">
        <f aca="false">CG$5/(1-$C40)+$B$40-CG$5</f>
        <v>0.451836581337737</v>
      </c>
      <c r="CH40" s="1" t="n">
        <f aca="false">CH$5/(1-$C40)+$B$40-CH$5</f>
        <v>0.453446820809249</v>
      </c>
      <c r="CI40" s="1" t="n">
        <f aca="false">CI$5/(1-$C40)+$B$40-CI$5</f>
        <v>0.45505706028076</v>
      </c>
      <c r="CJ40" s="1" t="n">
        <f aca="false">CJ$5/(1-$C40)+$B$40-CJ$5</f>
        <v>0.456667299752271</v>
      </c>
      <c r="CK40" s="1" t="n">
        <f aca="false">CK$5/(1-$C40)+$B$40-CK$5</f>
        <v>0.458277539223782</v>
      </c>
      <c r="CL40" s="1" t="n">
        <f aca="false">CL$5/(1-$C40)+$B$40-CL$5</f>
        <v>0.459887778695293</v>
      </c>
      <c r="CM40" s="1" t="n">
        <f aca="false">CM$5/(1-$C40)+$B$40-CM$5</f>
        <v>0.461498018166805</v>
      </c>
      <c r="CN40" s="1" t="n">
        <f aca="false">CN$5/(1-$C40)+$B$40-CN$5</f>
        <v>0.463108257638315</v>
      </c>
      <c r="CO40" s="1" t="n">
        <f aca="false">CO$5/(1-$C40)+$B$40-CO$5</f>
        <v>0.464718497109827</v>
      </c>
      <c r="CP40" s="1" t="n">
        <f aca="false">CP$5/(1-$C40)+$B$40-CP$5</f>
        <v>0.466328736581338</v>
      </c>
      <c r="CQ40" s="1" t="n">
        <f aca="false">CQ$5/(1-$C40)+$B$40-CQ$5</f>
        <v>0.467938976052849</v>
      </c>
      <c r="CR40" s="1" t="n">
        <f aca="false">CR$5/(1-$C40)+$B$40-CR$5</f>
        <v>0.46954921552436</v>
      </c>
      <c r="CS40" s="1" t="n">
        <f aca="false">CS$5/(1-$C40)+$B$40-CS$5</f>
        <v>0.471159454995871</v>
      </c>
      <c r="CT40" s="1" t="n">
        <f aca="false">CT$5/(1-$C40)+$B$40-CT$5</f>
        <v>0.472769694467382</v>
      </c>
      <c r="CU40" s="1" t="n">
        <f aca="false">CU$5/(1-$C40)+$B$40-CU$5</f>
        <v>0.474379933938893</v>
      </c>
      <c r="CV40" s="1" t="n">
        <f aca="false">CV$5/(1-$C40)+$B$40-CV$5</f>
        <v>0.475990173410405</v>
      </c>
      <c r="CW40" s="1" t="n">
        <f aca="false">CW$5/(1-$C40)+$B$40-CW$5</f>
        <v>0.477600412881916</v>
      </c>
      <c r="CX40" s="1" t="n">
        <f aca="false">CX$5/(1-$C40)+$B$40-CX$5</f>
        <v>0.479210652353427</v>
      </c>
      <c r="CY40" s="1" t="n">
        <f aca="false">CY$5/(1-$C40)+$B$40-CY$5</f>
        <v>0.480820891824938</v>
      </c>
      <c r="CZ40" s="1" t="n">
        <f aca="false">CZ$5/(1-$C40)+$B$40-CZ$5</f>
        <v>0.482431131296449</v>
      </c>
      <c r="DA40" s="1" t="n">
        <f aca="false">DA$5/(1-$C40)+$B$40-DA$5</f>
        <v>0.48404137076796</v>
      </c>
      <c r="DB40" s="1" t="n">
        <f aca="false">DB$5/(1-$C40)+$B$40-DB$5</f>
        <v>0.485651610239471</v>
      </c>
      <c r="DC40" s="1" t="n">
        <f aca="false">DC$5/(1-$C40)+$B$40-DC$5</f>
        <v>0.487261849710983</v>
      </c>
      <c r="DD40" s="1" t="n">
        <f aca="false">DD$5/(1-$C40)+$B$40-DD$5</f>
        <v>0.488872089182494</v>
      </c>
      <c r="DE40" s="1" t="n">
        <f aca="false">DE$5/(1-$C40)+$B$40-DE$5</f>
        <v>0.490482328654005</v>
      </c>
      <c r="DF40" s="1" t="n">
        <f aca="false">DF$5/(1-$C40)+$B$40-DF$5</f>
        <v>0.492092568125516</v>
      </c>
      <c r="DG40" s="1" t="n">
        <f aca="false">DG$5/(1-$C40)+$B$40-DG$5</f>
        <v>0.493702807597027</v>
      </c>
      <c r="DH40" s="1" t="n">
        <f aca="false">DH$5/(1-$C40)+$B$40-DH$5</f>
        <v>0.495313047068538</v>
      </c>
      <c r="DI40" s="1" t="n">
        <f aca="false">DI$5/(1-$C40)+$B$40-DI$5</f>
        <v>0.496923286540049</v>
      </c>
      <c r="DJ40" s="1" t="n">
        <f aca="false">DJ$5/(1-$C40)+$B$40-DJ$5</f>
        <v>0.498533526011561</v>
      </c>
      <c r="DK40" s="1" t="n">
        <f aca="false">DK$5/(1-$C40)+$B$40-DK$5</f>
        <v>0.500143765483072</v>
      </c>
      <c r="DL40" s="1" t="n">
        <f aca="false">DL$5/(1-$C40)+$B$40-DL$5</f>
        <v>0.501754004954583</v>
      </c>
      <c r="DM40" s="1" t="n">
        <f aca="false">DM$5/(1-$C40)+$B$40-DM$5</f>
        <v>0.503364244426094</v>
      </c>
      <c r="DN40" s="1" t="n">
        <f aca="false">DN$5/(1-$C40)+$B$40-DN$5</f>
        <v>0.504974483897605</v>
      </c>
      <c r="DO40" s="1" t="n">
        <f aca="false">DO$5/(1-$C40)+$B$40-DO$5</f>
        <v>0.506584723369116</v>
      </c>
      <c r="DP40" s="1" t="n">
        <f aca="false">DP$5/(1-$C40)+$B$40-DP$5</f>
        <v>0.508194962840627</v>
      </c>
      <c r="DQ40" s="1" t="n">
        <f aca="false">DQ$5/(1-$C40)+$B$40-DQ$5</f>
        <v>0.509805202312139</v>
      </c>
      <c r="DR40" s="1" t="n">
        <f aca="false">DR$5/(1-$C40)+$B$40-DR$5</f>
        <v>0.51141544178365</v>
      </c>
      <c r="DS40" s="1" t="n">
        <f aca="false">DS$5/(1-$C40)+$B$40-DS$5</f>
        <v>0.513025681255161</v>
      </c>
      <c r="DT40" s="1" t="n">
        <f aca="false">DT$5/(1-$C40)+$B$40-DT$5</f>
        <v>0.514635920726671</v>
      </c>
      <c r="DU40" s="1" t="n">
        <f aca="false">DU$5/(1-$C40)+$B$40-DU$5</f>
        <v>0.516246160198183</v>
      </c>
      <c r="DV40" s="1" t="n">
        <f aca="false">DV$5/(1-$C40)+$B$40-DV$5</f>
        <v>0.517856399669694</v>
      </c>
      <c r="DW40" s="1" t="n">
        <f aca="false">DW$5/(1-$C40)+$B$40-DW$5</f>
        <v>0.519466639141205</v>
      </c>
      <c r="DX40" s="1" t="n">
        <f aca="false">DX$5/(1-$C40)+$B$40-DX$5</f>
        <v>0.521076878612717</v>
      </c>
      <c r="DY40" s="1" t="n">
        <f aca="false">DY$5/(1-$C40)+$B$40-DY$5</f>
        <v>0.522687118084228</v>
      </c>
      <c r="DZ40" s="1" t="n">
        <f aca="false">DZ$5/(1-$C40)+$B$40-DZ$5</f>
        <v>0.524297357555738</v>
      </c>
      <c r="EA40" s="1" t="n">
        <f aca="false">EA$5/(1-$C40)+$B$40-EA$5</f>
        <v>0.525907597027249</v>
      </c>
      <c r="EB40" s="1" t="n">
        <f aca="false">EB$5/(1-$C40)+$B$40-EB$5</f>
        <v>0.527517836498761</v>
      </c>
      <c r="EC40" s="1" t="n">
        <f aca="false">EC$5/(1-$C40)+$B$40-EC$5</f>
        <v>0.529128075970272</v>
      </c>
      <c r="ED40" s="1" t="n">
        <f aca="false">ED$5/(1-$C40)+$B$40-ED$5</f>
        <v>0.530738315441783</v>
      </c>
    </row>
    <row r="41" customFormat="false" ht="12.75" hidden="false" customHeight="false" outlineLevel="0" collapsed="false">
      <c r="A41" s="18" t="s">
        <v>44</v>
      </c>
      <c r="B41" s="1" t="n">
        <f aca="false">0.3987+0.002+0.0088</f>
        <v>0.4095</v>
      </c>
      <c r="C41" s="2" t="n">
        <v>0.0473</v>
      </c>
      <c r="D41" s="1" t="n">
        <f aca="false">D$5/(1-$C41)+$B$41-D$5</f>
        <v>0.483972551695182</v>
      </c>
      <c r="E41" s="1" t="n">
        <f aca="false">E$5/(1-$C41)+$B$41-E$5</f>
        <v>0.486454970085022</v>
      </c>
      <c r="F41" s="1" t="n">
        <f aca="false">F$5/(1-$C41)+$B$41-F$5</f>
        <v>0.488937388474861</v>
      </c>
      <c r="G41" s="1" t="n">
        <f aca="false">G$5/(1-$C41)+$B$41-G$5</f>
        <v>0.4914198068647</v>
      </c>
      <c r="H41" s="1" t="n">
        <f aca="false">H$5/(1-$C41)+$B$41-H$5</f>
        <v>0.49390222525454</v>
      </c>
      <c r="I41" s="1" t="n">
        <f aca="false">I$5/(1-$C41)+$B$41-I$5</f>
        <v>0.496384643644379</v>
      </c>
      <c r="J41" s="1" t="n">
        <f aca="false">J$5/(1-$C41)+$B$41-J$5</f>
        <v>0.498867062034219</v>
      </c>
      <c r="K41" s="1" t="n">
        <f aca="false">K$5/(1-$C41)+$B$41-K$5</f>
        <v>0.501349480424058</v>
      </c>
      <c r="L41" s="1" t="n">
        <f aca="false">L$5/(1-$C41)+$B$41-L$5</f>
        <v>0.503831898813897</v>
      </c>
      <c r="M41" s="1" t="n">
        <f aca="false">M$5/(1-$C41)+$B$41-M$5</f>
        <v>0.506314317203737</v>
      </c>
      <c r="N41" s="1" t="n">
        <f aca="false">N$5/(1-$C41)+$B$41-N$5</f>
        <v>0.508796735593576</v>
      </c>
      <c r="O41" s="1" t="n">
        <f aca="false">O$5/(1-$C41)+$B$41-O$5</f>
        <v>0.511279153983415</v>
      </c>
      <c r="P41" s="1" t="n">
        <f aca="false">P$5/(1-$C41)+$B$41-P$5</f>
        <v>0.513761572373255</v>
      </c>
      <c r="Q41" s="1" t="n">
        <f aca="false">Q$5/(1-$C41)+$B$41-Q$5</f>
        <v>0.516243990763095</v>
      </c>
      <c r="R41" s="1" t="n">
        <f aca="false">R$5/(1-$C41)+$B$41-R$5</f>
        <v>0.518726409152934</v>
      </c>
      <c r="S41" s="1" t="n">
        <f aca="false">S$5/(1-$C41)+$B$41-S$5</f>
        <v>0.521208827542773</v>
      </c>
      <c r="T41" s="1" t="n">
        <f aca="false">T$5/(1-$C41)+$B$41-T$5</f>
        <v>0.523691245932612</v>
      </c>
      <c r="U41" s="1" t="n">
        <f aca="false">U$5/(1-$C41)+$B$41-U$5</f>
        <v>0.526173664322452</v>
      </c>
      <c r="V41" s="1" t="n">
        <f aca="false">V$5/(1-$C41)+$B$41-V$5</f>
        <v>0.528656082712292</v>
      </c>
      <c r="W41" s="1" t="n">
        <f aca="false">W$5/(1-$C41)+$B$41-W$5</f>
        <v>0.531138501102131</v>
      </c>
      <c r="X41" s="1" t="n">
        <f aca="false">X$5/(1-$C41)+$B$41-X$5</f>
        <v>0.53362091949197</v>
      </c>
      <c r="Y41" s="1" t="n">
        <f aca="false">Y$5/(1-$C41)+$B$41-Y$5</f>
        <v>0.536103337881809</v>
      </c>
      <c r="Z41" s="1" t="n">
        <f aca="false">Z$5/(1-$C41)+$B$41-Z$5</f>
        <v>0.538585756271649</v>
      </c>
      <c r="AA41" s="1" t="n">
        <f aca="false">AA$5/(1-$C41)+$B$41-AA$5</f>
        <v>0.541068174661489</v>
      </c>
      <c r="AB41" s="1" t="n">
        <f aca="false">AB$5/(1-$C41)+$B$41-AB$5</f>
        <v>0.543550593051328</v>
      </c>
      <c r="AC41" s="1" t="n">
        <f aca="false">AC$5/(1-$C41)+$B$41-AC$5</f>
        <v>0.546033011441167</v>
      </c>
      <c r="AD41" s="1" t="n">
        <f aca="false">AD$5/(1-$C41)+$B$41-AD$5</f>
        <v>0.548515429831006</v>
      </c>
      <c r="AE41" s="1" t="n">
        <f aca="false">AE$5/(1-$C41)+$B$41-AE$5</f>
        <v>0.550997848220846</v>
      </c>
      <c r="AF41" s="1" t="n">
        <f aca="false">AF$5/(1-$C41)+$B$41-AF$5</f>
        <v>0.553480266610686</v>
      </c>
      <c r="AG41" s="1" t="n">
        <f aca="false">AG$5/(1-$C41)+$B$41-AG$5</f>
        <v>0.555962685000525</v>
      </c>
      <c r="AH41" s="1" t="n">
        <f aca="false">AH$5/(1-$C41)+$B$41-AH$5</f>
        <v>0.558445103390364</v>
      </c>
      <c r="AI41" s="1" t="n">
        <f aca="false">AI$5/(1-$C41)+$B$41-AI$5</f>
        <v>0.560927521780203</v>
      </c>
      <c r="AJ41" s="1" t="n">
        <f aca="false">AJ$5/(1-$C41)+$B$41-AJ$5</f>
        <v>0.563409940170043</v>
      </c>
      <c r="AK41" s="1" t="n">
        <f aca="false">AK$5/(1-$C41)+$B$41-AK$5</f>
        <v>0.565892358559882</v>
      </c>
      <c r="AL41" s="1" t="n">
        <f aca="false">AL$5/(1-$C41)+$B$41-AL$5</f>
        <v>0.568374776949722</v>
      </c>
      <c r="AM41" s="1" t="n">
        <f aca="false">AM$5/(1-$C41)+$B$41-AM$5</f>
        <v>0.570857195339561</v>
      </c>
      <c r="AN41" s="1" t="n">
        <f aca="false">AN$5/(1-$C41)+$B$41-AN$5</f>
        <v>0.573339613729401</v>
      </c>
      <c r="AO41" s="1" t="n">
        <f aca="false">AO$5/(1-$C41)+$B$41-AO$5</f>
        <v>0.57582203211924</v>
      </c>
      <c r="AP41" s="1" t="n">
        <f aca="false">AP$5/(1-$C41)+$B$41-AP$5</f>
        <v>0.578304450509079</v>
      </c>
      <c r="AQ41" s="1" t="n">
        <f aca="false">AQ$5/(1-$C41)+$B$41-AQ$5</f>
        <v>0.580786868898919</v>
      </c>
      <c r="AR41" s="1" t="n">
        <f aca="false">AR$5/(1-$C41)+$B$41-AR$5</f>
        <v>0.583269287288758</v>
      </c>
      <c r="AS41" s="1" t="n">
        <f aca="false">AS$5/(1-$C41)+$B$41-AS$5</f>
        <v>0.585751705678597</v>
      </c>
      <c r="AT41" s="1" t="n">
        <f aca="false">AT$5/(1-$C41)+$B$41-AT$5</f>
        <v>0.588234124068437</v>
      </c>
      <c r="AU41" s="1" t="n">
        <f aca="false">AU$5/(1-$C41)+$B$41-AU$5</f>
        <v>0.590716542458277</v>
      </c>
      <c r="AV41" s="1" t="n">
        <f aca="false">AV$5/(1-$C41)+$B$41-AV$5</f>
        <v>0.593198960848115</v>
      </c>
      <c r="AW41" s="1" t="n">
        <f aca="false">AW$5/(1-$C41)+$B$41-AW$5</f>
        <v>0.595681379237955</v>
      </c>
      <c r="AX41" s="1" t="n">
        <f aca="false">AX$5/(1-$C41)+$B$41-AX$5</f>
        <v>0.598163797627794</v>
      </c>
      <c r="AY41" s="1" t="n">
        <f aca="false">AY$5/(1-$C41)+$B$41-AY$5</f>
        <v>0.600646216017634</v>
      </c>
      <c r="AZ41" s="1" t="n">
        <f aca="false">AZ$5/(1-$C41)+$B$41-AZ$5</f>
        <v>0.603128634407474</v>
      </c>
      <c r="BA41" s="1" t="n">
        <f aca="false">BA$5/(1-$C41)+$B$41-BA$5</f>
        <v>0.605611052797313</v>
      </c>
      <c r="BB41" s="1" t="n">
        <f aca="false">BB$5/(1-$C41)+$B$41-BB$5</f>
        <v>0.608093471187151</v>
      </c>
      <c r="BC41" s="1" t="n">
        <f aca="false">BC$5/(1-$C41)+$B$41-BC$5</f>
        <v>0.610575889576991</v>
      </c>
      <c r="BD41" s="1" t="n">
        <f aca="false">BD$5/(1-$C41)+$B$41-BD$5</f>
        <v>0.61305830796683</v>
      </c>
      <c r="BE41" s="1" t="n">
        <f aca="false">BE$5/(1-$C41)+$B$41-BE$5</f>
        <v>0.61554072635667</v>
      </c>
      <c r="BF41" s="1" t="n">
        <f aca="false">BF$5/(1-$C41)+$B$41-BF$5</f>
        <v>0.61802314474651</v>
      </c>
      <c r="BG41" s="1" t="n">
        <f aca="false">BG$5/(1-$C41)+$B$41-BG$5</f>
        <v>0.62050556313635</v>
      </c>
      <c r="BH41" s="1" t="n">
        <f aca="false">BH$5/(1-$C41)+$B$41-BH$5</f>
        <v>0.622987981526188</v>
      </c>
      <c r="BI41" s="1" t="n">
        <f aca="false">BI$5/(1-$C41)+$B$41-BI$5</f>
        <v>0.625470399916027</v>
      </c>
      <c r="BJ41" s="1" t="n">
        <f aca="false">BJ$5/(1-$C41)+$B$41-BJ$5</f>
        <v>0.627952818305867</v>
      </c>
      <c r="BK41" s="1" t="n">
        <f aca="false">BK$5/(1-$C41)+$B$41-BK$5</f>
        <v>0.630435236695707</v>
      </c>
      <c r="BL41" s="1" t="n">
        <f aca="false">BL$5/(1-$C41)+$B$41-BL$5</f>
        <v>0.632917655085547</v>
      </c>
      <c r="BM41" s="1" t="n">
        <f aca="false">BM$5/(1-$C41)+$B$41-BM$5</f>
        <v>0.635400073475385</v>
      </c>
      <c r="BN41" s="1" t="n">
        <f aca="false">BN$5/(1-$C41)+$B$41-BN$5</f>
        <v>0.637882491865224</v>
      </c>
      <c r="BO41" s="1" t="n">
        <f aca="false">BO$5/(1-$C41)+$B$41-BO$5</f>
        <v>0.640364910255064</v>
      </c>
      <c r="BP41" s="1" t="n">
        <f aca="false">BP$5/(1-$C41)+$B$41-BP$5</f>
        <v>0.642847328644904</v>
      </c>
      <c r="BQ41" s="1" t="n">
        <f aca="false">BQ$5/(1-$C41)+$B$41-BQ$5</f>
        <v>0.645329747034744</v>
      </c>
      <c r="BR41" s="1" t="n">
        <f aca="false">BR$5/(1-$C41)+$B$41-BR$5</f>
        <v>0.647812165424582</v>
      </c>
      <c r="BS41" s="1" t="n">
        <f aca="false">BS$5/(1-$C41)+$B$41-BS$5</f>
        <v>0.650294583814421</v>
      </c>
      <c r="BT41" s="1" t="n">
        <f aca="false">BT$5/(1-$C41)+$B$41-BT$5</f>
        <v>0.652777002204261</v>
      </c>
      <c r="BU41" s="1" t="n">
        <f aca="false">BU$5/(1-$C41)+$B$41-BU$5</f>
        <v>0.655259420594101</v>
      </c>
      <c r="BV41" s="1" t="n">
        <f aca="false">BV$5/(1-$C41)+$B$41-BV$5</f>
        <v>0.657741838983941</v>
      </c>
      <c r="BW41" s="1" t="n">
        <f aca="false">BW$5/(1-$C41)+$B$41-BW$5</f>
        <v>0.660224257373779</v>
      </c>
      <c r="BX41" s="1" t="n">
        <f aca="false">BX$5/(1-$C41)+$B$41-BX$5</f>
        <v>0.662706675763618</v>
      </c>
      <c r="BY41" s="1" t="n">
        <f aca="false">BY$5/(1-$C41)+$B$41-BY$5</f>
        <v>0.665189094153458</v>
      </c>
      <c r="BZ41" s="1" t="n">
        <f aca="false">BZ$5/(1-$C41)+$B$41-BZ$5</f>
        <v>0.667671512543298</v>
      </c>
      <c r="CA41" s="1" t="n">
        <f aca="false">CA$5/(1-$C41)+$B$41-CA$5</f>
        <v>0.670153930933138</v>
      </c>
      <c r="CB41" s="1" t="n">
        <f aca="false">CB$5/(1-$C41)+$B$41-CB$5</f>
        <v>0.672636349322976</v>
      </c>
      <c r="CC41" s="1" t="n">
        <f aca="false">CC$5/(1-$C41)+$B$41-CC$5</f>
        <v>0.675118767712815</v>
      </c>
      <c r="CD41" s="1" t="n">
        <f aca="false">CD$5/(1-$C41)+$B$41-CD$5</f>
        <v>0.677601186102655</v>
      </c>
      <c r="CE41" s="1" t="n">
        <f aca="false">CE$5/(1-$C41)+$B$41-CE$5</f>
        <v>0.680083604492495</v>
      </c>
      <c r="CF41" s="1" t="n">
        <f aca="false">CF$5/(1-$C41)+$B$41-CF$5</f>
        <v>0.682566022882335</v>
      </c>
      <c r="CG41" s="1" t="n">
        <f aca="false">CG$5/(1-$C41)+$B$41-CG$5</f>
        <v>0.685048441272173</v>
      </c>
      <c r="CH41" s="1" t="n">
        <f aca="false">CH$5/(1-$C41)+$B$41-CH$5</f>
        <v>0.687530859662012</v>
      </c>
      <c r="CI41" s="1" t="n">
        <f aca="false">CI$5/(1-$C41)+$B$41-CI$5</f>
        <v>0.690013278051852</v>
      </c>
      <c r="CJ41" s="1" t="n">
        <f aca="false">CJ$5/(1-$C41)+$B$41-CJ$5</f>
        <v>0.692495696441692</v>
      </c>
      <c r="CK41" s="1" t="n">
        <f aca="false">CK$5/(1-$C41)+$B$41-CK$5</f>
        <v>0.694978114831532</v>
      </c>
      <c r="CL41" s="1" t="n">
        <f aca="false">CL$5/(1-$C41)+$B$41-CL$5</f>
        <v>0.69746053322137</v>
      </c>
      <c r="CM41" s="1" t="n">
        <f aca="false">CM$5/(1-$C41)+$B$41-CM$5</f>
        <v>0.69994295161121</v>
      </c>
      <c r="CN41" s="1" t="n">
        <f aca="false">CN$5/(1-$C41)+$B$41-CN$5</f>
        <v>0.702425370001049</v>
      </c>
      <c r="CO41" s="1" t="n">
        <f aca="false">CO$5/(1-$C41)+$B$41-CO$5</f>
        <v>0.704907788390889</v>
      </c>
      <c r="CP41" s="1" t="n">
        <f aca="false">CP$5/(1-$C41)+$B$41-CP$5</f>
        <v>0.707390206780727</v>
      </c>
      <c r="CQ41" s="1" t="n">
        <f aca="false">CQ$5/(1-$C41)+$B$41-CQ$5</f>
        <v>0.709872625170567</v>
      </c>
      <c r="CR41" s="1" t="n">
        <f aca="false">CR$5/(1-$C41)+$B$41-CR$5</f>
        <v>0.712355043560407</v>
      </c>
      <c r="CS41" s="1" t="n">
        <f aca="false">CS$5/(1-$C41)+$B$41-CS$5</f>
        <v>0.714837461950246</v>
      </c>
      <c r="CT41" s="1" t="n">
        <f aca="false">CT$5/(1-$C41)+$B$41-CT$5</f>
        <v>0.717319880340086</v>
      </c>
      <c r="CU41" s="1" t="n">
        <f aca="false">CU$5/(1-$C41)+$B$41-CU$5</f>
        <v>0.719802298729924</v>
      </c>
      <c r="CV41" s="1" t="n">
        <f aca="false">CV$5/(1-$C41)+$B$41-CV$5</f>
        <v>0.722284717119764</v>
      </c>
      <c r="CW41" s="1" t="n">
        <f aca="false">CW$5/(1-$C41)+$B$41-CW$5</f>
        <v>0.724767135509604</v>
      </c>
      <c r="CX41" s="1" t="n">
        <f aca="false">CX$5/(1-$C41)+$B$41-CX$5</f>
        <v>0.727249553899443</v>
      </c>
      <c r="CY41" s="1" t="n">
        <f aca="false">CY$5/(1-$C41)+$B$41-CY$5</f>
        <v>0.729731972289283</v>
      </c>
      <c r="CZ41" s="1" t="n">
        <f aca="false">CZ$5/(1-$C41)+$B$41-CZ$5</f>
        <v>0.732214390679121</v>
      </c>
      <c r="DA41" s="1" t="n">
        <f aca="false">DA$5/(1-$C41)+$B$41-DA$5</f>
        <v>0.734696809068961</v>
      </c>
      <c r="DB41" s="1" t="n">
        <f aca="false">DB$5/(1-$C41)+$B$41-DB$5</f>
        <v>0.737179227458801</v>
      </c>
      <c r="DC41" s="1" t="n">
        <f aca="false">DC$5/(1-$C41)+$B$41-DC$5</f>
        <v>0.73966164584864</v>
      </c>
      <c r="DD41" s="1" t="n">
        <f aca="false">DD$5/(1-$C41)+$B$41-DD$5</f>
        <v>0.74214406423848</v>
      </c>
      <c r="DE41" s="1" t="n">
        <f aca="false">DE$5/(1-$C41)+$B$41-DE$5</f>
        <v>0.744626482628318</v>
      </c>
      <c r="DF41" s="1" t="n">
        <f aca="false">DF$5/(1-$C41)+$B$41-DF$5</f>
        <v>0.747108901018158</v>
      </c>
      <c r="DG41" s="1" t="n">
        <f aca="false">DG$5/(1-$C41)+$B$41-DG$5</f>
        <v>0.749591319407998</v>
      </c>
      <c r="DH41" s="1" t="n">
        <f aca="false">DH$5/(1-$C41)+$B$41-DH$5</f>
        <v>0.752073737797837</v>
      </c>
      <c r="DI41" s="1" t="n">
        <f aca="false">DI$5/(1-$C41)+$B$41-DI$5</f>
        <v>0.754556156187677</v>
      </c>
      <c r="DJ41" s="1" t="n">
        <f aca="false">DJ$5/(1-$C41)+$B$41-DJ$5</f>
        <v>0.757038574577515</v>
      </c>
      <c r="DK41" s="1" t="n">
        <f aca="false">DK$5/(1-$C41)+$B$41-DK$5</f>
        <v>0.759520992967355</v>
      </c>
      <c r="DL41" s="1" t="n">
        <f aca="false">DL$5/(1-$C41)+$B$41-DL$5</f>
        <v>0.762003411357195</v>
      </c>
      <c r="DM41" s="1" t="n">
        <f aca="false">DM$5/(1-$C41)+$B$41-DM$5</f>
        <v>0.764485829747034</v>
      </c>
      <c r="DN41" s="1" t="n">
        <f aca="false">DN$5/(1-$C41)+$B$41-DN$5</f>
        <v>0.766968248136874</v>
      </c>
      <c r="DO41" s="1" t="n">
        <f aca="false">DO$5/(1-$C41)+$B$41-DO$5</f>
        <v>0.769450666526712</v>
      </c>
      <c r="DP41" s="1" t="n">
        <f aca="false">DP$5/(1-$C41)+$B$41-DP$5</f>
        <v>0.771933084916552</v>
      </c>
      <c r="DQ41" s="1" t="n">
        <f aca="false">DQ$5/(1-$C41)+$B$41-DQ$5</f>
        <v>0.774415503306392</v>
      </c>
      <c r="DR41" s="1" t="n">
        <f aca="false">DR$5/(1-$C41)+$B$41-DR$5</f>
        <v>0.776897921696231</v>
      </c>
      <c r="DS41" s="1" t="n">
        <f aca="false">DS$5/(1-$C41)+$B$41-DS$5</f>
        <v>0.779380340086071</v>
      </c>
      <c r="DT41" s="1" t="n">
        <f aca="false">DT$5/(1-$C41)+$B$41-DT$5</f>
        <v>0.781862758475909</v>
      </c>
      <c r="DU41" s="1" t="n">
        <f aca="false">DU$5/(1-$C41)+$B$41-DU$5</f>
        <v>0.784345176865749</v>
      </c>
      <c r="DV41" s="1" t="n">
        <f aca="false">DV$5/(1-$C41)+$B$41-DV$5</f>
        <v>0.786827595255589</v>
      </c>
      <c r="DW41" s="1" t="n">
        <f aca="false">DW$5/(1-$C41)+$B$41-DW$5</f>
        <v>0.789310013645428</v>
      </c>
      <c r="DX41" s="1" t="n">
        <f aca="false">DX$5/(1-$C41)+$B$41-DX$5</f>
        <v>0.791792432035266</v>
      </c>
      <c r="DY41" s="1" t="n">
        <f aca="false">DY$5/(1-$C41)+$B$41-DY$5</f>
        <v>0.794274850425106</v>
      </c>
      <c r="DZ41" s="1" t="n">
        <f aca="false">DZ$5/(1-$C41)+$B$41-DZ$5</f>
        <v>0.796757268814946</v>
      </c>
      <c r="EA41" s="1" t="n">
        <f aca="false">EA$5/(1-$C41)+$B$41-EA$5</f>
        <v>0.799239687204786</v>
      </c>
      <c r="EB41" s="1" t="n">
        <f aca="false">EB$5/(1-$C41)+$B$41-EB$5</f>
        <v>0.801722105594624</v>
      </c>
      <c r="EC41" s="1" t="n">
        <f aca="false">EC$5/(1-$C41)+$B$41-EC$5</f>
        <v>0.804204523984463</v>
      </c>
      <c r="ED41" s="1" t="n">
        <f aca="false">ED$5/(1-$C41)+$B$41-ED$5</f>
        <v>0.806686942374303</v>
      </c>
    </row>
    <row r="42" customFormat="false" ht="12.75" hidden="false" customHeight="false" outlineLevel="0" collapsed="false">
      <c r="A42" s="18" t="s">
        <v>45</v>
      </c>
      <c r="B42" s="1" t="n">
        <f aca="false">0.3955+0.002+0.0088</f>
        <v>0.4063</v>
      </c>
      <c r="C42" s="2" t="n">
        <v>0.0395</v>
      </c>
      <c r="D42" s="1" t="n">
        <f aca="false">D$5/(1-$C42)+$B$42-D$5</f>
        <v>0.467986621551275</v>
      </c>
      <c r="E42" s="1" t="n">
        <f aca="false">E$5/(1-$C42)+$B$42-E$5</f>
        <v>0.470042842269651</v>
      </c>
      <c r="F42" s="1" t="n">
        <f aca="false">F$5/(1-$C42)+$B$42-F$5</f>
        <v>0.472099062988027</v>
      </c>
      <c r="G42" s="1" t="n">
        <f aca="false">G$5/(1-$C42)+$B$42-G$5</f>
        <v>0.474155283706403</v>
      </c>
      <c r="H42" s="1" t="n">
        <f aca="false">H$5/(1-$C42)+$B$42-H$5</f>
        <v>0.476211504424779</v>
      </c>
      <c r="I42" s="1" t="n">
        <f aca="false">I$5/(1-$C42)+$B$42-I$5</f>
        <v>0.478267725143154</v>
      </c>
      <c r="J42" s="1" t="n">
        <f aca="false">J$5/(1-$C42)+$B$42-J$5</f>
        <v>0.48032394586153</v>
      </c>
      <c r="K42" s="1" t="n">
        <f aca="false">K$5/(1-$C42)+$B$42-K$5</f>
        <v>0.482380166579906</v>
      </c>
      <c r="L42" s="1" t="n">
        <f aca="false">L$5/(1-$C42)+$B$42-L$5</f>
        <v>0.484436387298282</v>
      </c>
      <c r="M42" s="1" t="n">
        <f aca="false">M$5/(1-$C42)+$B$42-M$5</f>
        <v>0.486492608016658</v>
      </c>
      <c r="N42" s="1" t="n">
        <f aca="false">N$5/(1-$C42)+$B$42-N$5</f>
        <v>0.488548828735034</v>
      </c>
      <c r="O42" s="1" t="n">
        <f aca="false">O$5/(1-$C42)+$B$42-O$5</f>
        <v>0.490605049453409</v>
      </c>
      <c r="P42" s="1" t="n">
        <f aca="false">P$5/(1-$C42)+$B$42-P$5</f>
        <v>0.492661270171785</v>
      </c>
      <c r="Q42" s="1" t="n">
        <f aca="false">Q$5/(1-$C42)+$B$42-Q$5</f>
        <v>0.494717490890161</v>
      </c>
      <c r="R42" s="1" t="n">
        <f aca="false">R$5/(1-$C42)+$B$42-R$5</f>
        <v>0.496773711608537</v>
      </c>
      <c r="S42" s="1" t="n">
        <f aca="false">S$5/(1-$C42)+$B$42-S$5</f>
        <v>0.498829932326913</v>
      </c>
      <c r="T42" s="1" t="n">
        <f aca="false">T$5/(1-$C42)+$B$42-T$5</f>
        <v>0.500886153045289</v>
      </c>
      <c r="U42" s="1" t="n">
        <f aca="false">U$5/(1-$C42)+$B$42-U$5</f>
        <v>0.502942373763665</v>
      </c>
      <c r="V42" s="1" t="n">
        <f aca="false">V$5/(1-$C42)+$B$42-V$5</f>
        <v>0.504998594482041</v>
      </c>
      <c r="W42" s="1" t="n">
        <f aca="false">W$5/(1-$C42)+$B$42-W$5</f>
        <v>0.507054815200416</v>
      </c>
      <c r="X42" s="1" t="n">
        <f aca="false">X$5/(1-$C42)+$B$42-X$5</f>
        <v>0.509111035918792</v>
      </c>
      <c r="Y42" s="1" t="n">
        <f aca="false">Y$5/(1-$C42)+$B$42-Y$5</f>
        <v>0.511167256637168</v>
      </c>
      <c r="Z42" s="1" t="n">
        <f aca="false">Z$5/(1-$C42)+$B$42-Z$5</f>
        <v>0.513223477355544</v>
      </c>
      <c r="AA42" s="1" t="n">
        <f aca="false">AA$5/(1-$C42)+$B$42-AA$5</f>
        <v>0.51527969807392</v>
      </c>
      <c r="AB42" s="1" t="n">
        <f aca="false">AB$5/(1-$C42)+$B$42-AB$5</f>
        <v>0.517335918792295</v>
      </c>
      <c r="AC42" s="1" t="n">
        <f aca="false">AC$5/(1-$C42)+$B$42-AC$5</f>
        <v>0.519392139510671</v>
      </c>
      <c r="AD42" s="1" t="n">
        <f aca="false">AD$5/(1-$C42)+$B$42-AD$5</f>
        <v>0.521448360229047</v>
      </c>
      <c r="AE42" s="1" t="n">
        <f aca="false">AE$5/(1-$C42)+$B$42-AE$5</f>
        <v>0.523504580947423</v>
      </c>
      <c r="AF42" s="1" t="n">
        <f aca="false">AF$5/(1-$C42)+$B$42-AF$5</f>
        <v>0.525560801665799</v>
      </c>
      <c r="AG42" s="1" t="n">
        <f aca="false">AG$5/(1-$C42)+$B$42-AG$5</f>
        <v>0.527617022384175</v>
      </c>
      <c r="AH42" s="1" t="n">
        <f aca="false">AH$5/(1-$C42)+$B$42-AH$5</f>
        <v>0.52967324310255</v>
      </c>
      <c r="AI42" s="1" t="n">
        <f aca="false">AI$5/(1-$C42)+$B$42-AI$5</f>
        <v>0.531729463820927</v>
      </c>
      <c r="AJ42" s="1" t="n">
        <f aca="false">AJ$5/(1-$C42)+$B$42-AJ$5</f>
        <v>0.533785684539302</v>
      </c>
      <c r="AK42" s="1" t="n">
        <f aca="false">AK$5/(1-$C42)+$B$42-AK$5</f>
        <v>0.535841905257678</v>
      </c>
      <c r="AL42" s="1" t="n">
        <f aca="false">AL$5/(1-$C42)+$B$42-AL$5</f>
        <v>0.537898125976054</v>
      </c>
      <c r="AM42" s="1" t="n">
        <f aca="false">AM$5/(1-$C42)+$B$42-AM$5</f>
        <v>0.539954346694429</v>
      </c>
      <c r="AN42" s="1" t="n">
        <f aca="false">AN$5/(1-$C42)+$B$42-AN$5</f>
        <v>0.542010567412806</v>
      </c>
      <c r="AO42" s="1" t="n">
        <f aca="false">AO$5/(1-$C42)+$B$42-AO$5</f>
        <v>0.544066788131181</v>
      </c>
      <c r="AP42" s="1" t="n">
        <f aca="false">AP$5/(1-$C42)+$B$42-AP$5</f>
        <v>0.546123008849557</v>
      </c>
      <c r="AQ42" s="1" t="n">
        <f aca="false">AQ$5/(1-$C42)+$B$42-AQ$5</f>
        <v>0.548179229567933</v>
      </c>
      <c r="AR42" s="1" t="n">
        <f aca="false">AR$5/(1-$C42)+$B$42-AR$5</f>
        <v>0.550235450286309</v>
      </c>
      <c r="AS42" s="1" t="n">
        <f aca="false">AS$5/(1-$C42)+$B$42-AS$5</f>
        <v>0.552291671004685</v>
      </c>
      <c r="AT42" s="1" t="n">
        <f aca="false">AT$5/(1-$C42)+$B$42-AT$5</f>
        <v>0.554347891723061</v>
      </c>
      <c r="AU42" s="1" t="n">
        <f aca="false">AU$5/(1-$C42)+$B$42-AU$5</f>
        <v>0.556404112441437</v>
      </c>
      <c r="AV42" s="1" t="n">
        <f aca="false">AV$5/(1-$C42)+$B$42-AV$5</f>
        <v>0.558460333159812</v>
      </c>
      <c r="AW42" s="1" t="n">
        <f aca="false">AW$5/(1-$C42)+$B$42-AW$5</f>
        <v>0.560516553878188</v>
      </c>
      <c r="AX42" s="1" t="n">
        <f aca="false">AX$5/(1-$C42)+$B$42-AX$5</f>
        <v>0.562572774596564</v>
      </c>
      <c r="AY42" s="1" t="n">
        <f aca="false">AY$5/(1-$C42)+$B$42-AY$5</f>
        <v>0.564628995314939</v>
      </c>
      <c r="AZ42" s="1" t="n">
        <f aca="false">AZ$5/(1-$C42)+$B$42-AZ$5</f>
        <v>0.566685216033316</v>
      </c>
      <c r="BA42" s="1" t="n">
        <f aca="false">BA$5/(1-$C42)+$B$42-BA$5</f>
        <v>0.568741436751691</v>
      </c>
      <c r="BB42" s="1" t="n">
        <f aca="false">BB$5/(1-$C42)+$B$42-BB$5</f>
        <v>0.570797657470067</v>
      </c>
      <c r="BC42" s="1" t="n">
        <f aca="false">BC$5/(1-$C42)+$B$42-BC$5</f>
        <v>0.572853878188443</v>
      </c>
      <c r="BD42" s="1" t="n">
        <f aca="false">BD$5/(1-$C42)+$B$42-BD$5</f>
        <v>0.574910098906819</v>
      </c>
      <c r="BE42" s="1" t="n">
        <f aca="false">BE$5/(1-$C42)+$B$42-BE$5</f>
        <v>0.576966319625194</v>
      </c>
      <c r="BF42" s="1" t="n">
        <f aca="false">BF$5/(1-$C42)+$B$42-BF$5</f>
        <v>0.579022540343571</v>
      </c>
      <c r="BG42" s="1" t="n">
        <f aca="false">BG$5/(1-$C42)+$B$42-BG$5</f>
        <v>0.581078761061947</v>
      </c>
      <c r="BH42" s="1" t="n">
        <f aca="false">BH$5/(1-$C42)+$B$42-BH$5</f>
        <v>0.583134981780322</v>
      </c>
      <c r="BI42" s="1" t="n">
        <f aca="false">BI$5/(1-$C42)+$B$42-BI$5</f>
        <v>0.585191202498698</v>
      </c>
      <c r="BJ42" s="1" t="n">
        <f aca="false">BJ$5/(1-$C42)+$B$42-BJ$5</f>
        <v>0.587247423217074</v>
      </c>
      <c r="BK42" s="1" t="n">
        <f aca="false">BK$5/(1-$C42)+$B$42-BK$5</f>
        <v>0.58930364393545</v>
      </c>
      <c r="BL42" s="1" t="n">
        <f aca="false">BL$5/(1-$C42)+$B$42-BL$5</f>
        <v>0.591359864653826</v>
      </c>
      <c r="BM42" s="1" t="n">
        <f aca="false">BM$5/(1-$C42)+$B$42-BM$5</f>
        <v>0.593416085372201</v>
      </c>
      <c r="BN42" s="1" t="n">
        <f aca="false">BN$5/(1-$C42)+$B$42-BN$5</f>
        <v>0.595472306090577</v>
      </c>
      <c r="BO42" s="1" t="n">
        <f aca="false">BO$5/(1-$C42)+$B$42-BO$5</f>
        <v>0.597528526808953</v>
      </c>
      <c r="BP42" s="1" t="n">
        <f aca="false">BP$5/(1-$C42)+$B$42-BP$5</f>
        <v>0.599584747527329</v>
      </c>
      <c r="BQ42" s="1" t="n">
        <f aca="false">BQ$5/(1-$C42)+$B$42-BQ$5</f>
        <v>0.601640968245705</v>
      </c>
      <c r="BR42" s="1" t="n">
        <f aca="false">BR$5/(1-$C42)+$B$42-BR$5</f>
        <v>0.60369718896408</v>
      </c>
      <c r="BS42" s="1" t="n">
        <f aca="false">BS$5/(1-$C42)+$B$42-BS$5</f>
        <v>0.605753409682457</v>
      </c>
      <c r="BT42" s="1" t="n">
        <f aca="false">BT$5/(1-$C42)+$B$42-BT$5</f>
        <v>0.607809630400833</v>
      </c>
      <c r="BU42" s="1" t="n">
        <f aca="false">BU$5/(1-$C42)+$B$42-BU$5</f>
        <v>0.609865851119208</v>
      </c>
      <c r="BV42" s="1" t="n">
        <f aca="false">BV$5/(1-$C42)+$B$42-BV$5</f>
        <v>0.611922071837584</v>
      </c>
      <c r="BW42" s="1" t="n">
        <f aca="false">BW$5/(1-$C42)+$B$42-BW$5</f>
        <v>0.613978292555959</v>
      </c>
      <c r="BX42" s="1" t="n">
        <f aca="false">BX$5/(1-$C42)+$B$42-BX$5</f>
        <v>0.616034513274336</v>
      </c>
      <c r="BY42" s="1" t="n">
        <f aca="false">BY$5/(1-$C42)+$B$42-BY$5</f>
        <v>0.618090733992712</v>
      </c>
      <c r="BZ42" s="1" t="n">
        <f aca="false">BZ$5/(1-$C42)+$B$42-BZ$5</f>
        <v>0.620146954711087</v>
      </c>
      <c r="CA42" s="1" t="n">
        <f aca="false">CA$5/(1-$C42)+$B$42-CA$5</f>
        <v>0.622203175429463</v>
      </c>
      <c r="CB42" s="1" t="n">
        <f aca="false">CB$5/(1-$C42)+$B$42-CB$5</f>
        <v>0.624259396147839</v>
      </c>
      <c r="CC42" s="1" t="n">
        <f aca="false">CC$5/(1-$C42)+$B$42-CC$5</f>
        <v>0.626315616866215</v>
      </c>
      <c r="CD42" s="1" t="n">
        <f aca="false">CD$5/(1-$C42)+$B$42-CD$5</f>
        <v>0.628371837584591</v>
      </c>
      <c r="CE42" s="1" t="n">
        <f aca="false">CE$5/(1-$C42)+$B$42-CE$5</f>
        <v>0.630428058302966</v>
      </c>
      <c r="CF42" s="1" t="n">
        <f aca="false">CF$5/(1-$C42)+$B$42-CF$5</f>
        <v>0.632484279021343</v>
      </c>
      <c r="CG42" s="1" t="n">
        <f aca="false">CG$5/(1-$C42)+$B$42-CG$5</f>
        <v>0.634540499739718</v>
      </c>
      <c r="CH42" s="1" t="n">
        <f aca="false">CH$5/(1-$C42)+$B$42-CH$5</f>
        <v>0.636596720458094</v>
      </c>
      <c r="CI42" s="1" t="n">
        <f aca="false">CI$5/(1-$C42)+$B$42-CI$5</f>
        <v>0.63865294117647</v>
      </c>
      <c r="CJ42" s="1" t="n">
        <f aca="false">CJ$5/(1-$C42)+$B$42-CJ$5</f>
        <v>0.640709161894845</v>
      </c>
      <c r="CK42" s="1" t="n">
        <f aca="false">CK$5/(1-$C42)+$B$42-CK$5</f>
        <v>0.642765382613222</v>
      </c>
      <c r="CL42" s="1" t="n">
        <f aca="false">CL$5/(1-$C42)+$B$42-CL$5</f>
        <v>0.644821603331597</v>
      </c>
      <c r="CM42" s="1" t="n">
        <f aca="false">CM$5/(1-$C42)+$B$42-CM$5</f>
        <v>0.646877824049973</v>
      </c>
      <c r="CN42" s="1" t="n">
        <f aca="false">CN$5/(1-$C42)+$B$42-CN$5</f>
        <v>0.648934044768349</v>
      </c>
      <c r="CO42" s="1" t="n">
        <f aca="false">CO$5/(1-$C42)+$B$42-CO$5</f>
        <v>0.650990265486725</v>
      </c>
      <c r="CP42" s="1" t="n">
        <f aca="false">CP$5/(1-$C42)+$B$42-CP$5</f>
        <v>0.653046486205101</v>
      </c>
      <c r="CQ42" s="1" t="n">
        <f aca="false">CQ$5/(1-$C42)+$B$42-CQ$5</f>
        <v>0.655102706923477</v>
      </c>
      <c r="CR42" s="1" t="n">
        <f aca="false">CR$5/(1-$C42)+$B$42-CR$5</f>
        <v>0.657158927641852</v>
      </c>
      <c r="CS42" s="1" t="n">
        <f aca="false">CS$5/(1-$C42)+$B$42-CS$5</f>
        <v>0.659215148360229</v>
      </c>
      <c r="CT42" s="1" t="n">
        <f aca="false">CT$5/(1-$C42)+$B$42-CT$5</f>
        <v>0.661271369078604</v>
      </c>
      <c r="CU42" s="1" t="n">
        <f aca="false">CU$5/(1-$C42)+$B$42-CU$5</f>
        <v>0.66332758979698</v>
      </c>
      <c r="CV42" s="1" t="n">
        <f aca="false">CV$5/(1-$C42)+$B$42-CV$5</f>
        <v>0.665383810515356</v>
      </c>
      <c r="CW42" s="1" t="n">
        <f aca="false">CW$5/(1-$C42)+$B$42-CW$5</f>
        <v>0.667440031233731</v>
      </c>
      <c r="CX42" s="1" t="n">
        <f aca="false">CX$5/(1-$C42)+$B$42-CX$5</f>
        <v>0.669496251952108</v>
      </c>
      <c r="CY42" s="1" t="n">
        <f aca="false">CY$5/(1-$C42)+$B$42-CY$5</f>
        <v>0.671552472670483</v>
      </c>
      <c r="CZ42" s="1" t="n">
        <f aca="false">CZ$5/(1-$C42)+$B$42-CZ$5</f>
        <v>0.673608693388859</v>
      </c>
      <c r="DA42" s="1" t="n">
        <f aca="false">DA$5/(1-$C42)+$B$42-DA$5</f>
        <v>0.675664914107235</v>
      </c>
      <c r="DB42" s="1" t="n">
        <f aca="false">DB$5/(1-$C42)+$B$42-DB$5</f>
        <v>0.677721134825611</v>
      </c>
      <c r="DC42" s="1" t="n">
        <f aca="false">DC$5/(1-$C42)+$B$42-DC$5</f>
        <v>0.679777355543987</v>
      </c>
      <c r="DD42" s="1" t="n">
        <f aca="false">DD$5/(1-$C42)+$B$42-DD$5</f>
        <v>0.681833576262362</v>
      </c>
      <c r="DE42" s="1" t="n">
        <f aca="false">DE$5/(1-$C42)+$B$42-DE$5</f>
        <v>0.683889796980738</v>
      </c>
      <c r="DF42" s="1" t="n">
        <f aca="false">DF$5/(1-$C42)+$B$42-DF$5</f>
        <v>0.685946017699114</v>
      </c>
      <c r="DG42" s="1" t="n">
        <f aca="false">DG$5/(1-$C42)+$B$42-DG$5</f>
        <v>0.68800223841749</v>
      </c>
      <c r="DH42" s="1" t="n">
        <f aca="false">DH$5/(1-$C42)+$B$42-DH$5</f>
        <v>0.690058459135866</v>
      </c>
      <c r="DI42" s="1" t="n">
        <f aca="false">DI$5/(1-$C42)+$B$42-DI$5</f>
        <v>0.692114679854242</v>
      </c>
      <c r="DJ42" s="1" t="n">
        <f aca="false">DJ$5/(1-$C42)+$B$42-DJ$5</f>
        <v>0.694170900572617</v>
      </c>
      <c r="DK42" s="1" t="n">
        <f aca="false">DK$5/(1-$C42)+$B$42-DK$5</f>
        <v>0.696227121290994</v>
      </c>
      <c r="DL42" s="1" t="n">
        <f aca="false">DL$5/(1-$C42)+$B$42-DL$5</f>
        <v>0.698283342009369</v>
      </c>
      <c r="DM42" s="1" t="n">
        <f aca="false">DM$5/(1-$C42)+$B$42-DM$5</f>
        <v>0.700339562727745</v>
      </c>
      <c r="DN42" s="1" t="n">
        <f aca="false">DN$5/(1-$C42)+$B$42-DN$5</f>
        <v>0.702395783446121</v>
      </c>
      <c r="DO42" s="1" t="n">
        <f aca="false">DO$5/(1-$C42)+$B$42-DO$5</f>
        <v>0.704452004164497</v>
      </c>
      <c r="DP42" s="1" t="n">
        <f aca="false">DP$5/(1-$C42)+$B$42-DP$5</f>
        <v>0.706508224882874</v>
      </c>
      <c r="DQ42" s="1" t="n">
        <f aca="false">DQ$5/(1-$C42)+$B$42-DQ$5</f>
        <v>0.708564445601249</v>
      </c>
      <c r="DR42" s="1" t="n">
        <f aca="false">DR$5/(1-$C42)+$B$42-DR$5</f>
        <v>0.710620666319625</v>
      </c>
      <c r="DS42" s="1" t="n">
        <f aca="false">DS$5/(1-$C42)+$B$42-DS$5</f>
        <v>0.712676887038001</v>
      </c>
      <c r="DT42" s="1" t="n">
        <f aca="false">DT$5/(1-$C42)+$B$42-DT$5</f>
        <v>0.714733107756376</v>
      </c>
      <c r="DU42" s="1" t="n">
        <f aca="false">DU$5/(1-$C42)+$B$42-DU$5</f>
        <v>0.716789328474752</v>
      </c>
      <c r="DV42" s="1" t="n">
        <f aca="false">DV$5/(1-$C42)+$B$42-DV$5</f>
        <v>0.718845549193127</v>
      </c>
      <c r="DW42" s="1" t="n">
        <f aca="false">DW$5/(1-$C42)+$B$42-DW$5</f>
        <v>0.720901769911503</v>
      </c>
      <c r="DX42" s="1" t="n">
        <f aca="false">DX$5/(1-$C42)+$B$42-DX$5</f>
        <v>0.722957990629879</v>
      </c>
      <c r="DY42" s="1" t="n">
        <f aca="false">DY$5/(1-$C42)+$B$42-DY$5</f>
        <v>0.725014211348254</v>
      </c>
      <c r="DZ42" s="1" t="n">
        <f aca="false">DZ$5/(1-$C42)+$B$42-DZ$5</f>
        <v>0.727070432066632</v>
      </c>
      <c r="EA42" s="1" t="n">
        <f aca="false">EA$5/(1-$C42)+$B$42-EA$5</f>
        <v>0.729126652785007</v>
      </c>
      <c r="EB42" s="1" t="n">
        <f aca="false">EB$5/(1-$C42)+$B$42-EB$5</f>
        <v>0.731182873503383</v>
      </c>
      <c r="EC42" s="1" t="n">
        <f aca="false">EC$5/(1-$C42)+$B$42-EC$5</f>
        <v>0.733239094221759</v>
      </c>
      <c r="ED42" s="1" t="n">
        <f aca="false">ED$5/(1-$C42)+$B$42-ED$5</f>
        <v>0.735295314940134</v>
      </c>
    </row>
    <row r="43" customFormat="false" ht="12.75" hidden="false" customHeight="false" outlineLevel="0" collapsed="false">
      <c r="A43" s="18" t="s">
        <v>46</v>
      </c>
      <c r="B43" s="1" t="n">
        <f aca="false">0.4802+0.002+0.0088</f>
        <v>0.491</v>
      </c>
      <c r="C43" s="2" t="n">
        <v>0.0337</v>
      </c>
      <c r="D43" s="1" t="n">
        <f aca="false">D$5/(1-$C43)+$B$43-D$5</f>
        <v>0.543312946289972</v>
      </c>
      <c r="E43" s="1" t="n">
        <f aca="false">E$5/(1-$C43)+$B$43-E$5</f>
        <v>0.545056711166305</v>
      </c>
      <c r="F43" s="1" t="n">
        <f aca="false">F$5/(1-$C43)+$B$43-F$5</f>
        <v>0.546800476042637</v>
      </c>
      <c r="G43" s="1" t="n">
        <f aca="false">G$5/(1-$C43)+$B$43-G$5</f>
        <v>0.548544240918969</v>
      </c>
      <c r="H43" s="1" t="n">
        <f aca="false">H$5/(1-$C43)+$B$43-H$5</f>
        <v>0.550288005795302</v>
      </c>
      <c r="I43" s="1" t="n">
        <f aca="false">I$5/(1-$C43)+$B$43-I$5</f>
        <v>0.552031770671634</v>
      </c>
      <c r="J43" s="1" t="n">
        <f aca="false">J$5/(1-$C43)+$B$43-J$5</f>
        <v>0.553775535547966</v>
      </c>
      <c r="K43" s="1" t="n">
        <f aca="false">K$5/(1-$C43)+$B$43-K$5</f>
        <v>0.555519300424299</v>
      </c>
      <c r="L43" s="1" t="n">
        <f aca="false">L$5/(1-$C43)+$B$43-L$5</f>
        <v>0.557263065300631</v>
      </c>
      <c r="M43" s="1" t="n">
        <f aca="false">M$5/(1-$C43)+$B$43-M$5</f>
        <v>0.559006830176964</v>
      </c>
      <c r="N43" s="1" t="n">
        <f aca="false">N$5/(1-$C43)+$B$43-N$5</f>
        <v>0.560750595053296</v>
      </c>
      <c r="O43" s="1" t="n">
        <f aca="false">O$5/(1-$C43)+$B$43-O$5</f>
        <v>0.562494359929628</v>
      </c>
      <c r="P43" s="1" t="n">
        <f aca="false">P$5/(1-$C43)+$B$43-P$5</f>
        <v>0.564238124805961</v>
      </c>
      <c r="Q43" s="1" t="n">
        <f aca="false">Q$5/(1-$C43)+$B$43-Q$5</f>
        <v>0.565981889682294</v>
      </c>
      <c r="R43" s="1" t="n">
        <f aca="false">R$5/(1-$C43)+$B$43-R$5</f>
        <v>0.567725654558626</v>
      </c>
      <c r="S43" s="1" t="n">
        <f aca="false">S$5/(1-$C43)+$B$43-S$5</f>
        <v>0.569469419434958</v>
      </c>
      <c r="T43" s="1" t="n">
        <f aca="false">T$5/(1-$C43)+$B$43-T$5</f>
        <v>0.57121318431129</v>
      </c>
      <c r="U43" s="1" t="n">
        <f aca="false">U$5/(1-$C43)+$B$43-U$5</f>
        <v>0.572956949187623</v>
      </c>
      <c r="V43" s="1" t="n">
        <f aca="false">V$5/(1-$C43)+$B$43-V$5</f>
        <v>0.574700714063955</v>
      </c>
      <c r="W43" s="1" t="n">
        <f aca="false">W$5/(1-$C43)+$B$43-W$5</f>
        <v>0.576444478940288</v>
      </c>
      <c r="X43" s="1" t="n">
        <f aca="false">X$5/(1-$C43)+$B$43-X$5</f>
        <v>0.57818824381662</v>
      </c>
      <c r="Y43" s="1" t="n">
        <f aca="false">Y$5/(1-$C43)+$B$43-Y$5</f>
        <v>0.579932008692953</v>
      </c>
      <c r="Z43" s="1" t="n">
        <f aca="false">Z$5/(1-$C43)+$B$43-Z$5</f>
        <v>0.581675773569285</v>
      </c>
      <c r="AA43" s="1" t="n">
        <f aca="false">AA$5/(1-$C43)+$B$43-AA$5</f>
        <v>0.583419538445617</v>
      </c>
      <c r="AB43" s="1" t="n">
        <f aca="false">AB$5/(1-$C43)+$B$43-AB$5</f>
        <v>0.585163303321949</v>
      </c>
      <c r="AC43" s="1" t="n">
        <f aca="false">AC$5/(1-$C43)+$B$43-AC$5</f>
        <v>0.586907068198282</v>
      </c>
      <c r="AD43" s="1" t="n">
        <f aca="false">AD$5/(1-$C43)+$B$43-AD$5</f>
        <v>0.588650833074615</v>
      </c>
      <c r="AE43" s="1" t="n">
        <f aca="false">AE$5/(1-$C43)+$B$43-AE$5</f>
        <v>0.590394597950947</v>
      </c>
      <c r="AF43" s="1" t="n">
        <f aca="false">AF$5/(1-$C43)+$B$43-AF$5</f>
        <v>0.592138362827279</v>
      </c>
      <c r="AG43" s="1" t="n">
        <f aca="false">AG$5/(1-$C43)+$B$43-AG$5</f>
        <v>0.593882127703612</v>
      </c>
      <c r="AH43" s="1" t="n">
        <f aca="false">AH$5/(1-$C43)+$B$43-AH$5</f>
        <v>0.595625892579944</v>
      </c>
      <c r="AI43" s="1" t="n">
        <f aca="false">AI$5/(1-$C43)+$B$43-AI$5</f>
        <v>0.597369657456277</v>
      </c>
      <c r="AJ43" s="1" t="n">
        <f aca="false">AJ$5/(1-$C43)+$B$43-AJ$5</f>
        <v>0.599113422332609</v>
      </c>
      <c r="AK43" s="1" t="n">
        <f aca="false">AK$5/(1-$C43)+$B$43-AK$5</f>
        <v>0.600857187208941</v>
      </c>
      <c r="AL43" s="1" t="n">
        <f aca="false">AL$5/(1-$C43)+$B$43-AL$5</f>
        <v>0.602600952085274</v>
      </c>
      <c r="AM43" s="1" t="n">
        <f aca="false">AM$5/(1-$C43)+$B$43-AM$5</f>
        <v>0.604344716961606</v>
      </c>
      <c r="AN43" s="1" t="n">
        <f aca="false">AN$5/(1-$C43)+$B$43-AN$5</f>
        <v>0.606088481837938</v>
      </c>
      <c r="AO43" s="1" t="n">
        <f aca="false">AO$5/(1-$C43)+$B$43-AO$5</f>
        <v>0.607832246714271</v>
      </c>
      <c r="AP43" s="1" t="n">
        <f aca="false">AP$5/(1-$C43)+$B$43-AP$5</f>
        <v>0.609576011590603</v>
      </c>
      <c r="AQ43" s="1" t="n">
        <f aca="false">AQ$5/(1-$C43)+$B$43-AQ$5</f>
        <v>0.611319776466936</v>
      </c>
      <c r="AR43" s="1" t="n">
        <f aca="false">AR$5/(1-$C43)+$B$43-AR$5</f>
        <v>0.613063541343268</v>
      </c>
      <c r="AS43" s="1" t="n">
        <f aca="false">AS$5/(1-$C43)+$B$43-AS$5</f>
        <v>0.6148073062196</v>
      </c>
      <c r="AT43" s="1" t="n">
        <f aca="false">AT$5/(1-$C43)+$B$43-AT$5</f>
        <v>0.616551071095933</v>
      </c>
      <c r="AU43" s="1" t="n">
        <f aca="false">AU$5/(1-$C43)+$B$43-AU$5</f>
        <v>0.618294835972265</v>
      </c>
      <c r="AV43" s="1" t="n">
        <f aca="false">AV$5/(1-$C43)+$B$43-AV$5</f>
        <v>0.620038600848597</v>
      </c>
      <c r="AW43" s="1" t="n">
        <f aca="false">AW$5/(1-$C43)+$B$43-AW$5</f>
        <v>0.62178236572493</v>
      </c>
      <c r="AX43" s="1" t="n">
        <f aca="false">AX$5/(1-$C43)+$B$43-AX$5</f>
        <v>0.623526130601262</v>
      </c>
      <c r="AY43" s="1" t="n">
        <f aca="false">AY$5/(1-$C43)+$B$43-AY$5</f>
        <v>0.625269895477594</v>
      </c>
      <c r="AZ43" s="1" t="n">
        <f aca="false">AZ$5/(1-$C43)+$B$43-AZ$5</f>
        <v>0.627013660353927</v>
      </c>
      <c r="BA43" s="1" t="n">
        <f aca="false">BA$5/(1-$C43)+$B$43-BA$5</f>
        <v>0.628757425230259</v>
      </c>
      <c r="BB43" s="1" t="n">
        <f aca="false">BB$5/(1-$C43)+$B$43-BB$5</f>
        <v>0.630501190106591</v>
      </c>
      <c r="BC43" s="1" t="n">
        <f aca="false">BC$5/(1-$C43)+$B$43-BC$5</f>
        <v>0.632244954982924</v>
      </c>
      <c r="BD43" s="1" t="n">
        <f aca="false">BD$5/(1-$C43)+$B$43-BD$5</f>
        <v>0.633988719859256</v>
      </c>
      <c r="BE43" s="1" t="n">
        <f aca="false">BE$5/(1-$C43)+$B$43-BE$5</f>
        <v>0.635732484735589</v>
      </c>
      <c r="BF43" s="1" t="n">
        <f aca="false">BF$5/(1-$C43)+$B$43-BF$5</f>
        <v>0.637476249611921</v>
      </c>
      <c r="BG43" s="1" t="n">
        <f aca="false">BG$5/(1-$C43)+$B$43-BG$5</f>
        <v>0.639220014488253</v>
      </c>
      <c r="BH43" s="1" t="n">
        <f aca="false">BH$5/(1-$C43)+$B$43-BH$5</f>
        <v>0.640963779364586</v>
      </c>
      <c r="BI43" s="1" t="n">
        <f aca="false">BI$5/(1-$C43)+$B$43-BI$5</f>
        <v>0.642707544240918</v>
      </c>
      <c r="BJ43" s="1" t="n">
        <f aca="false">BJ$5/(1-$C43)+$B$43-BJ$5</f>
        <v>0.64445130911725</v>
      </c>
      <c r="BK43" s="1" t="n">
        <f aca="false">BK$5/(1-$C43)+$B$43-BK$5</f>
        <v>0.646195073993583</v>
      </c>
      <c r="BL43" s="1" t="n">
        <f aca="false">BL$5/(1-$C43)+$B$43-BL$5</f>
        <v>0.647938838869916</v>
      </c>
      <c r="BM43" s="1" t="n">
        <f aca="false">BM$5/(1-$C43)+$B$43-BM$5</f>
        <v>0.649682603746248</v>
      </c>
      <c r="BN43" s="1" t="n">
        <f aca="false">BN$5/(1-$C43)+$B$43-BN$5</f>
        <v>0.65142636862258</v>
      </c>
      <c r="BO43" s="1" t="n">
        <f aca="false">BO$5/(1-$C43)+$B$43-BO$5</f>
        <v>0.653170133498913</v>
      </c>
      <c r="BP43" s="1" t="n">
        <f aca="false">BP$5/(1-$C43)+$B$43-BP$5</f>
        <v>0.654913898375245</v>
      </c>
      <c r="BQ43" s="1" t="n">
        <f aca="false">BQ$5/(1-$C43)+$B$43-BQ$5</f>
        <v>0.656657663251577</v>
      </c>
      <c r="BR43" s="1" t="n">
        <f aca="false">BR$5/(1-$C43)+$B$43-BR$5</f>
        <v>0.65840142812791</v>
      </c>
      <c r="BS43" s="1" t="n">
        <f aca="false">BS$5/(1-$C43)+$B$43-BS$5</f>
        <v>0.660145193004242</v>
      </c>
      <c r="BT43" s="1" t="n">
        <f aca="false">BT$5/(1-$C43)+$B$43-BT$5</f>
        <v>0.661888957880574</v>
      </c>
      <c r="BU43" s="1" t="n">
        <f aca="false">BU$5/(1-$C43)+$B$43-BU$5</f>
        <v>0.663632722756907</v>
      </c>
      <c r="BV43" s="1" t="n">
        <f aca="false">BV$5/(1-$C43)+$B$43-BV$5</f>
        <v>0.665376487633239</v>
      </c>
      <c r="BW43" s="1" t="n">
        <f aca="false">BW$5/(1-$C43)+$B$43-BW$5</f>
        <v>0.667120252509572</v>
      </c>
      <c r="BX43" s="1" t="n">
        <f aca="false">BX$5/(1-$C43)+$B$43-BX$5</f>
        <v>0.668864017385904</v>
      </c>
      <c r="BY43" s="1" t="n">
        <f aca="false">BY$5/(1-$C43)+$B$43-BY$5</f>
        <v>0.670607782262237</v>
      </c>
      <c r="BZ43" s="1" t="n">
        <f aca="false">BZ$5/(1-$C43)+$B$43-BZ$5</f>
        <v>0.672351547138569</v>
      </c>
      <c r="CA43" s="1" t="n">
        <f aca="false">CA$5/(1-$C43)+$B$43-CA$5</f>
        <v>0.674095312014901</v>
      </c>
      <c r="CB43" s="1" t="n">
        <f aca="false">CB$5/(1-$C43)+$B$43-CB$5</f>
        <v>0.675839076891234</v>
      </c>
      <c r="CC43" s="1" t="n">
        <f aca="false">CC$5/(1-$C43)+$B$43-CC$5</f>
        <v>0.677582841767566</v>
      </c>
      <c r="CD43" s="1" t="n">
        <f aca="false">CD$5/(1-$C43)+$B$43-CD$5</f>
        <v>0.679326606643898</v>
      </c>
      <c r="CE43" s="1" t="n">
        <f aca="false">CE$5/(1-$C43)+$B$43-CE$5</f>
        <v>0.681070371520231</v>
      </c>
      <c r="CF43" s="1" t="n">
        <f aca="false">CF$5/(1-$C43)+$B$43-CF$5</f>
        <v>0.682814136396563</v>
      </c>
      <c r="CG43" s="1" t="n">
        <f aca="false">CG$5/(1-$C43)+$B$43-CG$5</f>
        <v>0.684557901272895</v>
      </c>
      <c r="CH43" s="1" t="n">
        <f aca="false">CH$5/(1-$C43)+$B$43-CH$5</f>
        <v>0.686301666149228</v>
      </c>
      <c r="CI43" s="1" t="n">
        <f aca="false">CI$5/(1-$C43)+$B$43-CI$5</f>
        <v>0.68804543102556</v>
      </c>
      <c r="CJ43" s="1" t="n">
        <f aca="false">CJ$5/(1-$C43)+$B$43-CJ$5</f>
        <v>0.689789195901893</v>
      </c>
      <c r="CK43" s="1" t="n">
        <f aca="false">CK$5/(1-$C43)+$B$43-CK$5</f>
        <v>0.691532960778226</v>
      </c>
      <c r="CL43" s="1" t="n">
        <f aca="false">CL$5/(1-$C43)+$B$43-CL$5</f>
        <v>0.693276725654558</v>
      </c>
      <c r="CM43" s="1" t="n">
        <f aca="false">CM$5/(1-$C43)+$B$43-CM$5</f>
        <v>0.69502049053089</v>
      </c>
      <c r="CN43" s="1" t="n">
        <f aca="false">CN$5/(1-$C43)+$B$43-CN$5</f>
        <v>0.696764255407222</v>
      </c>
      <c r="CO43" s="1" t="n">
        <f aca="false">CO$5/(1-$C43)+$B$43-CO$5</f>
        <v>0.698508020283555</v>
      </c>
      <c r="CP43" s="1" t="n">
        <f aca="false">CP$5/(1-$C43)+$B$43-CP$5</f>
        <v>0.700251785159887</v>
      </c>
      <c r="CQ43" s="1" t="n">
        <f aca="false">CQ$5/(1-$C43)+$B$43-CQ$5</f>
        <v>0.701995550036219</v>
      </c>
      <c r="CR43" s="1" t="n">
        <f aca="false">CR$5/(1-$C43)+$B$43-CR$5</f>
        <v>0.703739314912552</v>
      </c>
      <c r="CS43" s="1" t="n">
        <f aca="false">CS$5/(1-$C43)+$B$43-CS$5</f>
        <v>0.705483079788884</v>
      </c>
      <c r="CT43" s="1" t="n">
        <f aca="false">CT$5/(1-$C43)+$B$43-CT$5</f>
        <v>0.707226844665216</v>
      </c>
      <c r="CU43" s="1" t="n">
        <f aca="false">CU$5/(1-$C43)+$B$43-CU$5</f>
        <v>0.708970609541549</v>
      </c>
      <c r="CV43" s="1" t="n">
        <f aca="false">CV$5/(1-$C43)+$B$43-CV$5</f>
        <v>0.710714374417882</v>
      </c>
      <c r="CW43" s="1" t="n">
        <f aca="false">CW$5/(1-$C43)+$B$43-CW$5</f>
        <v>0.712458139294214</v>
      </c>
      <c r="CX43" s="1" t="n">
        <f aca="false">CX$5/(1-$C43)+$B$43-CX$5</f>
        <v>0.714201904170547</v>
      </c>
      <c r="CY43" s="1" t="n">
        <f aca="false">CY$5/(1-$C43)+$B$43-CY$5</f>
        <v>0.715945669046879</v>
      </c>
      <c r="CZ43" s="1" t="n">
        <f aca="false">CZ$5/(1-$C43)+$B$43-CZ$5</f>
        <v>0.717689433923211</v>
      </c>
      <c r="DA43" s="1" t="n">
        <f aca="false">DA$5/(1-$C43)+$B$43-DA$5</f>
        <v>0.719433198799544</v>
      </c>
      <c r="DB43" s="1" t="n">
        <f aca="false">DB$5/(1-$C43)+$B$43-DB$5</f>
        <v>0.721176963675876</v>
      </c>
      <c r="DC43" s="1" t="n">
        <f aca="false">DC$5/(1-$C43)+$B$43-DC$5</f>
        <v>0.722920728552208</v>
      </c>
      <c r="DD43" s="1" t="n">
        <f aca="false">DD$5/(1-$C43)+$B$43-DD$5</f>
        <v>0.72466449342854</v>
      </c>
      <c r="DE43" s="1" t="n">
        <f aca="false">DE$5/(1-$C43)+$B$43-DE$5</f>
        <v>0.726408258304873</v>
      </c>
      <c r="DF43" s="1" t="n">
        <f aca="false">DF$5/(1-$C43)+$B$43-DF$5</f>
        <v>0.728152023181205</v>
      </c>
      <c r="DG43" s="1" t="n">
        <f aca="false">DG$5/(1-$C43)+$B$43-DG$5</f>
        <v>0.729895788057537</v>
      </c>
      <c r="DH43" s="1" t="n">
        <f aca="false">DH$5/(1-$C43)+$B$43-DH$5</f>
        <v>0.731639552933871</v>
      </c>
      <c r="DI43" s="1" t="n">
        <f aca="false">DI$5/(1-$C43)+$B$43-DI$5</f>
        <v>0.733383317810203</v>
      </c>
      <c r="DJ43" s="1" t="n">
        <f aca="false">DJ$5/(1-$C43)+$B$43-DJ$5</f>
        <v>0.735127082686535</v>
      </c>
      <c r="DK43" s="1" t="n">
        <f aca="false">DK$5/(1-$C43)+$B$43-DK$5</f>
        <v>0.736870847562868</v>
      </c>
      <c r="DL43" s="1" t="n">
        <f aca="false">DL$5/(1-$C43)+$B$43-DL$5</f>
        <v>0.7386146124392</v>
      </c>
      <c r="DM43" s="1" t="n">
        <f aca="false">DM$5/(1-$C43)+$B$43-DM$5</f>
        <v>0.740358377315532</v>
      </c>
      <c r="DN43" s="1" t="n">
        <f aca="false">DN$5/(1-$C43)+$B$43-DN$5</f>
        <v>0.742102142191865</v>
      </c>
      <c r="DO43" s="1" t="n">
        <f aca="false">DO$5/(1-$C43)+$B$43-DO$5</f>
        <v>0.743845907068197</v>
      </c>
      <c r="DP43" s="1" t="n">
        <f aca="false">DP$5/(1-$C43)+$B$43-DP$5</f>
        <v>0.74558967194453</v>
      </c>
      <c r="DQ43" s="1" t="n">
        <f aca="false">DQ$5/(1-$C43)+$B$43-DQ$5</f>
        <v>0.747333436820862</v>
      </c>
      <c r="DR43" s="1" t="n">
        <f aca="false">DR$5/(1-$C43)+$B$43-DR$5</f>
        <v>0.749077201697195</v>
      </c>
      <c r="DS43" s="1" t="n">
        <f aca="false">DS$5/(1-$C43)+$B$43-DS$5</f>
        <v>0.750820966573526</v>
      </c>
      <c r="DT43" s="1" t="n">
        <f aca="false">DT$5/(1-$C43)+$B$43-DT$5</f>
        <v>0.752564731449859</v>
      </c>
      <c r="DU43" s="1" t="n">
        <f aca="false">DU$5/(1-$C43)+$B$43-DU$5</f>
        <v>0.754308496326193</v>
      </c>
      <c r="DV43" s="1" t="n">
        <f aca="false">DV$5/(1-$C43)+$B$43-DV$5</f>
        <v>0.756052261202524</v>
      </c>
      <c r="DW43" s="1" t="n">
        <f aca="false">DW$5/(1-$C43)+$B$43-DW$5</f>
        <v>0.757796026078857</v>
      </c>
      <c r="DX43" s="1" t="n">
        <f aca="false">DX$5/(1-$C43)+$B$43-DX$5</f>
        <v>0.759539790955189</v>
      </c>
      <c r="DY43" s="1" t="n">
        <f aca="false">DY$5/(1-$C43)+$B$43-DY$5</f>
        <v>0.76128355583152</v>
      </c>
      <c r="DZ43" s="1" t="n">
        <f aca="false">DZ$5/(1-$C43)+$B$43-DZ$5</f>
        <v>0.763027320707853</v>
      </c>
      <c r="EA43" s="1" t="n">
        <f aca="false">EA$5/(1-$C43)+$B$43-EA$5</f>
        <v>0.764771085584187</v>
      </c>
      <c r="EB43" s="1" t="n">
        <f aca="false">EB$5/(1-$C43)+$B$43-EB$5</f>
        <v>0.766514850460518</v>
      </c>
      <c r="EC43" s="1" t="n">
        <f aca="false">EC$5/(1-$C43)+$B$43-EC$5</f>
        <v>0.768258615336851</v>
      </c>
      <c r="ED43" s="1" t="n">
        <f aca="false">ED$5/(1-$C43)+$B$43-ED$5</f>
        <v>0.770002380213183</v>
      </c>
    </row>
    <row r="44" customFormat="false" ht="12.75" hidden="false" customHeight="false" outlineLevel="0" collapsed="false">
      <c r="A44" s="18" t="s">
        <v>47</v>
      </c>
      <c r="B44" s="1" t="n">
        <f aca="false">0.4734+0.002+0.0088</f>
        <v>0.4842</v>
      </c>
      <c r="C44" s="2" t="n">
        <v>0.0467</v>
      </c>
      <c r="D44" s="1" t="n">
        <f aca="false">D$5/(1-$C44)+$B$44-D$5</f>
        <v>0.557681590265394</v>
      </c>
      <c r="E44" s="1" t="n">
        <f aca="false">E$5/(1-$C44)+$B$44-E$5</f>
        <v>0.560130976607573</v>
      </c>
      <c r="F44" s="1" t="n">
        <f aca="false">F$5/(1-$C44)+$B$44-F$5</f>
        <v>0.562580362949753</v>
      </c>
      <c r="G44" s="1" t="n">
        <f aca="false">G$5/(1-$C44)+$B$44-G$5</f>
        <v>0.565029749291933</v>
      </c>
      <c r="H44" s="1" t="n">
        <f aca="false">H$5/(1-$C44)+$B$44-H$5</f>
        <v>0.567479135634113</v>
      </c>
      <c r="I44" s="1" t="n">
        <f aca="false">I$5/(1-$C44)+$B$44-I$5</f>
        <v>0.569928521976293</v>
      </c>
      <c r="J44" s="1" t="n">
        <f aca="false">J$5/(1-$C44)+$B$44-J$5</f>
        <v>0.572377908318473</v>
      </c>
      <c r="K44" s="1" t="n">
        <f aca="false">K$5/(1-$C44)+$B$44-K$5</f>
        <v>0.574827294660653</v>
      </c>
      <c r="L44" s="1" t="n">
        <f aca="false">L$5/(1-$C44)+$B$44-L$5</f>
        <v>0.577276681002832</v>
      </c>
      <c r="M44" s="1" t="n">
        <f aca="false">M$5/(1-$C44)+$B$44-M$5</f>
        <v>0.579726067345012</v>
      </c>
      <c r="N44" s="1" t="n">
        <f aca="false">N$5/(1-$C44)+$B$44-N$5</f>
        <v>0.582175453687192</v>
      </c>
      <c r="O44" s="1" t="n">
        <f aca="false">O$5/(1-$C44)+$B$44-O$5</f>
        <v>0.584624840029372</v>
      </c>
      <c r="P44" s="1" t="n">
        <f aca="false">P$5/(1-$C44)+$B$44-P$5</f>
        <v>0.587074226371551</v>
      </c>
      <c r="Q44" s="1" t="n">
        <f aca="false">Q$5/(1-$C44)+$B$44-Q$5</f>
        <v>0.589523612713731</v>
      </c>
      <c r="R44" s="1" t="n">
        <f aca="false">R$5/(1-$C44)+$B$44-R$5</f>
        <v>0.591972999055911</v>
      </c>
      <c r="S44" s="1" t="n">
        <f aca="false">S$5/(1-$C44)+$B$44-S$5</f>
        <v>0.594422385398091</v>
      </c>
      <c r="T44" s="1" t="n">
        <f aca="false">T$5/(1-$C44)+$B$44-T$5</f>
        <v>0.596871771740271</v>
      </c>
      <c r="U44" s="1" t="n">
        <f aca="false">U$5/(1-$C44)+$B$44-U$5</f>
        <v>0.599321158082451</v>
      </c>
      <c r="V44" s="1" t="n">
        <f aca="false">V$5/(1-$C44)+$B$44-V$5</f>
        <v>0.60177054442463</v>
      </c>
      <c r="W44" s="1" t="n">
        <f aca="false">W$5/(1-$C44)+$B$44-W$5</f>
        <v>0.60421993076681</v>
      </c>
      <c r="X44" s="1" t="n">
        <f aca="false">X$5/(1-$C44)+$B$44-X$5</f>
        <v>0.606669317108989</v>
      </c>
      <c r="Y44" s="1" t="n">
        <f aca="false">Y$5/(1-$C44)+$B$44-Y$5</f>
        <v>0.609118703451169</v>
      </c>
      <c r="Z44" s="1" t="n">
        <f aca="false">Z$5/(1-$C44)+$B$44-Z$5</f>
        <v>0.611568089793349</v>
      </c>
      <c r="AA44" s="1" t="n">
        <f aca="false">AA$5/(1-$C44)+$B$44-AA$5</f>
        <v>0.614017476135529</v>
      </c>
      <c r="AB44" s="1" t="n">
        <f aca="false">AB$5/(1-$C44)+$B$44-AB$5</f>
        <v>0.616466862477709</v>
      </c>
      <c r="AC44" s="1" t="n">
        <f aca="false">AC$5/(1-$C44)+$B$44-AC$5</f>
        <v>0.618916248819889</v>
      </c>
      <c r="AD44" s="1" t="n">
        <f aca="false">AD$5/(1-$C44)+$B$44-AD$5</f>
        <v>0.621365635162068</v>
      </c>
      <c r="AE44" s="1" t="n">
        <f aca="false">AE$5/(1-$C44)+$B$44-AE$5</f>
        <v>0.623815021504248</v>
      </c>
      <c r="AF44" s="1" t="n">
        <f aca="false">AF$5/(1-$C44)+$B$44-AF$5</f>
        <v>0.626264407846428</v>
      </c>
      <c r="AG44" s="1" t="n">
        <f aca="false">AG$5/(1-$C44)+$B$44-AG$5</f>
        <v>0.628713794188608</v>
      </c>
      <c r="AH44" s="1" t="n">
        <f aca="false">AH$5/(1-$C44)+$B$44-AH$5</f>
        <v>0.631163180530788</v>
      </c>
      <c r="AI44" s="1" t="n">
        <f aca="false">AI$5/(1-$C44)+$B$44-AI$5</f>
        <v>0.633612566872967</v>
      </c>
      <c r="AJ44" s="1" t="n">
        <f aca="false">AJ$5/(1-$C44)+$B$44-AJ$5</f>
        <v>0.636061953215147</v>
      </c>
      <c r="AK44" s="1" t="n">
        <f aca="false">AK$5/(1-$C44)+$B$44-AK$5</f>
        <v>0.638511339557327</v>
      </c>
      <c r="AL44" s="1" t="n">
        <f aca="false">AL$5/(1-$C44)+$B$44-AL$5</f>
        <v>0.640960725899507</v>
      </c>
      <c r="AM44" s="1" t="n">
        <f aca="false">AM$5/(1-$C44)+$B$44-AM$5</f>
        <v>0.643410112241686</v>
      </c>
      <c r="AN44" s="1" t="n">
        <f aca="false">AN$5/(1-$C44)+$B$44-AN$5</f>
        <v>0.645859498583866</v>
      </c>
      <c r="AO44" s="1" t="n">
        <f aca="false">AO$5/(1-$C44)+$B$44-AO$5</f>
        <v>0.648308884926046</v>
      </c>
      <c r="AP44" s="1" t="n">
        <f aca="false">AP$5/(1-$C44)+$B$44-AP$5</f>
        <v>0.650758271268226</v>
      </c>
      <c r="AQ44" s="1" t="n">
        <f aca="false">AQ$5/(1-$C44)+$B$44-AQ$5</f>
        <v>0.653207657610406</v>
      </c>
      <c r="AR44" s="1" t="n">
        <f aca="false">AR$5/(1-$C44)+$B$44-AR$5</f>
        <v>0.655657043952585</v>
      </c>
      <c r="AS44" s="1" t="n">
        <f aca="false">AS$5/(1-$C44)+$B$44-AS$5</f>
        <v>0.658106430294766</v>
      </c>
      <c r="AT44" s="1" t="n">
        <f aca="false">AT$5/(1-$C44)+$B$44-AT$5</f>
        <v>0.660555816636945</v>
      </c>
      <c r="AU44" s="1" t="n">
        <f aca="false">AU$5/(1-$C44)+$B$44-AU$5</f>
        <v>0.663005202979125</v>
      </c>
      <c r="AV44" s="1" t="n">
        <f aca="false">AV$5/(1-$C44)+$B$44-AV$5</f>
        <v>0.665454589321305</v>
      </c>
      <c r="AW44" s="1" t="n">
        <f aca="false">AW$5/(1-$C44)+$B$44-AW$5</f>
        <v>0.667903975663484</v>
      </c>
      <c r="AX44" s="1" t="n">
        <f aca="false">AX$5/(1-$C44)+$B$44-AX$5</f>
        <v>0.670353362005665</v>
      </c>
      <c r="AY44" s="1" t="n">
        <f aca="false">AY$5/(1-$C44)+$B$44-AY$5</f>
        <v>0.672802748347844</v>
      </c>
      <c r="AZ44" s="1" t="n">
        <f aca="false">AZ$5/(1-$C44)+$B$44-AZ$5</f>
        <v>0.675252134690024</v>
      </c>
      <c r="BA44" s="1" t="n">
        <f aca="false">BA$5/(1-$C44)+$B$44-BA$5</f>
        <v>0.677701521032204</v>
      </c>
      <c r="BB44" s="1" t="n">
        <f aca="false">BB$5/(1-$C44)+$B$44-BB$5</f>
        <v>0.680150907374383</v>
      </c>
      <c r="BC44" s="1" t="n">
        <f aca="false">BC$5/(1-$C44)+$B$44-BC$5</f>
        <v>0.682600293716563</v>
      </c>
      <c r="BD44" s="1" t="n">
        <f aca="false">BD$5/(1-$C44)+$B$44-BD$5</f>
        <v>0.685049680058742</v>
      </c>
      <c r="BE44" s="1" t="n">
        <f aca="false">BE$5/(1-$C44)+$B$44-BE$5</f>
        <v>0.687499066400923</v>
      </c>
      <c r="BF44" s="1" t="n">
        <f aca="false">BF$5/(1-$C44)+$B$44-BF$5</f>
        <v>0.689948452743102</v>
      </c>
      <c r="BG44" s="1" t="n">
        <f aca="false">BG$5/(1-$C44)+$B$44-BG$5</f>
        <v>0.692397839085283</v>
      </c>
      <c r="BH44" s="1" t="n">
        <f aca="false">BH$5/(1-$C44)+$B$44-BH$5</f>
        <v>0.694847225427462</v>
      </c>
      <c r="BI44" s="1" t="n">
        <f aca="false">BI$5/(1-$C44)+$B$44-BI$5</f>
        <v>0.697296611769641</v>
      </c>
      <c r="BJ44" s="1" t="n">
        <f aca="false">BJ$5/(1-$C44)+$B$44-BJ$5</f>
        <v>0.699745998111822</v>
      </c>
      <c r="BK44" s="1" t="n">
        <f aca="false">BK$5/(1-$C44)+$B$44-BK$5</f>
        <v>0.702195384454001</v>
      </c>
      <c r="BL44" s="1" t="n">
        <f aca="false">BL$5/(1-$C44)+$B$44-BL$5</f>
        <v>0.704644770796182</v>
      </c>
      <c r="BM44" s="1" t="n">
        <f aca="false">BM$5/(1-$C44)+$B$44-BM$5</f>
        <v>0.707094157138361</v>
      </c>
      <c r="BN44" s="1" t="n">
        <f aca="false">BN$5/(1-$C44)+$B$44-BN$5</f>
        <v>0.709543543480542</v>
      </c>
      <c r="BO44" s="1" t="n">
        <f aca="false">BO$5/(1-$C44)+$B$44-BO$5</f>
        <v>0.711992929822721</v>
      </c>
      <c r="BP44" s="1" t="n">
        <f aca="false">BP$5/(1-$C44)+$B$44-BP$5</f>
        <v>0.7144423161649</v>
      </c>
      <c r="BQ44" s="1" t="n">
        <f aca="false">BQ$5/(1-$C44)+$B$44-BQ$5</f>
        <v>0.716891702507081</v>
      </c>
      <c r="BR44" s="1" t="n">
        <f aca="false">BR$5/(1-$C44)+$B$44-BR$5</f>
        <v>0.71934108884926</v>
      </c>
      <c r="BS44" s="1" t="n">
        <f aca="false">BS$5/(1-$C44)+$B$44-BS$5</f>
        <v>0.72179047519144</v>
      </c>
      <c r="BT44" s="1" t="n">
        <f aca="false">BT$5/(1-$C44)+$B$44-BT$5</f>
        <v>0.724239861533619</v>
      </c>
      <c r="BU44" s="1" t="n">
        <f aca="false">BU$5/(1-$C44)+$B$44-BU$5</f>
        <v>0.726689247875799</v>
      </c>
      <c r="BV44" s="1" t="n">
        <f aca="false">BV$5/(1-$C44)+$B$44-BV$5</f>
        <v>0.729138634217979</v>
      </c>
      <c r="BW44" s="1" t="n">
        <f aca="false">BW$5/(1-$C44)+$B$44-BW$5</f>
        <v>0.731588020560158</v>
      </c>
      <c r="BX44" s="1" t="n">
        <f aca="false">BX$5/(1-$C44)+$B$44-BX$5</f>
        <v>0.734037406902339</v>
      </c>
      <c r="BY44" s="1" t="n">
        <f aca="false">BY$5/(1-$C44)+$B$44-BY$5</f>
        <v>0.736486793244518</v>
      </c>
      <c r="BZ44" s="1" t="n">
        <f aca="false">BZ$5/(1-$C44)+$B$44-BZ$5</f>
        <v>0.738936179586697</v>
      </c>
      <c r="CA44" s="1" t="n">
        <f aca="false">CA$5/(1-$C44)+$B$44-CA$5</f>
        <v>0.741385565928878</v>
      </c>
      <c r="CB44" s="1" t="n">
        <f aca="false">CB$5/(1-$C44)+$B$44-CB$5</f>
        <v>0.743834952271057</v>
      </c>
      <c r="CC44" s="1" t="n">
        <f aca="false">CC$5/(1-$C44)+$B$44-CC$5</f>
        <v>0.746284338613238</v>
      </c>
      <c r="CD44" s="1" t="n">
        <f aca="false">CD$5/(1-$C44)+$B$44-CD$5</f>
        <v>0.748733724955417</v>
      </c>
      <c r="CE44" s="1" t="n">
        <f aca="false">CE$5/(1-$C44)+$B$44-CE$5</f>
        <v>0.751183111297596</v>
      </c>
      <c r="CF44" s="1" t="n">
        <f aca="false">CF$5/(1-$C44)+$B$44-CF$5</f>
        <v>0.753632497639777</v>
      </c>
      <c r="CG44" s="1" t="n">
        <f aca="false">CG$5/(1-$C44)+$B$44-CG$5</f>
        <v>0.756081883981956</v>
      </c>
      <c r="CH44" s="1" t="n">
        <f aca="false">CH$5/(1-$C44)+$B$44-CH$5</f>
        <v>0.758531270324137</v>
      </c>
      <c r="CI44" s="1" t="n">
        <f aca="false">CI$5/(1-$C44)+$B$44-CI$5</f>
        <v>0.760980656666316</v>
      </c>
      <c r="CJ44" s="1" t="n">
        <f aca="false">CJ$5/(1-$C44)+$B$44-CJ$5</f>
        <v>0.763430043008497</v>
      </c>
      <c r="CK44" s="1" t="n">
        <f aca="false">CK$5/(1-$C44)+$B$44-CK$5</f>
        <v>0.765879429350676</v>
      </c>
      <c r="CL44" s="1" t="n">
        <f aca="false">CL$5/(1-$C44)+$B$44-CL$5</f>
        <v>0.768328815692855</v>
      </c>
      <c r="CM44" s="1" t="n">
        <f aca="false">CM$5/(1-$C44)+$B$44-CM$5</f>
        <v>0.770778202035036</v>
      </c>
      <c r="CN44" s="1" t="n">
        <f aca="false">CN$5/(1-$C44)+$B$44-CN$5</f>
        <v>0.773227588377215</v>
      </c>
      <c r="CO44" s="1" t="n">
        <f aca="false">CO$5/(1-$C44)+$B$44-CO$5</f>
        <v>0.775676974719396</v>
      </c>
      <c r="CP44" s="1" t="n">
        <f aca="false">CP$5/(1-$C44)+$B$44-CP$5</f>
        <v>0.778126361061575</v>
      </c>
      <c r="CQ44" s="1" t="n">
        <f aca="false">CQ$5/(1-$C44)+$B$44-CQ$5</f>
        <v>0.780575747403754</v>
      </c>
      <c r="CR44" s="1" t="n">
        <f aca="false">CR$5/(1-$C44)+$B$44-CR$5</f>
        <v>0.783025133745935</v>
      </c>
      <c r="CS44" s="1" t="n">
        <f aca="false">CS$5/(1-$C44)+$B$44-CS$5</f>
        <v>0.785474520088114</v>
      </c>
      <c r="CT44" s="1" t="n">
        <f aca="false">CT$5/(1-$C44)+$B$44-CT$5</f>
        <v>0.787923906430295</v>
      </c>
      <c r="CU44" s="1" t="n">
        <f aca="false">CU$5/(1-$C44)+$B$44-CU$5</f>
        <v>0.790373292772474</v>
      </c>
      <c r="CV44" s="1" t="n">
        <f aca="false">CV$5/(1-$C44)+$B$44-CV$5</f>
        <v>0.792822679114653</v>
      </c>
      <c r="CW44" s="1" t="n">
        <f aca="false">CW$5/(1-$C44)+$B$44-CW$5</f>
        <v>0.795272065456834</v>
      </c>
      <c r="CX44" s="1" t="n">
        <f aca="false">CX$5/(1-$C44)+$B$44-CX$5</f>
        <v>0.797721451799013</v>
      </c>
      <c r="CY44" s="1" t="n">
        <f aca="false">CY$5/(1-$C44)+$B$44-CY$5</f>
        <v>0.800170838141193</v>
      </c>
      <c r="CZ44" s="1" t="n">
        <f aca="false">CZ$5/(1-$C44)+$B$44-CZ$5</f>
        <v>0.802620224483372</v>
      </c>
      <c r="DA44" s="1" t="n">
        <f aca="false">DA$5/(1-$C44)+$B$44-DA$5</f>
        <v>0.805069610825552</v>
      </c>
      <c r="DB44" s="1" t="n">
        <f aca="false">DB$5/(1-$C44)+$B$44-DB$5</f>
        <v>0.807518997167732</v>
      </c>
      <c r="DC44" s="1" t="n">
        <f aca="false">DC$5/(1-$C44)+$B$44-DC$5</f>
        <v>0.809968383509911</v>
      </c>
      <c r="DD44" s="1" t="n">
        <f aca="false">DD$5/(1-$C44)+$B$44-DD$5</f>
        <v>0.812417769852092</v>
      </c>
      <c r="DE44" s="1" t="n">
        <f aca="false">DE$5/(1-$C44)+$B$44-DE$5</f>
        <v>0.814867156194271</v>
      </c>
      <c r="DF44" s="1" t="n">
        <f aca="false">DF$5/(1-$C44)+$B$44-DF$5</f>
        <v>0.81731654253645</v>
      </c>
      <c r="DG44" s="1" t="n">
        <f aca="false">DG$5/(1-$C44)+$B$44-DG$5</f>
        <v>0.819765928878631</v>
      </c>
      <c r="DH44" s="1" t="n">
        <f aca="false">DH$5/(1-$C44)+$B$44-DH$5</f>
        <v>0.82221531522081</v>
      </c>
      <c r="DI44" s="1" t="n">
        <f aca="false">DI$5/(1-$C44)+$B$44-DI$5</f>
        <v>0.824664701562991</v>
      </c>
      <c r="DJ44" s="1" t="n">
        <f aca="false">DJ$5/(1-$C44)+$B$44-DJ$5</f>
        <v>0.82711408790517</v>
      </c>
      <c r="DK44" s="1" t="n">
        <f aca="false">DK$5/(1-$C44)+$B$44-DK$5</f>
        <v>0.829563474247351</v>
      </c>
      <c r="DL44" s="1" t="n">
        <f aca="false">DL$5/(1-$C44)+$B$44-DL$5</f>
        <v>0.83201286058953</v>
      </c>
      <c r="DM44" s="1" t="n">
        <f aca="false">DM$5/(1-$C44)+$B$44-DM$5</f>
        <v>0.834462246931709</v>
      </c>
      <c r="DN44" s="1" t="n">
        <f aca="false">DN$5/(1-$C44)+$B$44-DN$5</f>
        <v>0.83691163327389</v>
      </c>
      <c r="DO44" s="1" t="n">
        <f aca="false">DO$5/(1-$C44)+$B$44-DO$5</f>
        <v>0.839361019616069</v>
      </c>
      <c r="DP44" s="1" t="n">
        <f aca="false">DP$5/(1-$C44)+$B$44-DP$5</f>
        <v>0.84181040595825</v>
      </c>
      <c r="DQ44" s="1" t="n">
        <f aca="false">DQ$5/(1-$C44)+$B$44-DQ$5</f>
        <v>0.844259792300429</v>
      </c>
      <c r="DR44" s="1" t="n">
        <f aca="false">DR$5/(1-$C44)+$B$44-DR$5</f>
        <v>0.846709178642608</v>
      </c>
      <c r="DS44" s="1" t="n">
        <f aca="false">DS$5/(1-$C44)+$B$44-DS$5</f>
        <v>0.849158564984789</v>
      </c>
      <c r="DT44" s="1" t="n">
        <f aca="false">DT$5/(1-$C44)+$B$44-DT$5</f>
        <v>0.851607951326968</v>
      </c>
      <c r="DU44" s="1" t="n">
        <f aca="false">DU$5/(1-$C44)+$B$44-DU$5</f>
        <v>0.854057337669149</v>
      </c>
      <c r="DV44" s="1" t="n">
        <f aca="false">DV$5/(1-$C44)+$B$44-DV$5</f>
        <v>0.856506724011328</v>
      </c>
      <c r="DW44" s="1" t="n">
        <f aca="false">DW$5/(1-$C44)+$B$44-DW$5</f>
        <v>0.858956110353507</v>
      </c>
      <c r="DX44" s="1" t="n">
        <f aca="false">DX$5/(1-$C44)+$B$44-DX$5</f>
        <v>0.861405496695688</v>
      </c>
      <c r="DY44" s="1" t="n">
        <f aca="false">DY$5/(1-$C44)+$B$44-DY$5</f>
        <v>0.863854883037867</v>
      </c>
      <c r="DZ44" s="1" t="n">
        <f aca="false">DZ$5/(1-$C44)+$B$44-DZ$5</f>
        <v>0.866304269380046</v>
      </c>
      <c r="EA44" s="1" t="n">
        <f aca="false">EA$5/(1-$C44)+$B$44-EA$5</f>
        <v>0.868753655722227</v>
      </c>
      <c r="EB44" s="1" t="n">
        <f aca="false">EB$5/(1-$C44)+$B$44-EB$5</f>
        <v>0.871203042064406</v>
      </c>
      <c r="EC44" s="1" t="n">
        <f aca="false">EC$5/(1-$C44)+$B$44-EC$5</f>
        <v>0.873652428406587</v>
      </c>
      <c r="ED44" s="1" t="n">
        <f aca="false">ED$5/(1-$C44)+$B$44-ED$5</f>
        <v>0.876101814748766</v>
      </c>
    </row>
    <row r="45" customFormat="false" ht="12.75" hidden="false" customHeight="false" outlineLevel="0" collapsed="false">
      <c r="A45" s="18" t="s">
        <v>48</v>
      </c>
      <c r="B45" s="1" t="n">
        <f aca="false">0.4983+0.002+0.0088</f>
        <v>0.5091</v>
      </c>
      <c r="C45" s="2" t="n">
        <v>0.0671</v>
      </c>
      <c r="D45" s="1" t="n">
        <f aca="false">D$5/(1-$C45)+$B$45-D$5</f>
        <v>0.616989377210848</v>
      </c>
      <c r="E45" s="1" t="n">
        <f aca="false">E$5/(1-$C45)+$B$45-E$5</f>
        <v>0.620585689784543</v>
      </c>
      <c r="F45" s="1" t="n">
        <f aca="false">F$5/(1-$C45)+$B$45-F$5</f>
        <v>0.624182002358238</v>
      </c>
      <c r="G45" s="1" t="n">
        <f aca="false">G$5/(1-$C45)+$B$45-G$5</f>
        <v>0.627778314931933</v>
      </c>
      <c r="H45" s="1" t="n">
        <f aca="false">H$5/(1-$C45)+$B$45-H$5</f>
        <v>0.631374627505628</v>
      </c>
      <c r="I45" s="1" t="n">
        <f aca="false">I$5/(1-$C45)+$B$45-I$5</f>
        <v>0.634970940079323</v>
      </c>
      <c r="J45" s="1" t="n">
        <f aca="false">J$5/(1-$C45)+$B$45-J$5</f>
        <v>0.638567252653018</v>
      </c>
      <c r="K45" s="1" t="n">
        <f aca="false">K$5/(1-$C45)+$B$45-K$5</f>
        <v>0.642163565226712</v>
      </c>
      <c r="L45" s="1" t="n">
        <f aca="false">L$5/(1-$C45)+$B$45-L$5</f>
        <v>0.645759877800407</v>
      </c>
      <c r="M45" s="1" t="n">
        <f aca="false">M$5/(1-$C45)+$B$45-M$5</f>
        <v>0.649356190374103</v>
      </c>
      <c r="N45" s="1" t="n">
        <f aca="false">N$5/(1-$C45)+$B$45-N$5</f>
        <v>0.652952502947798</v>
      </c>
      <c r="O45" s="1" t="n">
        <f aca="false">O$5/(1-$C45)+$B$45-O$5</f>
        <v>0.656548815521493</v>
      </c>
      <c r="P45" s="1" t="n">
        <f aca="false">P$5/(1-$C45)+$B$45-P$5</f>
        <v>0.660145128095187</v>
      </c>
      <c r="Q45" s="1" t="n">
        <f aca="false">Q$5/(1-$C45)+$B$45-Q$5</f>
        <v>0.663741440668882</v>
      </c>
      <c r="R45" s="1" t="n">
        <f aca="false">R$5/(1-$C45)+$B$45-R$5</f>
        <v>0.667337753242577</v>
      </c>
      <c r="S45" s="1" t="n">
        <f aca="false">S$5/(1-$C45)+$B$45-S$5</f>
        <v>0.670934065816272</v>
      </c>
      <c r="T45" s="1" t="n">
        <f aca="false">T$5/(1-$C45)+$B$45-T$5</f>
        <v>0.674530378389967</v>
      </c>
      <c r="U45" s="1" t="n">
        <f aca="false">U$5/(1-$C45)+$B$45-U$5</f>
        <v>0.678126690963662</v>
      </c>
      <c r="V45" s="1" t="n">
        <f aca="false">V$5/(1-$C45)+$B$45-V$5</f>
        <v>0.681723003537357</v>
      </c>
      <c r="W45" s="1" t="n">
        <f aca="false">W$5/(1-$C45)+$B$45-W$5</f>
        <v>0.685319316111052</v>
      </c>
      <c r="X45" s="1" t="n">
        <f aca="false">X$5/(1-$C45)+$B$45-X$5</f>
        <v>0.688915628684747</v>
      </c>
      <c r="Y45" s="1" t="n">
        <f aca="false">Y$5/(1-$C45)+$B$45-Y$5</f>
        <v>0.692511941258442</v>
      </c>
      <c r="Z45" s="1" t="n">
        <f aca="false">Z$5/(1-$C45)+$B$45-Z$5</f>
        <v>0.696108253832136</v>
      </c>
      <c r="AA45" s="1" t="n">
        <f aca="false">AA$5/(1-$C45)+$B$45-AA$5</f>
        <v>0.699704566405831</v>
      </c>
      <c r="AB45" s="1" t="n">
        <f aca="false">AB$5/(1-$C45)+$B$45-AB$5</f>
        <v>0.703300878979527</v>
      </c>
      <c r="AC45" s="1" t="n">
        <f aca="false">AC$5/(1-$C45)+$B$45-AC$5</f>
        <v>0.706897191553221</v>
      </c>
      <c r="AD45" s="1" t="n">
        <f aca="false">AD$5/(1-$C45)+$B$45-AD$5</f>
        <v>0.710493504126916</v>
      </c>
      <c r="AE45" s="1" t="n">
        <f aca="false">AE$5/(1-$C45)+$B$45-AE$5</f>
        <v>0.714089816700611</v>
      </c>
      <c r="AF45" s="1" t="n">
        <f aca="false">AF$5/(1-$C45)+$B$45-AF$5</f>
        <v>0.717686129274306</v>
      </c>
      <c r="AG45" s="1" t="n">
        <f aca="false">AG$5/(1-$C45)+$B$45-AG$5</f>
        <v>0.721282441848001</v>
      </c>
      <c r="AH45" s="1" t="n">
        <f aca="false">AH$5/(1-$C45)+$B$45-AH$5</f>
        <v>0.724878754421696</v>
      </c>
      <c r="AI45" s="1" t="n">
        <f aca="false">AI$5/(1-$C45)+$B$45-AI$5</f>
        <v>0.728475066995391</v>
      </c>
      <c r="AJ45" s="1" t="n">
        <f aca="false">AJ$5/(1-$C45)+$B$45-AJ$5</f>
        <v>0.732071379569086</v>
      </c>
      <c r="AK45" s="1" t="n">
        <f aca="false">AK$5/(1-$C45)+$B$45-AK$5</f>
        <v>0.735667692142781</v>
      </c>
      <c r="AL45" s="1" t="n">
        <f aca="false">AL$5/(1-$C45)+$B$45-AL$5</f>
        <v>0.739264004716476</v>
      </c>
      <c r="AM45" s="1" t="n">
        <f aca="false">AM$5/(1-$C45)+$B$45-AM$5</f>
        <v>0.74286031729017</v>
      </c>
      <c r="AN45" s="1" t="n">
        <f aca="false">AN$5/(1-$C45)+$B$45-AN$5</f>
        <v>0.746456629863865</v>
      </c>
      <c r="AO45" s="1" t="n">
        <f aca="false">AO$5/(1-$C45)+$B$45-AO$5</f>
        <v>0.75005294243756</v>
      </c>
      <c r="AP45" s="1" t="n">
        <f aca="false">AP$5/(1-$C45)+$B$45-AP$5</f>
        <v>0.753649255011255</v>
      </c>
      <c r="AQ45" s="1" t="n">
        <f aca="false">AQ$5/(1-$C45)+$B$45-AQ$5</f>
        <v>0.75724556758495</v>
      </c>
      <c r="AR45" s="1" t="n">
        <f aca="false">AR$5/(1-$C45)+$B$45-AR$5</f>
        <v>0.760841880158645</v>
      </c>
      <c r="AS45" s="1" t="n">
        <f aca="false">AS$5/(1-$C45)+$B$45-AS$5</f>
        <v>0.76443819273234</v>
      </c>
      <c r="AT45" s="1" t="n">
        <f aca="false">AT$5/(1-$C45)+$B$45-AT$5</f>
        <v>0.768034505306035</v>
      </c>
      <c r="AU45" s="1" t="n">
        <f aca="false">AU$5/(1-$C45)+$B$45-AU$5</f>
        <v>0.77163081787973</v>
      </c>
      <c r="AV45" s="1" t="n">
        <f aca="false">AV$5/(1-$C45)+$B$45-AV$5</f>
        <v>0.775227130453425</v>
      </c>
      <c r="AW45" s="1" t="n">
        <f aca="false">AW$5/(1-$C45)+$B$45-AW$5</f>
        <v>0.77882344302712</v>
      </c>
      <c r="AX45" s="1" t="n">
        <f aca="false">AX$5/(1-$C45)+$B$45-AX$5</f>
        <v>0.782419755600814</v>
      </c>
      <c r="AY45" s="1" t="n">
        <f aca="false">AY$5/(1-$C45)+$B$45-AY$5</f>
        <v>0.786016068174509</v>
      </c>
      <c r="AZ45" s="1" t="n">
        <f aca="false">AZ$5/(1-$C45)+$B$45-AZ$5</f>
        <v>0.789612380748204</v>
      </c>
      <c r="BA45" s="1" t="n">
        <f aca="false">BA$5/(1-$C45)+$B$45-BA$5</f>
        <v>0.793208693321899</v>
      </c>
      <c r="BB45" s="1" t="n">
        <f aca="false">BB$5/(1-$C45)+$B$45-BB$5</f>
        <v>0.796805005895595</v>
      </c>
      <c r="BC45" s="1" t="n">
        <f aca="false">BC$5/(1-$C45)+$B$45-BC$5</f>
        <v>0.800401318469289</v>
      </c>
      <c r="BD45" s="1" t="n">
        <f aca="false">BD$5/(1-$C45)+$B$45-BD$5</f>
        <v>0.803997631042984</v>
      </c>
      <c r="BE45" s="1" t="n">
        <f aca="false">BE$5/(1-$C45)+$B$45-BE$5</f>
        <v>0.807593943616679</v>
      </c>
      <c r="BF45" s="1" t="n">
        <f aca="false">BF$5/(1-$C45)+$B$45-BF$5</f>
        <v>0.811190256190374</v>
      </c>
      <c r="BG45" s="1" t="n">
        <f aca="false">BG$5/(1-$C45)+$B$45-BG$5</f>
        <v>0.814786568764069</v>
      </c>
      <c r="BH45" s="1" t="n">
        <f aca="false">BH$5/(1-$C45)+$B$45-BH$5</f>
        <v>0.818382881337763</v>
      </c>
      <c r="BI45" s="1" t="n">
        <f aca="false">BI$5/(1-$C45)+$B$45-BI$5</f>
        <v>0.821979193911459</v>
      </c>
      <c r="BJ45" s="1" t="n">
        <f aca="false">BJ$5/(1-$C45)+$B$45-BJ$5</f>
        <v>0.825575506485154</v>
      </c>
      <c r="BK45" s="1" t="n">
        <f aca="false">BK$5/(1-$C45)+$B$45-BK$5</f>
        <v>0.829171819058849</v>
      </c>
      <c r="BL45" s="1" t="n">
        <f aca="false">BL$5/(1-$C45)+$B$45-BL$5</f>
        <v>0.832768131632544</v>
      </c>
      <c r="BM45" s="1" t="n">
        <f aca="false">BM$5/(1-$C45)+$B$45-BM$5</f>
        <v>0.836364444206239</v>
      </c>
      <c r="BN45" s="1" t="n">
        <f aca="false">BN$5/(1-$C45)+$B$45-BN$5</f>
        <v>0.839960756779933</v>
      </c>
      <c r="BO45" s="1" t="n">
        <f aca="false">BO$5/(1-$C45)+$B$45-BO$5</f>
        <v>0.843557069353628</v>
      </c>
      <c r="BP45" s="1" t="n">
        <f aca="false">BP$5/(1-$C45)+$B$45-BP$5</f>
        <v>0.847153381927323</v>
      </c>
      <c r="BQ45" s="1" t="n">
        <f aca="false">BQ$5/(1-$C45)+$B$45-BQ$5</f>
        <v>0.850749694501018</v>
      </c>
      <c r="BR45" s="1" t="n">
        <f aca="false">BR$5/(1-$C45)+$B$45-BR$5</f>
        <v>0.854346007074713</v>
      </c>
      <c r="BS45" s="1" t="n">
        <f aca="false">BS$5/(1-$C45)+$B$45-BS$5</f>
        <v>0.857942319648408</v>
      </c>
      <c r="BT45" s="1" t="n">
        <f aca="false">BT$5/(1-$C45)+$B$45-BT$5</f>
        <v>0.861538632222103</v>
      </c>
      <c r="BU45" s="1" t="n">
        <f aca="false">BU$5/(1-$C45)+$B$45-BU$5</f>
        <v>0.865134944795797</v>
      </c>
      <c r="BV45" s="1" t="n">
        <f aca="false">BV$5/(1-$C45)+$B$45-BV$5</f>
        <v>0.868731257369492</v>
      </c>
      <c r="BW45" s="1" t="n">
        <f aca="false">BW$5/(1-$C45)+$B$45-BW$5</f>
        <v>0.872327569943187</v>
      </c>
      <c r="BX45" s="1" t="n">
        <f aca="false">BX$5/(1-$C45)+$B$45-BX$5</f>
        <v>0.875923882516883</v>
      </c>
      <c r="BY45" s="1" t="n">
        <f aca="false">BY$5/(1-$C45)+$B$45-BY$5</f>
        <v>0.879520195090578</v>
      </c>
      <c r="BZ45" s="1" t="n">
        <f aca="false">BZ$5/(1-$C45)+$B$45-BZ$5</f>
        <v>0.883116507664273</v>
      </c>
      <c r="CA45" s="1" t="n">
        <f aca="false">CA$5/(1-$C45)+$B$45-CA$5</f>
        <v>0.886712820237968</v>
      </c>
      <c r="CB45" s="1" t="n">
        <f aca="false">CB$5/(1-$C45)+$B$45-CB$5</f>
        <v>0.890309132811662</v>
      </c>
      <c r="CC45" s="1" t="n">
        <f aca="false">CC$5/(1-$C45)+$B$45-CC$5</f>
        <v>0.893905445385357</v>
      </c>
      <c r="CD45" s="1" t="n">
        <f aca="false">CD$5/(1-$C45)+$B$45-CD$5</f>
        <v>0.897501757959052</v>
      </c>
      <c r="CE45" s="1" t="n">
        <f aca="false">CE$5/(1-$C45)+$B$45-CE$5</f>
        <v>0.901098070532747</v>
      </c>
      <c r="CF45" s="1" t="n">
        <f aca="false">CF$5/(1-$C45)+$B$45-CF$5</f>
        <v>0.904694383106442</v>
      </c>
      <c r="CG45" s="1" t="n">
        <f aca="false">CG$5/(1-$C45)+$B$45-CG$5</f>
        <v>0.908290695680137</v>
      </c>
      <c r="CH45" s="1" t="n">
        <f aca="false">CH$5/(1-$C45)+$B$45-CH$5</f>
        <v>0.911887008253832</v>
      </c>
      <c r="CI45" s="1" t="n">
        <f aca="false">CI$5/(1-$C45)+$B$45-CI$5</f>
        <v>0.915483320827526</v>
      </c>
      <c r="CJ45" s="1" t="n">
        <f aca="false">CJ$5/(1-$C45)+$B$45-CJ$5</f>
        <v>0.919079633401221</v>
      </c>
      <c r="CK45" s="1" t="n">
        <f aca="false">CK$5/(1-$C45)+$B$45-CK$5</f>
        <v>0.922675945974916</v>
      </c>
      <c r="CL45" s="1" t="n">
        <f aca="false">CL$5/(1-$C45)+$B$45-CL$5</f>
        <v>0.926272258548611</v>
      </c>
      <c r="CM45" s="1" t="n">
        <f aca="false">CM$5/(1-$C45)+$B$45-CM$5</f>
        <v>0.929868571122307</v>
      </c>
      <c r="CN45" s="1" t="n">
        <f aca="false">CN$5/(1-$C45)+$B$45-CN$5</f>
        <v>0.933464883696002</v>
      </c>
      <c r="CO45" s="1" t="n">
        <f aca="false">CO$5/(1-$C45)+$B$45-CO$5</f>
        <v>0.937061196269696</v>
      </c>
      <c r="CP45" s="1" t="n">
        <f aca="false">CP$5/(1-$C45)+$B$45-CP$5</f>
        <v>0.940657508843391</v>
      </c>
      <c r="CQ45" s="1" t="n">
        <f aca="false">CQ$5/(1-$C45)+$B$45-CQ$5</f>
        <v>0.944253821417086</v>
      </c>
      <c r="CR45" s="1" t="n">
        <f aca="false">CR$5/(1-$C45)+$B$45-CR$5</f>
        <v>0.947850133990781</v>
      </c>
      <c r="CS45" s="1" t="n">
        <f aca="false">CS$5/(1-$C45)+$B$45-CS$5</f>
        <v>0.951446446564476</v>
      </c>
      <c r="CT45" s="1" t="n">
        <f aca="false">CT$5/(1-$C45)+$B$45-CT$5</f>
        <v>0.955042759138171</v>
      </c>
      <c r="CU45" s="1" t="n">
        <f aca="false">CU$5/(1-$C45)+$B$45-CU$5</f>
        <v>0.958639071711866</v>
      </c>
      <c r="CV45" s="1" t="n">
        <f aca="false">CV$5/(1-$C45)+$B$45-CV$5</f>
        <v>0.96223538428556</v>
      </c>
      <c r="CW45" s="1" t="n">
        <f aca="false">CW$5/(1-$C45)+$B$45-CW$5</f>
        <v>0.965831696859255</v>
      </c>
      <c r="CX45" s="1" t="n">
        <f aca="false">CX$5/(1-$C45)+$B$45-CX$5</f>
        <v>0.96942800943295</v>
      </c>
      <c r="CY45" s="1" t="n">
        <f aca="false">CY$5/(1-$C45)+$B$45-CY$5</f>
        <v>0.973024322006645</v>
      </c>
      <c r="CZ45" s="1" t="n">
        <f aca="false">CZ$5/(1-$C45)+$B$45-CZ$5</f>
        <v>0.97662063458034</v>
      </c>
      <c r="DA45" s="1" t="n">
        <f aca="false">DA$5/(1-$C45)+$B$45-DA$5</f>
        <v>0.980216947154035</v>
      </c>
      <c r="DB45" s="1" t="n">
        <f aca="false">DB$5/(1-$C45)+$B$45-DB$5</f>
        <v>0.983813259727731</v>
      </c>
      <c r="DC45" s="1" t="n">
        <f aca="false">DC$5/(1-$C45)+$B$45-DC$5</f>
        <v>0.987409572301425</v>
      </c>
      <c r="DD45" s="1" t="n">
        <f aca="false">DD$5/(1-$C45)+$B$45-DD$5</f>
        <v>0.99100588487512</v>
      </c>
      <c r="DE45" s="1" t="n">
        <f aca="false">DE$5/(1-$C45)+$B$45-DE$5</f>
        <v>0.994602197448815</v>
      </c>
      <c r="DF45" s="1" t="n">
        <f aca="false">DF$5/(1-$C45)+$B$45-DF$5</f>
        <v>0.99819851002251</v>
      </c>
      <c r="DG45" s="1" t="n">
        <f aca="false">DG$5/(1-$C45)+$B$45-DG$5</f>
        <v>1.0017948225962</v>
      </c>
      <c r="DH45" s="1" t="n">
        <f aca="false">DH$5/(1-$C45)+$B$45-DH$5</f>
        <v>1.0053911351699</v>
      </c>
      <c r="DI45" s="1" t="n">
        <f aca="false">DI$5/(1-$C45)+$B$45-DI$5</f>
        <v>1.00898744774359</v>
      </c>
      <c r="DJ45" s="1" t="n">
        <f aca="false">DJ$5/(1-$C45)+$B$45-DJ$5</f>
        <v>1.01258376031729</v>
      </c>
      <c r="DK45" s="1" t="n">
        <f aca="false">DK$5/(1-$C45)+$B$45-DK$5</f>
        <v>1.01618007289098</v>
      </c>
      <c r="DL45" s="1" t="n">
        <f aca="false">DL$5/(1-$C45)+$B$45-DL$5</f>
        <v>1.01977638546468</v>
      </c>
      <c r="DM45" s="1" t="n">
        <f aca="false">DM$5/(1-$C45)+$B$45-DM$5</f>
        <v>1.02337269803837</v>
      </c>
      <c r="DN45" s="1" t="n">
        <f aca="false">DN$5/(1-$C45)+$B$45-DN$5</f>
        <v>1.02696901061207</v>
      </c>
      <c r="DO45" s="1" t="n">
        <f aca="false">DO$5/(1-$C45)+$B$45-DO$5</f>
        <v>1.03056532318576</v>
      </c>
      <c r="DP45" s="1" t="n">
        <f aca="false">DP$5/(1-$C45)+$B$45-DP$5</f>
        <v>1.03416163575946</v>
      </c>
      <c r="DQ45" s="1" t="n">
        <f aca="false">DQ$5/(1-$C45)+$B$45-DQ$5</f>
        <v>1.03775794833315</v>
      </c>
      <c r="DR45" s="1" t="n">
        <f aca="false">DR$5/(1-$C45)+$B$45-DR$5</f>
        <v>1.04135426090685</v>
      </c>
      <c r="DS45" s="1" t="n">
        <f aca="false">DS$5/(1-$C45)+$B$45-DS$5</f>
        <v>1.04495057348054</v>
      </c>
      <c r="DT45" s="1" t="n">
        <f aca="false">DT$5/(1-$C45)+$B$45-DT$5</f>
        <v>1.04854688605424</v>
      </c>
      <c r="DU45" s="1" t="n">
        <f aca="false">DU$5/(1-$C45)+$B$45-DU$5</f>
        <v>1.05214319862793</v>
      </c>
      <c r="DV45" s="1" t="n">
        <f aca="false">DV$5/(1-$C45)+$B$45-DV$5</f>
        <v>1.05573951120163</v>
      </c>
      <c r="DW45" s="1" t="n">
        <f aca="false">DW$5/(1-$C45)+$B$45-DW$5</f>
        <v>1.05933582377532</v>
      </c>
      <c r="DX45" s="1" t="n">
        <f aca="false">DX$5/(1-$C45)+$B$45-DX$5</f>
        <v>1.06293213634902</v>
      </c>
      <c r="DY45" s="1" t="n">
        <f aca="false">DY$5/(1-$C45)+$B$45-DY$5</f>
        <v>1.06652844892271</v>
      </c>
      <c r="DZ45" s="1" t="n">
        <f aca="false">DZ$5/(1-$C45)+$B$45-DZ$5</f>
        <v>1.07012476149641</v>
      </c>
      <c r="EA45" s="1" t="n">
        <f aca="false">EA$5/(1-$C45)+$B$45-EA$5</f>
        <v>1.0737210740701</v>
      </c>
      <c r="EB45" s="1" t="n">
        <f aca="false">EB$5/(1-$C45)+$B$45-EB$5</f>
        <v>1.0773173866438</v>
      </c>
      <c r="EC45" s="1" t="n">
        <f aca="false">EC$5/(1-$C45)+$B$45-EC$5</f>
        <v>1.08091369921749</v>
      </c>
      <c r="ED45" s="1" t="n">
        <f aca="false">ED$5/(1-$C45)+$B$45-ED$5</f>
        <v>1.08451001179119</v>
      </c>
    </row>
    <row r="46" customFormat="false" ht="12.75" hidden="false" customHeight="false" outlineLevel="0" collapsed="false">
      <c r="A46" s="18"/>
    </row>
    <row r="47" customFormat="false" ht="12.75" hidden="false" customHeight="false" outlineLevel="0" collapsed="false">
      <c r="A47" s="18" t="s">
        <v>174</v>
      </c>
    </row>
    <row r="48" customFormat="false" ht="12.75" hidden="false" customHeight="false" outlineLevel="0" collapsed="false">
      <c r="A48" s="18" t="s">
        <v>175</v>
      </c>
      <c r="B48" s="1" t="n">
        <v>0.5212</v>
      </c>
      <c r="C48" s="2" t="n">
        <v>0.0438</v>
      </c>
      <c r="D48" s="1" t="n">
        <f aca="false">D$5/(1-$C48)+$B$48-D$5</f>
        <v>0.589909475005229</v>
      </c>
      <c r="E48" s="1" t="n">
        <f aca="false">E$5/(1-$C48)+$B$48-E$5</f>
        <v>0.592199790838736</v>
      </c>
      <c r="F48" s="1" t="n">
        <f aca="false">F$5/(1-$C48)+$B$48-F$5</f>
        <v>0.594490106672244</v>
      </c>
      <c r="G48" s="1" t="n">
        <f aca="false">G$5/(1-$C48)+$B$48-G$5</f>
        <v>0.596780422505752</v>
      </c>
      <c r="H48" s="1" t="n">
        <f aca="false">H$5/(1-$C48)+$B$48-H$5</f>
        <v>0.599070738339259</v>
      </c>
      <c r="I48" s="1" t="n">
        <f aca="false">I$5/(1-$C48)+$B$48-I$5</f>
        <v>0.601361054172767</v>
      </c>
      <c r="J48" s="1" t="n">
        <f aca="false">J$5/(1-$C48)+$B$48-J$5</f>
        <v>0.603651370006275</v>
      </c>
      <c r="K48" s="1" t="n">
        <f aca="false">K$5/(1-$C48)+$B$48-K$5</f>
        <v>0.605941685839783</v>
      </c>
      <c r="L48" s="1" t="n">
        <f aca="false">L$5/(1-$C48)+$B$48-L$5</f>
        <v>0.60823200167329</v>
      </c>
      <c r="M48" s="1" t="n">
        <f aca="false">M$5/(1-$C48)+$B$48-M$5</f>
        <v>0.610522317506798</v>
      </c>
      <c r="N48" s="1" t="n">
        <f aca="false">N$5/(1-$C48)+$B$48-N$5</f>
        <v>0.612812633340305</v>
      </c>
      <c r="O48" s="1" t="n">
        <f aca="false">O$5/(1-$C48)+$B$48-O$5</f>
        <v>0.615102949173813</v>
      </c>
      <c r="P48" s="1" t="n">
        <f aca="false">P$5/(1-$C48)+$B$48-P$5</f>
        <v>0.61739326500732</v>
      </c>
      <c r="Q48" s="1" t="n">
        <f aca="false">Q$5/(1-$C48)+$B$48-Q$5</f>
        <v>0.619683580840828</v>
      </c>
      <c r="R48" s="1" t="n">
        <f aca="false">R$5/(1-$C48)+$B$48-R$5</f>
        <v>0.621973896674336</v>
      </c>
      <c r="S48" s="1" t="n">
        <f aca="false">S$5/(1-$C48)+$B$48-S$5</f>
        <v>0.624264212507844</v>
      </c>
      <c r="T48" s="1" t="n">
        <f aca="false">T$5/(1-$C48)+$B$48-T$5</f>
        <v>0.626554528341351</v>
      </c>
      <c r="U48" s="1" t="n">
        <f aca="false">U$5/(1-$C48)+$B$48-U$5</f>
        <v>0.628844844174858</v>
      </c>
      <c r="V48" s="1" t="n">
        <f aca="false">V$5/(1-$C48)+$B$48-V$5</f>
        <v>0.631135160008366</v>
      </c>
      <c r="W48" s="1" t="n">
        <f aca="false">W$5/(1-$C48)+$B$48-W$5</f>
        <v>0.633425475841874</v>
      </c>
      <c r="X48" s="1" t="n">
        <f aca="false">X$5/(1-$C48)+$B$48-X$5</f>
        <v>0.635715791675382</v>
      </c>
      <c r="Y48" s="1" t="n">
        <f aca="false">Y$5/(1-$C48)+$B$48-Y$5</f>
        <v>0.638006107508889</v>
      </c>
      <c r="Z48" s="1" t="n">
        <f aca="false">Z$5/(1-$C48)+$B$48-Z$5</f>
        <v>0.640296423342396</v>
      </c>
      <c r="AA48" s="1" t="n">
        <f aca="false">AA$5/(1-$C48)+$B$48-AA$5</f>
        <v>0.642586739175904</v>
      </c>
      <c r="AB48" s="1" t="n">
        <f aca="false">AB$5/(1-$C48)+$B$48-AB$5</f>
        <v>0.644877055009412</v>
      </c>
      <c r="AC48" s="1" t="n">
        <f aca="false">AC$5/(1-$C48)+$B$48-AC$5</f>
        <v>0.64716737084292</v>
      </c>
      <c r="AD48" s="1" t="n">
        <f aca="false">AD$5/(1-$C48)+$B$48-AD$5</f>
        <v>0.649457686676427</v>
      </c>
      <c r="AE48" s="1" t="n">
        <f aca="false">AE$5/(1-$C48)+$B$48-AE$5</f>
        <v>0.651748002509935</v>
      </c>
      <c r="AF48" s="1" t="n">
        <f aca="false">AF$5/(1-$C48)+$B$48-AF$5</f>
        <v>0.654038318343443</v>
      </c>
      <c r="AG48" s="1" t="n">
        <f aca="false">AG$5/(1-$C48)+$B$48-AG$5</f>
        <v>0.65632863417695</v>
      </c>
      <c r="AH48" s="1" t="n">
        <f aca="false">AH$5/(1-$C48)+$B$48-AH$5</f>
        <v>0.658618950010458</v>
      </c>
      <c r="AI48" s="1" t="n">
        <f aca="false">AI$5/(1-$C48)+$B$48-AI$5</f>
        <v>0.660909265843965</v>
      </c>
      <c r="AJ48" s="1" t="n">
        <f aca="false">AJ$5/(1-$C48)+$B$48-AJ$5</f>
        <v>0.663199581677473</v>
      </c>
      <c r="AK48" s="1" t="n">
        <f aca="false">AK$5/(1-$C48)+$B$48-AK$5</f>
        <v>0.665489897510981</v>
      </c>
      <c r="AL48" s="1" t="n">
        <f aca="false">AL$5/(1-$C48)+$B$48-AL$5</f>
        <v>0.667780213344488</v>
      </c>
      <c r="AM48" s="1" t="n">
        <f aca="false">AM$5/(1-$C48)+$B$48-AM$5</f>
        <v>0.670070529177996</v>
      </c>
      <c r="AN48" s="1" t="n">
        <f aca="false">AN$5/(1-$C48)+$B$48-AN$5</f>
        <v>0.672360845011503</v>
      </c>
      <c r="AO48" s="1" t="n">
        <f aca="false">AO$5/(1-$C48)+$B$48-AO$5</f>
        <v>0.674651160845011</v>
      </c>
      <c r="AP48" s="1" t="n">
        <f aca="false">AP$5/(1-$C48)+$B$48-AP$5</f>
        <v>0.676941476678519</v>
      </c>
      <c r="AQ48" s="1" t="n">
        <f aca="false">AQ$5/(1-$C48)+$B$48-AQ$5</f>
        <v>0.679231792512027</v>
      </c>
      <c r="AR48" s="1" t="n">
        <f aca="false">AR$5/(1-$C48)+$B$48-AR$5</f>
        <v>0.681522108345534</v>
      </c>
      <c r="AS48" s="1" t="n">
        <f aca="false">AS$5/(1-$C48)+$B$48-AS$5</f>
        <v>0.683812424179041</v>
      </c>
      <c r="AT48" s="1" t="n">
        <f aca="false">AT$5/(1-$C48)+$B$48-AT$5</f>
        <v>0.68610274001255</v>
      </c>
      <c r="AU48" s="1" t="n">
        <f aca="false">AU$5/(1-$C48)+$B$48-AU$5</f>
        <v>0.688393055846057</v>
      </c>
      <c r="AV48" s="1" t="n">
        <f aca="false">AV$5/(1-$C48)+$B$48-AV$5</f>
        <v>0.690683371679565</v>
      </c>
      <c r="AW48" s="1" t="n">
        <f aca="false">AW$5/(1-$C48)+$B$48-AW$5</f>
        <v>0.692973687513072</v>
      </c>
      <c r="AX48" s="1" t="n">
        <f aca="false">AX$5/(1-$C48)+$B$48-AX$5</f>
        <v>0.69526400334658</v>
      </c>
      <c r="AY48" s="1" t="n">
        <f aca="false">AY$5/(1-$C48)+$B$48-AY$5</f>
        <v>0.697554319180088</v>
      </c>
      <c r="AZ48" s="1" t="n">
        <f aca="false">AZ$5/(1-$C48)+$B$48-AZ$5</f>
        <v>0.699844635013596</v>
      </c>
      <c r="BA48" s="1" t="n">
        <f aca="false">BA$5/(1-$C48)+$B$48-BA$5</f>
        <v>0.702134950847103</v>
      </c>
      <c r="BB48" s="1" t="n">
        <f aca="false">BB$5/(1-$C48)+$B$48-BB$5</f>
        <v>0.70442526668061</v>
      </c>
      <c r="BC48" s="1" t="n">
        <f aca="false">BC$5/(1-$C48)+$B$48-BC$5</f>
        <v>0.706715582514118</v>
      </c>
      <c r="BD48" s="1" t="n">
        <f aca="false">BD$5/(1-$C48)+$B$48-BD$5</f>
        <v>0.709005898347626</v>
      </c>
      <c r="BE48" s="1" t="n">
        <f aca="false">BE$5/(1-$C48)+$B$48-BE$5</f>
        <v>0.711296214181133</v>
      </c>
      <c r="BF48" s="1" t="n">
        <f aca="false">BF$5/(1-$C48)+$B$48-BF$5</f>
        <v>0.713586530014641</v>
      </c>
      <c r="BG48" s="1" t="n">
        <f aca="false">BG$5/(1-$C48)+$B$48-BG$5</f>
        <v>0.715876845848149</v>
      </c>
      <c r="BH48" s="1" t="n">
        <f aca="false">BH$5/(1-$C48)+$B$48-BH$5</f>
        <v>0.718167161681657</v>
      </c>
      <c r="BI48" s="1" t="n">
        <f aca="false">BI$5/(1-$C48)+$B$48-BI$5</f>
        <v>0.720457477515164</v>
      </c>
      <c r="BJ48" s="1" t="n">
        <f aca="false">BJ$5/(1-$C48)+$B$48-BJ$5</f>
        <v>0.722747793348671</v>
      </c>
      <c r="BK48" s="1" t="n">
        <f aca="false">BK$5/(1-$C48)+$B$48-BK$5</f>
        <v>0.725038109182179</v>
      </c>
      <c r="BL48" s="1" t="n">
        <f aca="false">BL$5/(1-$C48)+$B$48-BL$5</f>
        <v>0.727328425015687</v>
      </c>
      <c r="BM48" s="1" t="n">
        <f aca="false">BM$5/(1-$C48)+$B$48-BM$5</f>
        <v>0.729618740849195</v>
      </c>
      <c r="BN48" s="1" t="n">
        <f aca="false">BN$5/(1-$C48)+$B$48-BN$5</f>
        <v>0.731909056682702</v>
      </c>
      <c r="BO48" s="1" t="n">
        <f aca="false">BO$5/(1-$C48)+$B$48-BO$5</f>
        <v>0.734199372516209</v>
      </c>
      <c r="BP48" s="1" t="n">
        <f aca="false">BP$5/(1-$C48)+$B$48-BP$5</f>
        <v>0.736489688349717</v>
      </c>
      <c r="BQ48" s="1" t="n">
        <f aca="false">BQ$5/(1-$C48)+$B$48-BQ$5</f>
        <v>0.738780004183225</v>
      </c>
      <c r="BR48" s="1" t="n">
        <f aca="false">BR$5/(1-$C48)+$B$48-BR$5</f>
        <v>0.741070320016733</v>
      </c>
      <c r="BS48" s="1" t="n">
        <f aca="false">BS$5/(1-$C48)+$B$48-BS$5</f>
        <v>0.74336063585024</v>
      </c>
      <c r="BT48" s="1" t="n">
        <f aca="false">BT$5/(1-$C48)+$B$48-BT$5</f>
        <v>0.745650951683748</v>
      </c>
      <c r="BU48" s="1" t="n">
        <f aca="false">BU$5/(1-$C48)+$B$48-BU$5</f>
        <v>0.747941267517255</v>
      </c>
      <c r="BV48" s="1" t="n">
        <f aca="false">BV$5/(1-$C48)+$B$48-BV$5</f>
        <v>0.750231583350763</v>
      </c>
      <c r="BW48" s="1" t="n">
        <f aca="false">BW$5/(1-$C48)+$B$48-BW$5</f>
        <v>0.752521899184271</v>
      </c>
      <c r="BX48" s="1" t="n">
        <f aca="false">BX$5/(1-$C48)+$B$48-BX$5</f>
        <v>0.754812215017778</v>
      </c>
      <c r="BY48" s="1" t="n">
        <f aca="false">BY$5/(1-$C48)+$B$48-BY$5</f>
        <v>0.757102530851286</v>
      </c>
      <c r="BZ48" s="1" t="n">
        <f aca="false">BZ$5/(1-$C48)+$B$48-BZ$5</f>
        <v>0.759392846684794</v>
      </c>
      <c r="CA48" s="1" t="n">
        <f aca="false">CA$5/(1-$C48)+$B$48-CA$5</f>
        <v>0.761683162518302</v>
      </c>
      <c r="CB48" s="1" t="n">
        <f aca="false">CB$5/(1-$C48)+$B$48-CB$5</f>
        <v>0.763973478351809</v>
      </c>
      <c r="CC48" s="1" t="n">
        <f aca="false">CC$5/(1-$C48)+$B$48-CC$5</f>
        <v>0.766263794185316</v>
      </c>
      <c r="CD48" s="1" t="n">
        <f aca="false">CD$5/(1-$C48)+$B$48-CD$5</f>
        <v>0.768554110018824</v>
      </c>
      <c r="CE48" s="1" t="n">
        <f aca="false">CE$5/(1-$C48)+$B$48-CE$5</f>
        <v>0.770844425852332</v>
      </c>
      <c r="CF48" s="1" t="n">
        <f aca="false">CF$5/(1-$C48)+$B$48-CF$5</f>
        <v>0.77313474168584</v>
      </c>
      <c r="CG48" s="1" t="n">
        <f aca="false">CG$5/(1-$C48)+$B$48-CG$5</f>
        <v>0.775425057519347</v>
      </c>
      <c r="CH48" s="1" t="n">
        <f aca="false">CH$5/(1-$C48)+$B$48-CH$5</f>
        <v>0.777715373352854</v>
      </c>
      <c r="CI48" s="1" t="n">
        <f aca="false">CI$5/(1-$C48)+$B$48-CI$5</f>
        <v>0.780005689186362</v>
      </c>
      <c r="CJ48" s="1" t="n">
        <f aca="false">CJ$5/(1-$C48)+$B$48-CJ$5</f>
        <v>0.78229600501987</v>
      </c>
      <c r="CK48" s="1" t="n">
        <f aca="false">CK$5/(1-$C48)+$B$48-CK$5</f>
        <v>0.784586320853378</v>
      </c>
      <c r="CL48" s="1" t="n">
        <f aca="false">CL$5/(1-$C48)+$B$48-CL$5</f>
        <v>0.786876636686885</v>
      </c>
      <c r="CM48" s="1" t="n">
        <f aca="false">CM$5/(1-$C48)+$B$48-CM$5</f>
        <v>0.789166952520393</v>
      </c>
      <c r="CN48" s="1" t="n">
        <f aca="false">CN$5/(1-$C48)+$B$48-CN$5</f>
        <v>0.7914572683539</v>
      </c>
      <c r="CO48" s="1" t="n">
        <f aca="false">CO$5/(1-$C48)+$B$48-CO$5</f>
        <v>0.793747584187408</v>
      </c>
      <c r="CP48" s="1" t="n">
        <f aca="false">CP$5/(1-$C48)+$B$48-CP$5</f>
        <v>0.796037900020916</v>
      </c>
      <c r="CQ48" s="1" t="n">
        <f aca="false">CQ$5/(1-$C48)+$B$48-CQ$5</f>
        <v>0.798328215854423</v>
      </c>
      <c r="CR48" s="1" t="n">
        <f aca="false">CR$5/(1-$C48)+$B$48-CR$5</f>
        <v>0.800618531687931</v>
      </c>
      <c r="CS48" s="1" t="n">
        <f aca="false">CS$5/(1-$C48)+$B$48-CS$5</f>
        <v>0.802908847521438</v>
      </c>
      <c r="CT48" s="1" t="n">
        <f aca="false">CT$5/(1-$C48)+$B$48-CT$5</f>
        <v>0.805199163354946</v>
      </c>
      <c r="CU48" s="1" t="n">
        <f aca="false">CU$5/(1-$C48)+$B$48-CU$5</f>
        <v>0.807489479188454</v>
      </c>
      <c r="CV48" s="1" t="n">
        <f aca="false">CV$5/(1-$C48)+$B$48-CV$5</f>
        <v>0.809779795021961</v>
      </c>
      <c r="CW48" s="1" t="n">
        <f aca="false">CW$5/(1-$C48)+$B$48-CW$5</f>
        <v>0.812070110855469</v>
      </c>
      <c r="CX48" s="1" t="n">
        <f aca="false">CX$5/(1-$C48)+$B$48-CX$5</f>
        <v>0.814360426688976</v>
      </c>
      <c r="CY48" s="1" t="n">
        <f aca="false">CY$5/(1-$C48)+$B$48-CY$5</f>
        <v>0.816650742522485</v>
      </c>
      <c r="CZ48" s="1" t="n">
        <f aca="false">CZ$5/(1-$C48)+$B$48-CZ$5</f>
        <v>0.818941058355992</v>
      </c>
      <c r="DA48" s="1" t="n">
        <f aca="false">DA$5/(1-$C48)+$B$48-DA$5</f>
        <v>0.821231374189499</v>
      </c>
      <c r="DB48" s="1" t="n">
        <f aca="false">DB$5/(1-$C48)+$B$48-DB$5</f>
        <v>0.823521690023007</v>
      </c>
      <c r="DC48" s="1" t="n">
        <f aca="false">DC$5/(1-$C48)+$B$48-DC$5</f>
        <v>0.825812005856514</v>
      </c>
      <c r="DD48" s="1" t="n">
        <f aca="false">DD$5/(1-$C48)+$B$48-DD$5</f>
        <v>0.828102321690023</v>
      </c>
      <c r="DE48" s="1" t="n">
        <f aca="false">DE$5/(1-$C48)+$B$48-DE$5</f>
        <v>0.83039263752353</v>
      </c>
      <c r="DF48" s="1" t="n">
        <f aca="false">DF$5/(1-$C48)+$B$48-DF$5</f>
        <v>0.832682953357038</v>
      </c>
      <c r="DG48" s="1" t="n">
        <f aca="false">DG$5/(1-$C48)+$B$48-DG$5</f>
        <v>0.834973269190545</v>
      </c>
      <c r="DH48" s="1" t="n">
        <f aca="false">DH$5/(1-$C48)+$B$48-DH$5</f>
        <v>0.837263585024052</v>
      </c>
      <c r="DI48" s="1" t="n">
        <f aca="false">DI$5/(1-$C48)+$B$48-DI$5</f>
        <v>0.839553900857561</v>
      </c>
      <c r="DJ48" s="1" t="n">
        <f aca="false">DJ$5/(1-$C48)+$B$48-DJ$5</f>
        <v>0.841844216691068</v>
      </c>
      <c r="DK48" s="1" t="n">
        <f aca="false">DK$5/(1-$C48)+$B$48-DK$5</f>
        <v>0.844134532524576</v>
      </c>
      <c r="DL48" s="1" t="n">
        <f aca="false">DL$5/(1-$C48)+$B$48-DL$5</f>
        <v>0.846424848358083</v>
      </c>
      <c r="DM48" s="1" t="n">
        <f aca="false">DM$5/(1-$C48)+$B$48-DM$5</f>
        <v>0.84871516419159</v>
      </c>
      <c r="DN48" s="1" t="n">
        <f aca="false">DN$5/(1-$C48)+$B$48-DN$5</f>
        <v>0.851005480025099</v>
      </c>
      <c r="DO48" s="1" t="n">
        <f aca="false">DO$5/(1-$C48)+$B$48-DO$5</f>
        <v>0.853295795858605</v>
      </c>
      <c r="DP48" s="1" t="n">
        <f aca="false">DP$5/(1-$C48)+$B$48-DP$5</f>
        <v>0.855586111692113</v>
      </c>
      <c r="DQ48" s="1" t="n">
        <f aca="false">DQ$5/(1-$C48)+$B$48-DQ$5</f>
        <v>0.857876427525621</v>
      </c>
      <c r="DR48" s="1" t="n">
        <f aca="false">DR$5/(1-$C48)+$B$48-DR$5</f>
        <v>0.860166743359129</v>
      </c>
      <c r="DS48" s="1" t="n">
        <f aca="false">DS$5/(1-$C48)+$B$48-DS$5</f>
        <v>0.862457059192636</v>
      </c>
      <c r="DT48" s="1" t="n">
        <f aca="false">DT$5/(1-$C48)+$B$48-DT$5</f>
        <v>0.864747375026144</v>
      </c>
      <c r="DU48" s="1" t="n">
        <f aca="false">DU$5/(1-$C48)+$B$48-DU$5</f>
        <v>0.867037690859652</v>
      </c>
      <c r="DV48" s="1" t="n">
        <f aca="false">DV$5/(1-$C48)+$B$48-DV$5</f>
        <v>0.869328006693158</v>
      </c>
      <c r="DW48" s="1" t="n">
        <f aca="false">DW$5/(1-$C48)+$B$48-DW$5</f>
        <v>0.871618322526667</v>
      </c>
      <c r="DX48" s="1" t="n">
        <f aca="false">DX$5/(1-$C48)+$B$48-DX$5</f>
        <v>0.873908638360175</v>
      </c>
      <c r="DY48" s="1" t="n">
        <f aca="false">DY$5/(1-$C48)+$B$48-DY$5</f>
        <v>0.876198954193683</v>
      </c>
      <c r="DZ48" s="1" t="n">
        <f aca="false">DZ$5/(1-$C48)+$B$48-DZ$5</f>
        <v>0.878489270027189</v>
      </c>
      <c r="EA48" s="1" t="n">
        <f aca="false">EA$5/(1-$C48)+$B$48-EA$5</f>
        <v>0.880779585860697</v>
      </c>
      <c r="EB48" s="1" t="n">
        <f aca="false">EB$5/(1-$C48)+$B$48-EB$5</f>
        <v>0.883069901694205</v>
      </c>
      <c r="EC48" s="1" t="n">
        <f aca="false">EC$5/(1-$C48)+$B$48-EC$5</f>
        <v>0.885360217527714</v>
      </c>
      <c r="ED48" s="1" t="n">
        <f aca="false">ED$5/(1-$C48)+$B$48-ED$5</f>
        <v>0.88765053336122</v>
      </c>
      <c r="EE48" s="1"/>
    </row>
    <row r="49" customFormat="false" ht="12.75" hidden="false" customHeight="false" outlineLevel="0" collapsed="false">
      <c r="A49" s="18" t="s">
        <v>176</v>
      </c>
      <c r="B49" s="1" t="n">
        <f aca="false">0.5664</f>
        <v>0.5664</v>
      </c>
      <c r="C49" s="2" t="n">
        <v>0.0528</v>
      </c>
      <c r="D49" s="1" t="n">
        <f aca="false">D$5/(1-$C49)+$B$49-D$5</f>
        <v>0.650014864864865</v>
      </c>
      <c r="E49" s="1" t="n">
        <f aca="false">E$5/(1-$C49)+$B$49-E$5</f>
        <v>0.652802027027027</v>
      </c>
      <c r="F49" s="1" t="n">
        <f aca="false">F$5/(1-$C49)+$B$49-F$5</f>
        <v>0.655589189189189</v>
      </c>
      <c r="G49" s="1" t="n">
        <f aca="false">G$5/(1-$C49)+$B$49-G$5</f>
        <v>0.658376351351351</v>
      </c>
      <c r="H49" s="1" t="n">
        <f aca="false">H$5/(1-$C49)+$B$49-H$5</f>
        <v>0.661163513513514</v>
      </c>
      <c r="I49" s="1" t="n">
        <f aca="false">I$5/(1-$C49)+$B$49-I$5</f>
        <v>0.663950675675676</v>
      </c>
      <c r="J49" s="1" t="n">
        <f aca="false">J$5/(1-$C49)+$B$49-J$5</f>
        <v>0.666737837837838</v>
      </c>
      <c r="K49" s="1" t="n">
        <f aca="false">K$5/(1-$C49)+$B$49-K$5</f>
        <v>0.669525</v>
      </c>
      <c r="L49" s="1" t="n">
        <f aca="false">L$5/(1-$C49)+$B$49-L$5</f>
        <v>0.672312162162162</v>
      </c>
      <c r="M49" s="1" t="n">
        <f aca="false">M$5/(1-$C49)+$B$49-M$5</f>
        <v>0.675099324324324</v>
      </c>
      <c r="N49" s="1" t="n">
        <f aca="false">N$5/(1-$C49)+$B$49-N$5</f>
        <v>0.677886486486486</v>
      </c>
      <c r="O49" s="1" t="n">
        <f aca="false">O$5/(1-$C49)+$B$49-O$5</f>
        <v>0.680673648648649</v>
      </c>
      <c r="P49" s="1" t="n">
        <f aca="false">P$5/(1-$C49)+$B$49-P$5</f>
        <v>0.683460810810811</v>
      </c>
      <c r="Q49" s="1" t="n">
        <f aca="false">Q$5/(1-$C49)+$B$49-Q$5</f>
        <v>0.686247972972973</v>
      </c>
      <c r="R49" s="1" t="n">
        <f aca="false">R$5/(1-$C49)+$B$49-R$5</f>
        <v>0.689035135135135</v>
      </c>
      <c r="S49" s="1" t="n">
        <f aca="false">S$5/(1-$C49)+$B$49-S$5</f>
        <v>0.691822297297298</v>
      </c>
      <c r="T49" s="1" t="n">
        <f aca="false">T$5/(1-$C49)+$B$49-T$5</f>
        <v>0.694609459459459</v>
      </c>
      <c r="U49" s="1" t="n">
        <f aca="false">U$5/(1-$C49)+$B$49-U$5</f>
        <v>0.697396621621622</v>
      </c>
      <c r="V49" s="1" t="n">
        <f aca="false">V$5/(1-$C49)+$B$49-V$5</f>
        <v>0.700183783783783</v>
      </c>
      <c r="W49" s="1" t="n">
        <f aca="false">W$5/(1-$C49)+$B$49-W$5</f>
        <v>0.702970945945946</v>
      </c>
      <c r="X49" s="1" t="n">
        <f aca="false">X$5/(1-$C49)+$B$49-X$5</f>
        <v>0.705758108108108</v>
      </c>
      <c r="Y49" s="1" t="n">
        <f aca="false">Y$5/(1-$C49)+$B$49-Y$5</f>
        <v>0.70854527027027</v>
      </c>
      <c r="Z49" s="1" t="n">
        <f aca="false">Z$5/(1-$C49)+$B$49-Z$5</f>
        <v>0.711332432432432</v>
      </c>
      <c r="AA49" s="1" t="n">
        <f aca="false">AA$5/(1-$C49)+$B$49-AA$5</f>
        <v>0.714119594594595</v>
      </c>
      <c r="AB49" s="1" t="n">
        <f aca="false">AB$5/(1-$C49)+$B$49-AB$5</f>
        <v>0.716906756756756</v>
      </c>
      <c r="AC49" s="1" t="n">
        <f aca="false">AC$5/(1-$C49)+$B$49-AC$5</f>
        <v>0.719693918918919</v>
      </c>
      <c r="AD49" s="1" t="n">
        <f aca="false">AD$5/(1-$C49)+$B$49-AD$5</f>
        <v>0.722481081081081</v>
      </c>
      <c r="AE49" s="1" t="n">
        <f aca="false">AE$5/(1-$C49)+$B$49-AE$5</f>
        <v>0.725268243243243</v>
      </c>
      <c r="AF49" s="1" t="n">
        <f aca="false">AF$5/(1-$C49)+$B$49-AF$5</f>
        <v>0.728055405405405</v>
      </c>
      <c r="AG49" s="1" t="n">
        <f aca="false">AG$5/(1-$C49)+$B$49-AG$5</f>
        <v>0.730842567567568</v>
      </c>
      <c r="AH49" s="1" t="n">
        <f aca="false">AH$5/(1-$C49)+$B$49-AH$5</f>
        <v>0.733629729729729</v>
      </c>
      <c r="AI49" s="1" t="n">
        <f aca="false">AI$5/(1-$C49)+$B$49-AI$5</f>
        <v>0.736416891891892</v>
      </c>
      <c r="AJ49" s="1" t="n">
        <f aca="false">AJ$5/(1-$C49)+$B$49-AJ$5</f>
        <v>0.739204054054054</v>
      </c>
      <c r="AK49" s="1" t="n">
        <f aca="false">AK$5/(1-$C49)+$B$49-AK$5</f>
        <v>0.741991216216216</v>
      </c>
      <c r="AL49" s="1" t="n">
        <f aca="false">AL$5/(1-$C49)+$B$49-AL$5</f>
        <v>0.744778378378378</v>
      </c>
      <c r="AM49" s="1" t="n">
        <f aca="false">AM$5/(1-$C49)+$B$49-AM$5</f>
        <v>0.747565540540541</v>
      </c>
      <c r="AN49" s="1" t="n">
        <f aca="false">AN$5/(1-$C49)+$B$49-AN$5</f>
        <v>0.750352702702702</v>
      </c>
      <c r="AO49" s="1" t="n">
        <f aca="false">AO$5/(1-$C49)+$B$49-AO$5</f>
        <v>0.753139864864865</v>
      </c>
      <c r="AP49" s="1" t="n">
        <f aca="false">AP$5/(1-$C49)+$B$49-AP$5</f>
        <v>0.755927027027026</v>
      </c>
      <c r="AQ49" s="1" t="n">
        <f aca="false">AQ$5/(1-$C49)+$B$49-AQ$5</f>
        <v>0.758714189189189</v>
      </c>
      <c r="AR49" s="1" t="n">
        <f aca="false">AR$5/(1-$C49)+$B$49-AR$5</f>
        <v>0.761501351351351</v>
      </c>
      <c r="AS49" s="1" t="n">
        <f aca="false">AS$5/(1-$C49)+$B$49-AS$5</f>
        <v>0.764288513513513</v>
      </c>
      <c r="AT49" s="1" t="n">
        <f aca="false">AT$5/(1-$C49)+$B$49-AT$5</f>
        <v>0.767075675675675</v>
      </c>
      <c r="AU49" s="1" t="n">
        <f aca="false">AU$5/(1-$C49)+$B$49-AU$5</f>
        <v>0.769862837837838</v>
      </c>
      <c r="AV49" s="1" t="n">
        <f aca="false">AV$5/(1-$C49)+$B$49-AV$5</f>
        <v>0.772649999999999</v>
      </c>
      <c r="AW49" s="1" t="n">
        <f aca="false">AW$5/(1-$C49)+$B$49-AW$5</f>
        <v>0.775437162162162</v>
      </c>
      <c r="AX49" s="1" t="n">
        <f aca="false">AX$5/(1-$C49)+$B$49-AX$5</f>
        <v>0.778224324324323</v>
      </c>
      <c r="AY49" s="1" t="n">
        <f aca="false">AY$5/(1-$C49)+$B$49-AY$5</f>
        <v>0.781011486486486</v>
      </c>
      <c r="AZ49" s="1" t="n">
        <f aca="false">AZ$5/(1-$C49)+$B$49-AZ$5</f>
        <v>0.783798648648648</v>
      </c>
      <c r="BA49" s="1" t="n">
        <f aca="false">BA$5/(1-$C49)+$B$49-BA$5</f>
        <v>0.78658581081081</v>
      </c>
      <c r="BB49" s="1" t="n">
        <f aca="false">BB$5/(1-$C49)+$B$49-BB$5</f>
        <v>0.789372972972972</v>
      </c>
      <c r="BC49" s="1" t="n">
        <f aca="false">BC$5/(1-$C49)+$B$49-BC$5</f>
        <v>0.792160135135134</v>
      </c>
      <c r="BD49" s="1" t="n">
        <f aca="false">BD$5/(1-$C49)+$B$49-BD$5</f>
        <v>0.794947297297297</v>
      </c>
      <c r="BE49" s="1" t="n">
        <f aca="false">BE$5/(1-$C49)+$B$49-BE$5</f>
        <v>0.797734459459459</v>
      </c>
      <c r="BF49" s="1" t="n">
        <f aca="false">BF$5/(1-$C49)+$B$49-BF$5</f>
        <v>0.800521621621621</v>
      </c>
      <c r="BG49" s="1" t="n">
        <f aca="false">BG$5/(1-$C49)+$B$49-BG$5</f>
        <v>0.803308783783783</v>
      </c>
      <c r="BH49" s="1" t="n">
        <f aca="false">BH$5/(1-$C49)+$B$49-BH$5</f>
        <v>0.806095945945945</v>
      </c>
      <c r="BI49" s="1" t="n">
        <f aca="false">BI$5/(1-$C49)+$B$49-BI$5</f>
        <v>0.808883108108107</v>
      </c>
      <c r="BJ49" s="1" t="n">
        <f aca="false">BJ$5/(1-$C49)+$B$49-BJ$5</f>
        <v>0.81167027027027</v>
      </c>
      <c r="BK49" s="1" t="n">
        <f aca="false">BK$5/(1-$C49)+$B$49-BK$5</f>
        <v>0.814457432432431</v>
      </c>
      <c r="BL49" s="1" t="n">
        <f aca="false">BL$5/(1-$C49)+$B$49-BL$5</f>
        <v>0.817244594594594</v>
      </c>
      <c r="BM49" s="1" t="n">
        <f aca="false">BM$5/(1-$C49)+$B$49-BM$5</f>
        <v>0.820031756756756</v>
      </c>
      <c r="BN49" s="1" t="n">
        <f aca="false">BN$5/(1-$C49)+$B$49-BN$5</f>
        <v>0.822818918918918</v>
      </c>
      <c r="BO49" s="1" t="n">
        <f aca="false">BO$5/(1-$C49)+$B$49-BO$5</f>
        <v>0.82560608108108</v>
      </c>
      <c r="BP49" s="1" t="n">
        <f aca="false">BP$5/(1-$C49)+$B$49-BP$5</f>
        <v>0.828393243243243</v>
      </c>
      <c r="BQ49" s="1" t="n">
        <f aca="false">BQ$5/(1-$C49)+$B$49-BQ$5</f>
        <v>0.831180405405404</v>
      </c>
      <c r="BR49" s="1" t="n">
        <f aca="false">BR$5/(1-$C49)+$B$49-BR$5</f>
        <v>0.833967567567567</v>
      </c>
      <c r="BS49" s="1" t="n">
        <f aca="false">BS$5/(1-$C49)+$B$49-BS$5</f>
        <v>0.836754729729729</v>
      </c>
      <c r="BT49" s="1" t="n">
        <f aca="false">BT$5/(1-$C49)+$B$49-BT$5</f>
        <v>0.839541891891891</v>
      </c>
      <c r="BU49" s="1" t="n">
        <f aca="false">BU$5/(1-$C49)+$B$49-BU$5</f>
        <v>0.842329054054053</v>
      </c>
      <c r="BV49" s="1" t="n">
        <f aca="false">BV$5/(1-$C49)+$B$49-BV$5</f>
        <v>0.845116216216216</v>
      </c>
      <c r="BW49" s="1" t="n">
        <f aca="false">BW$5/(1-$C49)+$B$49-BW$5</f>
        <v>0.847903378378377</v>
      </c>
      <c r="BX49" s="1" t="n">
        <f aca="false">BX$5/(1-$C49)+$B$49-BX$5</f>
        <v>0.85069054054054</v>
      </c>
      <c r="BY49" s="1" t="n">
        <f aca="false">BY$5/(1-$C49)+$B$49-BY$5</f>
        <v>0.853477702702702</v>
      </c>
      <c r="BZ49" s="1" t="n">
        <f aca="false">BZ$5/(1-$C49)+$B$49-BZ$5</f>
        <v>0.856264864864864</v>
      </c>
      <c r="CA49" s="1" t="n">
        <f aca="false">CA$5/(1-$C49)+$B$49-CA$5</f>
        <v>0.859052027027026</v>
      </c>
      <c r="CB49" s="1" t="n">
        <f aca="false">CB$5/(1-$C49)+$B$49-CB$5</f>
        <v>0.861839189189189</v>
      </c>
      <c r="CC49" s="1" t="n">
        <f aca="false">CC$5/(1-$C49)+$B$49-CC$5</f>
        <v>0.86462635135135</v>
      </c>
      <c r="CD49" s="1" t="n">
        <f aca="false">CD$5/(1-$C49)+$B$49-CD$5</f>
        <v>0.867413513513513</v>
      </c>
      <c r="CE49" s="1" t="n">
        <f aca="false">CE$5/(1-$C49)+$B$49-CE$5</f>
        <v>0.870200675675674</v>
      </c>
      <c r="CF49" s="1" t="n">
        <f aca="false">CF$5/(1-$C49)+$B$49-CF$5</f>
        <v>0.872987837837837</v>
      </c>
      <c r="CG49" s="1" t="n">
        <f aca="false">CG$5/(1-$C49)+$B$49-CG$5</f>
        <v>0.875774999999999</v>
      </c>
      <c r="CH49" s="1" t="n">
        <f aca="false">CH$5/(1-$C49)+$B$49-CH$5</f>
        <v>0.878562162162161</v>
      </c>
      <c r="CI49" s="1" t="n">
        <f aca="false">CI$5/(1-$C49)+$B$49-CI$5</f>
        <v>0.881349324324323</v>
      </c>
      <c r="CJ49" s="1" t="n">
        <f aca="false">CJ$5/(1-$C49)+$B$49-CJ$5</f>
        <v>0.884136486486486</v>
      </c>
      <c r="CK49" s="1" t="n">
        <f aca="false">CK$5/(1-$C49)+$B$49-CK$5</f>
        <v>0.886923648648647</v>
      </c>
      <c r="CL49" s="1" t="n">
        <f aca="false">CL$5/(1-$C49)+$B$49-CL$5</f>
        <v>0.88971081081081</v>
      </c>
      <c r="CM49" s="1" t="n">
        <f aca="false">CM$5/(1-$C49)+$B$49-CM$5</f>
        <v>0.892497972972972</v>
      </c>
      <c r="CN49" s="1" t="n">
        <f aca="false">CN$5/(1-$C49)+$B$49-CN$5</f>
        <v>0.895285135135134</v>
      </c>
      <c r="CO49" s="1" t="n">
        <f aca="false">CO$5/(1-$C49)+$B$49-CO$5</f>
        <v>0.898072297297296</v>
      </c>
      <c r="CP49" s="1" t="n">
        <f aca="false">CP$5/(1-$C49)+$B$49-CP$5</f>
        <v>0.900859459459459</v>
      </c>
      <c r="CQ49" s="1" t="n">
        <f aca="false">CQ$5/(1-$C49)+$B$49-CQ$5</f>
        <v>0.90364662162162</v>
      </c>
      <c r="CR49" s="1" t="n">
        <f aca="false">CR$5/(1-$C49)+$B$49-CR$5</f>
        <v>0.906433783783783</v>
      </c>
      <c r="CS49" s="1" t="n">
        <f aca="false">CS$5/(1-$C49)+$B$49-CS$5</f>
        <v>0.909220945945945</v>
      </c>
      <c r="CT49" s="1" t="n">
        <f aca="false">CT$5/(1-$C49)+$B$49-CT$5</f>
        <v>0.912008108108107</v>
      </c>
      <c r="CU49" s="1" t="n">
        <f aca="false">CU$5/(1-$C49)+$B$49-CU$5</f>
        <v>0.914795270270269</v>
      </c>
      <c r="CV49" s="1" t="n">
        <f aca="false">CV$5/(1-$C49)+$B$49-CV$5</f>
        <v>0.917582432432432</v>
      </c>
      <c r="CW49" s="1" t="n">
        <f aca="false">CW$5/(1-$C49)+$B$49-CW$5</f>
        <v>0.920369594594593</v>
      </c>
      <c r="CX49" s="1" t="n">
        <f aca="false">CX$5/(1-$C49)+$B$49-CX$5</f>
        <v>0.923156756756756</v>
      </c>
      <c r="CY49" s="1" t="n">
        <f aca="false">CY$5/(1-$C49)+$B$49-CY$5</f>
        <v>0.925943918918917</v>
      </c>
      <c r="CZ49" s="1" t="n">
        <f aca="false">CZ$5/(1-$C49)+$B$49-CZ$5</f>
        <v>0.92873108108108</v>
      </c>
      <c r="DA49" s="1" t="n">
        <f aca="false">DA$5/(1-$C49)+$B$49-DA$5</f>
        <v>0.931518243243242</v>
      </c>
      <c r="DB49" s="1" t="n">
        <f aca="false">DB$5/(1-$C49)+$B$49-DB$5</f>
        <v>0.934305405405404</v>
      </c>
      <c r="DC49" s="1" t="n">
        <f aca="false">DC$5/(1-$C49)+$B$49-DC$5</f>
        <v>0.937092567567566</v>
      </c>
      <c r="DD49" s="1" t="n">
        <f aca="false">DD$5/(1-$C49)+$B$49-DD$5</f>
        <v>0.939879729729729</v>
      </c>
      <c r="DE49" s="1" t="n">
        <f aca="false">DE$5/(1-$C49)+$B$49-DE$5</f>
        <v>0.94266689189189</v>
      </c>
      <c r="DF49" s="1" t="n">
        <f aca="false">DF$5/(1-$C49)+$B$49-DF$5</f>
        <v>0.945454054054053</v>
      </c>
      <c r="DG49" s="1" t="n">
        <f aca="false">DG$5/(1-$C49)+$B$49-DG$5</f>
        <v>0.948241216216215</v>
      </c>
      <c r="DH49" s="1" t="n">
        <f aca="false">DH$5/(1-$C49)+$B$49-DH$5</f>
        <v>0.951028378378377</v>
      </c>
      <c r="DI49" s="1" t="n">
        <f aca="false">DI$5/(1-$C49)+$B$49-DI$5</f>
        <v>0.953815540540539</v>
      </c>
      <c r="DJ49" s="1" t="n">
        <f aca="false">DJ$5/(1-$C49)+$B$49-DJ$5</f>
        <v>0.956602702702702</v>
      </c>
      <c r="DK49" s="1" t="n">
        <f aca="false">DK$5/(1-$C49)+$B$49-DK$5</f>
        <v>0.959389864864864</v>
      </c>
      <c r="DL49" s="1" t="n">
        <f aca="false">DL$5/(1-$C49)+$B$49-DL$5</f>
        <v>0.962177027027026</v>
      </c>
      <c r="DM49" s="1" t="n">
        <f aca="false">DM$5/(1-$C49)+$B$49-DM$5</f>
        <v>0.964964189189189</v>
      </c>
      <c r="DN49" s="1" t="n">
        <f aca="false">DN$5/(1-$C49)+$B$49-DN$5</f>
        <v>0.967751351351351</v>
      </c>
      <c r="DO49" s="1" t="n">
        <f aca="false">DO$5/(1-$C49)+$B$49-DO$5</f>
        <v>0.970538513513512</v>
      </c>
      <c r="DP49" s="1" t="n">
        <f aca="false">DP$5/(1-$C49)+$B$49-DP$5</f>
        <v>0.973325675675675</v>
      </c>
      <c r="DQ49" s="1" t="n">
        <f aca="false">DQ$5/(1-$C49)+$B$49-DQ$5</f>
        <v>0.976112837837837</v>
      </c>
      <c r="DR49" s="1" t="n">
        <f aca="false">DR$5/(1-$C49)+$B$49-DR$5</f>
        <v>0.978899999999999</v>
      </c>
      <c r="DS49" s="1" t="n">
        <f aca="false">DS$5/(1-$C49)+$B$49-DS$5</f>
        <v>0.981687162162162</v>
      </c>
      <c r="DT49" s="1" t="n">
        <f aca="false">DT$5/(1-$C49)+$B$49-DT$5</f>
        <v>0.984474324324324</v>
      </c>
      <c r="DU49" s="1" t="n">
        <f aca="false">DU$5/(1-$C49)+$B$49-DU$5</f>
        <v>0.987261486486485</v>
      </c>
      <c r="DV49" s="1" t="n">
        <f aca="false">DV$5/(1-$C49)+$B$49-DV$5</f>
        <v>0.990048648648647</v>
      </c>
      <c r="DW49" s="1" t="n">
        <f aca="false">DW$5/(1-$C49)+$B$49-DW$5</f>
        <v>0.99283581081081</v>
      </c>
      <c r="DX49" s="1" t="n">
        <f aca="false">DX$5/(1-$C49)+$B$49-DX$5</f>
        <v>0.995622972972972</v>
      </c>
      <c r="DY49" s="1" t="n">
        <f aca="false">DY$5/(1-$C49)+$B$49-DY$5</f>
        <v>0.998410135135133</v>
      </c>
      <c r="DZ49" s="1" t="n">
        <f aca="false">DZ$5/(1-$C49)+$B$49-DZ$5</f>
        <v>1.0011972972973</v>
      </c>
      <c r="EA49" s="1" t="n">
        <f aca="false">EA$5/(1-$C49)+$B$49-EA$5</f>
        <v>1.00398445945946</v>
      </c>
      <c r="EB49" s="1" t="n">
        <f aca="false">EB$5/(1-$C49)+$B$49-EB$5</f>
        <v>1.00677162162162</v>
      </c>
      <c r="EC49" s="1" t="n">
        <f aca="false">EC$5/(1-$C49)+$B$49-EC$5</f>
        <v>1.00955878378378</v>
      </c>
      <c r="ED49" s="1" t="n">
        <f aca="false">ED$5/(1-$C49)+$B$49-ED$5</f>
        <v>1.01234594594594</v>
      </c>
      <c r="EE49" s="1"/>
    </row>
    <row r="50" customFormat="false" ht="12.75" hidden="false" customHeight="false" outlineLevel="0" collapsed="false">
      <c r="A50" s="18"/>
    </row>
    <row r="51" customFormat="false" ht="12.75" hidden="false" customHeight="false" outlineLevel="0" collapsed="false">
      <c r="A51" s="5" t="s">
        <v>84</v>
      </c>
    </row>
    <row r="52" customFormat="false" ht="12.75" hidden="false" customHeight="false" outlineLevel="0" collapsed="false">
      <c r="A52" s="18" t="s">
        <v>85</v>
      </c>
      <c r="B52" s="1" t="n">
        <f aca="false">0.1729</f>
        <v>0.1729</v>
      </c>
      <c r="C52" s="2" t="n">
        <v>0.0084</v>
      </c>
      <c r="D52" s="1" t="n">
        <f aca="false">D$5/(1-$C52)+$B$52-D$5</f>
        <v>0.185606736587334</v>
      </c>
      <c r="E52" s="1" t="n">
        <f aca="false">E$5/(1-$C52)+$B$52-E$5</f>
        <v>0.186030294473578</v>
      </c>
      <c r="F52" s="1" t="n">
        <f aca="false">F$5/(1-$C52)+$B$52-F$5</f>
        <v>0.186453852359822</v>
      </c>
      <c r="G52" s="1" t="n">
        <f aca="false">G$5/(1-$C52)+$B$52-G$5</f>
        <v>0.186877410246067</v>
      </c>
      <c r="H52" s="1" t="n">
        <f aca="false">H$5/(1-$C52)+$B$52-H$5</f>
        <v>0.187300968132311</v>
      </c>
      <c r="I52" s="1" t="n">
        <f aca="false">I$5/(1-$C52)+$B$52-I$5</f>
        <v>0.187724526018556</v>
      </c>
      <c r="J52" s="1" t="n">
        <f aca="false">J$5/(1-$C52)+$B$52-J$5</f>
        <v>0.1881480839048</v>
      </c>
      <c r="K52" s="1" t="n">
        <f aca="false">K$5/(1-$C52)+$B$52-K$5</f>
        <v>0.188571641791045</v>
      </c>
      <c r="L52" s="1" t="n">
        <f aca="false">L$5/(1-$C52)+$B$52-L$5</f>
        <v>0.188995199677289</v>
      </c>
      <c r="M52" s="1" t="n">
        <f aca="false">M$5/(1-$C52)+$B$52-M$5</f>
        <v>0.189418757563534</v>
      </c>
      <c r="N52" s="1" t="n">
        <f aca="false">N$5/(1-$C52)+$B$52-N$5</f>
        <v>0.189842315449778</v>
      </c>
      <c r="O52" s="1" t="n">
        <f aca="false">O$5/(1-$C52)+$B$52-O$5</f>
        <v>0.190265873336022</v>
      </c>
      <c r="P52" s="1" t="n">
        <f aca="false">P$5/(1-$C52)+$B$52-P$5</f>
        <v>0.190689431222267</v>
      </c>
      <c r="Q52" s="1" t="n">
        <f aca="false">Q$5/(1-$C52)+$B$52-Q$5</f>
        <v>0.191112989108511</v>
      </c>
      <c r="R52" s="1" t="n">
        <f aca="false">R$5/(1-$C52)+$B$52-R$5</f>
        <v>0.191536546994756</v>
      </c>
      <c r="S52" s="1" t="n">
        <f aca="false">S$5/(1-$C52)+$B$52-S$5</f>
        <v>0.191960104881</v>
      </c>
      <c r="T52" s="1" t="n">
        <f aca="false">T$5/(1-$C52)+$B$52-T$5</f>
        <v>0.192383662767245</v>
      </c>
      <c r="U52" s="1" t="n">
        <f aca="false">U$5/(1-$C52)+$B$52-U$5</f>
        <v>0.192807220653489</v>
      </c>
      <c r="V52" s="1" t="n">
        <f aca="false">V$5/(1-$C52)+$B$52-V$5</f>
        <v>0.193230778539733</v>
      </c>
      <c r="W52" s="1" t="n">
        <f aca="false">W$5/(1-$C52)+$B$52-W$5</f>
        <v>0.193654336425978</v>
      </c>
      <c r="X52" s="1" t="n">
        <f aca="false">X$5/(1-$C52)+$B$52-X$5</f>
        <v>0.194077894312223</v>
      </c>
      <c r="Y52" s="1" t="n">
        <f aca="false">Y$5/(1-$C52)+$B$52-Y$5</f>
        <v>0.194501452198467</v>
      </c>
      <c r="Z52" s="1" t="n">
        <f aca="false">Z$5/(1-$C52)+$B$52-Z$5</f>
        <v>0.194925010084711</v>
      </c>
      <c r="AA52" s="1" t="n">
        <f aca="false">AA$5/(1-$C52)+$B$52-AA$5</f>
        <v>0.195348567970956</v>
      </c>
      <c r="AB52" s="1" t="n">
        <f aca="false">AB$5/(1-$C52)+$B$52-AB$5</f>
        <v>0.1957721258572</v>
      </c>
      <c r="AC52" s="1" t="n">
        <f aca="false">AC$5/(1-$C52)+$B$52-AC$5</f>
        <v>0.196195683743444</v>
      </c>
      <c r="AD52" s="1" t="n">
        <f aca="false">AD$5/(1-$C52)+$B$52-AD$5</f>
        <v>0.196619241629689</v>
      </c>
      <c r="AE52" s="1" t="n">
        <f aca="false">AE$5/(1-$C52)+$B$52-AE$5</f>
        <v>0.197042799515934</v>
      </c>
      <c r="AF52" s="1" t="n">
        <f aca="false">AF$5/(1-$C52)+$B$52-AF$5</f>
        <v>0.197466357402178</v>
      </c>
      <c r="AG52" s="1" t="n">
        <f aca="false">AG$5/(1-$C52)+$B$52-AG$5</f>
        <v>0.197889915288422</v>
      </c>
      <c r="AH52" s="1" t="n">
        <f aca="false">AH$5/(1-$C52)+$B$52-AH$5</f>
        <v>0.198313473174667</v>
      </c>
      <c r="AI52" s="1" t="n">
        <f aca="false">AI$5/(1-$C52)+$B$52-AI$5</f>
        <v>0.198737031060912</v>
      </c>
      <c r="AJ52" s="1" t="n">
        <f aca="false">AJ$5/(1-$C52)+$B$52-AJ$5</f>
        <v>0.199160588947156</v>
      </c>
      <c r="AK52" s="1" t="n">
        <f aca="false">AK$5/(1-$C52)+$B$52-AK$5</f>
        <v>0.1995841468334</v>
      </c>
      <c r="AL52" s="1" t="n">
        <f aca="false">AL$5/(1-$C52)+$B$52-AL$5</f>
        <v>0.200007704719645</v>
      </c>
      <c r="AM52" s="1" t="n">
        <f aca="false">AM$5/(1-$C52)+$B$52-AM$5</f>
        <v>0.200431262605889</v>
      </c>
      <c r="AN52" s="1" t="n">
        <f aca="false">AN$5/(1-$C52)+$B$52-AN$5</f>
        <v>0.200854820492133</v>
      </c>
      <c r="AO52" s="1" t="n">
        <f aca="false">AO$5/(1-$C52)+$B$52-AO$5</f>
        <v>0.201278378378378</v>
      </c>
      <c r="AP52" s="1" t="n">
        <f aca="false">AP$5/(1-$C52)+$B$52-AP$5</f>
        <v>0.201701936264623</v>
      </c>
      <c r="AQ52" s="1" t="n">
        <f aca="false">AQ$5/(1-$C52)+$B$52-AQ$5</f>
        <v>0.202125494150867</v>
      </c>
      <c r="AR52" s="1" t="n">
        <f aca="false">AR$5/(1-$C52)+$B$52-AR$5</f>
        <v>0.202549052037111</v>
      </c>
      <c r="AS52" s="1" t="n">
        <f aca="false">AS$5/(1-$C52)+$B$52-AS$5</f>
        <v>0.202972609923356</v>
      </c>
      <c r="AT52" s="1" t="n">
        <f aca="false">AT$5/(1-$C52)+$B$52-AT$5</f>
        <v>0.2033961678096</v>
      </c>
      <c r="AU52" s="1" t="n">
        <f aca="false">AU$5/(1-$C52)+$B$52-AU$5</f>
        <v>0.203819725695845</v>
      </c>
      <c r="AV52" s="1" t="n">
        <f aca="false">AV$5/(1-$C52)+$B$52-AV$5</f>
        <v>0.204243283582089</v>
      </c>
      <c r="AW52" s="1" t="n">
        <f aca="false">AW$5/(1-$C52)+$B$52-AW$5</f>
        <v>0.204666841468334</v>
      </c>
      <c r="AX52" s="1" t="n">
        <f aca="false">AX$5/(1-$C52)+$B$52-AX$5</f>
        <v>0.205090399354579</v>
      </c>
      <c r="AY52" s="1" t="n">
        <f aca="false">AY$5/(1-$C52)+$B$52-AY$5</f>
        <v>0.205513957240823</v>
      </c>
      <c r="AZ52" s="1" t="n">
        <f aca="false">AZ$5/(1-$C52)+$B$52-AZ$5</f>
        <v>0.205937515127067</v>
      </c>
      <c r="BA52" s="1" t="n">
        <f aca="false">BA$5/(1-$C52)+$B$52-BA$5</f>
        <v>0.206361073013312</v>
      </c>
      <c r="BB52" s="1" t="n">
        <f aca="false">BB$5/(1-$C52)+$B$52-BB$5</f>
        <v>0.206784630899556</v>
      </c>
      <c r="BC52" s="1" t="n">
        <f aca="false">BC$5/(1-$C52)+$B$52-BC$5</f>
        <v>0.207208188785801</v>
      </c>
      <c r="BD52" s="1" t="n">
        <f aca="false">BD$5/(1-$C52)+$B$52-BD$5</f>
        <v>0.207631746672045</v>
      </c>
      <c r="BE52" s="1" t="n">
        <f aca="false">BE$5/(1-$C52)+$B$52-BE$5</f>
        <v>0.20805530455829</v>
      </c>
      <c r="BF52" s="1" t="n">
        <f aca="false">BF$5/(1-$C52)+$B$52-BF$5</f>
        <v>0.208478862444534</v>
      </c>
      <c r="BG52" s="1" t="n">
        <f aca="false">BG$5/(1-$C52)+$B$52-BG$5</f>
        <v>0.208902420330778</v>
      </c>
      <c r="BH52" s="1" t="n">
        <f aca="false">BH$5/(1-$C52)+$B$52-BH$5</f>
        <v>0.209325978217023</v>
      </c>
      <c r="BI52" s="1" t="n">
        <f aca="false">BI$5/(1-$C52)+$B$52-BI$5</f>
        <v>0.209749536103267</v>
      </c>
      <c r="BJ52" s="1" t="n">
        <f aca="false">BJ$5/(1-$C52)+$B$52-BJ$5</f>
        <v>0.210173093989512</v>
      </c>
      <c r="BK52" s="1" t="n">
        <f aca="false">BK$5/(1-$C52)+$B$52-BK$5</f>
        <v>0.210596651875757</v>
      </c>
      <c r="BL52" s="1" t="n">
        <f aca="false">BL$5/(1-$C52)+$B$52-BL$5</f>
        <v>0.211020209762001</v>
      </c>
      <c r="BM52" s="1" t="n">
        <f aca="false">BM$5/(1-$C52)+$B$52-BM$5</f>
        <v>0.211443767648245</v>
      </c>
      <c r="BN52" s="1" t="n">
        <f aca="false">BN$5/(1-$C52)+$B$52-BN$5</f>
        <v>0.21186732553449</v>
      </c>
      <c r="BO52" s="1" t="n">
        <f aca="false">BO$5/(1-$C52)+$B$52-BO$5</f>
        <v>0.212290883420734</v>
      </c>
      <c r="BP52" s="1" t="n">
        <f aca="false">BP$5/(1-$C52)+$B$52-BP$5</f>
        <v>0.212714441306979</v>
      </c>
      <c r="BQ52" s="1" t="n">
        <f aca="false">BQ$5/(1-$C52)+$B$52-BQ$5</f>
        <v>0.213137999193223</v>
      </c>
      <c r="BR52" s="1" t="n">
        <f aca="false">BR$5/(1-$C52)+$B$52-BR$5</f>
        <v>0.213561557079467</v>
      </c>
      <c r="BS52" s="1" t="n">
        <f aca="false">BS$5/(1-$C52)+$B$52-BS$5</f>
        <v>0.213985114965712</v>
      </c>
      <c r="BT52" s="1" t="n">
        <f aca="false">BT$5/(1-$C52)+$B$52-BT$5</f>
        <v>0.214408672851956</v>
      </c>
      <c r="BU52" s="1" t="n">
        <f aca="false">BU$5/(1-$C52)+$B$52-BU$5</f>
        <v>0.2148322307382</v>
      </c>
      <c r="BV52" s="1" t="n">
        <f aca="false">BV$5/(1-$C52)+$B$52-BV$5</f>
        <v>0.215255788624446</v>
      </c>
      <c r="BW52" s="1" t="n">
        <f aca="false">BW$5/(1-$C52)+$B$52-BW$5</f>
        <v>0.21567934651069</v>
      </c>
      <c r="BX52" s="1" t="n">
        <f aca="false">BX$5/(1-$C52)+$B$52-BX$5</f>
        <v>0.216102904396934</v>
      </c>
      <c r="BY52" s="1" t="n">
        <f aca="false">BY$5/(1-$C52)+$B$52-BY$5</f>
        <v>0.216526462283179</v>
      </c>
      <c r="BZ52" s="1" t="n">
        <f aca="false">BZ$5/(1-$C52)+$B$52-BZ$5</f>
        <v>0.216950020169423</v>
      </c>
      <c r="CA52" s="1" t="n">
        <f aca="false">CA$5/(1-$C52)+$B$52-CA$5</f>
        <v>0.217373578055668</v>
      </c>
      <c r="CB52" s="1" t="n">
        <f aca="false">CB$5/(1-$C52)+$B$52-CB$5</f>
        <v>0.217797135941912</v>
      </c>
      <c r="CC52" s="1" t="n">
        <f aca="false">CC$5/(1-$C52)+$B$52-CC$5</f>
        <v>0.218220693828156</v>
      </c>
      <c r="CD52" s="1" t="n">
        <f aca="false">CD$5/(1-$C52)+$B$52-CD$5</f>
        <v>0.218644251714401</v>
      </c>
      <c r="CE52" s="1" t="n">
        <f aca="false">CE$5/(1-$C52)+$B$52-CE$5</f>
        <v>0.219067809600645</v>
      </c>
      <c r="CF52" s="1" t="n">
        <f aca="false">CF$5/(1-$C52)+$B$52-CF$5</f>
        <v>0.219491367486889</v>
      </c>
      <c r="CG52" s="1" t="n">
        <f aca="false">CG$5/(1-$C52)+$B$52-CG$5</f>
        <v>0.219914925373135</v>
      </c>
      <c r="CH52" s="1" t="n">
        <f aca="false">CH$5/(1-$C52)+$B$52-CH$5</f>
        <v>0.220338483259379</v>
      </c>
      <c r="CI52" s="1" t="n">
        <f aca="false">CI$5/(1-$C52)+$B$52-CI$5</f>
        <v>0.220762041145623</v>
      </c>
      <c r="CJ52" s="1" t="n">
        <f aca="false">CJ$5/(1-$C52)+$B$52-CJ$5</f>
        <v>0.221185599031868</v>
      </c>
      <c r="CK52" s="1" t="n">
        <f aca="false">CK$5/(1-$C52)+$B$52-CK$5</f>
        <v>0.221609156918112</v>
      </c>
      <c r="CL52" s="1" t="n">
        <f aca="false">CL$5/(1-$C52)+$B$52-CL$5</f>
        <v>0.222032714804357</v>
      </c>
      <c r="CM52" s="1" t="n">
        <f aca="false">CM$5/(1-$C52)+$B$52-CM$5</f>
        <v>0.222456272690601</v>
      </c>
      <c r="CN52" s="1" t="n">
        <f aca="false">CN$5/(1-$C52)+$B$52-CN$5</f>
        <v>0.222879830576845</v>
      </c>
      <c r="CO52" s="1" t="n">
        <f aca="false">CO$5/(1-$C52)+$B$52-CO$5</f>
        <v>0.22330338846309</v>
      </c>
      <c r="CP52" s="1" t="n">
        <f aca="false">CP$5/(1-$C52)+$B$52-CP$5</f>
        <v>0.223726946349334</v>
      </c>
      <c r="CQ52" s="1" t="n">
        <f aca="false">CQ$5/(1-$C52)+$B$52-CQ$5</f>
        <v>0.224150504235578</v>
      </c>
      <c r="CR52" s="1" t="n">
        <f aca="false">CR$5/(1-$C52)+$B$52-CR$5</f>
        <v>0.224574062121823</v>
      </c>
      <c r="CS52" s="1" t="n">
        <f aca="false">CS$5/(1-$C52)+$B$52-CS$5</f>
        <v>0.224997620008068</v>
      </c>
      <c r="CT52" s="1" t="n">
        <f aca="false">CT$5/(1-$C52)+$B$52-CT$5</f>
        <v>0.225421177894312</v>
      </c>
      <c r="CU52" s="1" t="n">
        <f aca="false">CU$5/(1-$C52)+$B$52-CU$5</f>
        <v>0.225844735780557</v>
      </c>
      <c r="CV52" s="1" t="n">
        <f aca="false">CV$5/(1-$C52)+$B$52-CV$5</f>
        <v>0.226268293666801</v>
      </c>
      <c r="CW52" s="1" t="n">
        <f aca="false">CW$5/(1-$C52)+$B$52-CW$5</f>
        <v>0.226691851553046</v>
      </c>
      <c r="CX52" s="1" t="n">
        <f aca="false">CX$5/(1-$C52)+$B$52-CX$5</f>
        <v>0.22711540943929</v>
      </c>
      <c r="CY52" s="1" t="n">
        <f aca="false">CY$5/(1-$C52)+$B$52-CY$5</f>
        <v>0.227538967325534</v>
      </c>
      <c r="CZ52" s="1" t="n">
        <f aca="false">CZ$5/(1-$C52)+$B$52-CZ$5</f>
        <v>0.227962525211779</v>
      </c>
      <c r="DA52" s="1" t="n">
        <f aca="false">DA$5/(1-$C52)+$B$52-DA$5</f>
        <v>0.228386083098023</v>
      </c>
      <c r="DB52" s="1" t="n">
        <f aca="false">DB$5/(1-$C52)+$B$52-DB$5</f>
        <v>0.228809640984267</v>
      </c>
      <c r="DC52" s="1" t="n">
        <f aca="false">DC$5/(1-$C52)+$B$52-DC$5</f>
        <v>0.229233198870512</v>
      </c>
      <c r="DD52" s="1" t="n">
        <f aca="false">DD$5/(1-$C52)+$B$52-DD$5</f>
        <v>0.229656756756756</v>
      </c>
      <c r="DE52" s="1" t="n">
        <f aca="false">DE$5/(1-$C52)+$B$52-DE$5</f>
        <v>0.230080314643002</v>
      </c>
      <c r="DF52" s="1" t="n">
        <f aca="false">DF$5/(1-$C52)+$B$52-DF$5</f>
        <v>0.230503872529246</v>
      </c>
      <c r="DG52" s="1" t="n">
        <f aca="false">DG$5/(1-$C52)+$B$52-DG$5</f>
        <v>0.23092743041549</v>
      </c>
      <c r="DH52" s="1" t="n">
        <f aca="false">DH$5/(1-$C52)+$B$52-DH$5</f>
        <v>0.231350988301735</v>
      </c>
      <c r="DI52" s="1" t="n">
        <f aca="false">DI$5/(1-$C52)+$B$52-DI$5</f>
        <v>0.231774546187979</v>
      </c>
      <c r="DJ52" s="1" t="n">
        <f aca="false">DJ$5/(1-$C52)+$B$52-DJ$5</f>
        <v>0.232198104074223</v>
      </c>
      <c r="DK52" s="1" t="n">
        <f aca="false">DK$5/(1-$C52)+$B$52-DK$5</f>
        <v>0.232621661960468</v>
      </c>
      <c r="DL52" s="1" t="n">
        <f aca="false">DL$5/(1-$C52)+$B$52-DL$5</f>
        <v>0.233045219846712</v>
      </c>
      <c r="DM52" s="1" t="n">
        <f aca="false">DM$5/(1-$C52)+$B$52-DM$5</f>
        <v>0.233468777732957</v>
      </c>
      <c r="DN52" s="1" t="n">
        <f aca="false">DN$5/(1-$C52)+$B$52-DN$5</f>
        <v>0.233892335619201</v>
      </c>
      <c r="DO52" s="1" t="n">
        <f aca="false">DO$5/(1-$C52)+$B$52-DO$5</f>
        <v>0.234315893505445</v>
      </c>
      <c r="DP52" s="1" t="n">
        <f aca="false">DP$5/(1-$C52)+$B$52-DP$5</f>
        <v>0.23473945139169</v>
      </c>
      <c r="DQ52" s="1" t="n">
        <f aca="false">DQ$5/(1-$C52)+$B$52-DQ$5</f>
        <v>0.235163009277935</v>
      </c>
      <c r="DR52" s="1" t="n">
        <f aca="false">DR$5/(1-$C52)+$B$52-DR$5</f>
        <v>0.235586567164179</v>
      </c>
      <c r="DS52" s="1" t="n">
        <f aca="false">DS$5/(1-$C52)+$B$52-DS$5</f>
        <v>0.236010125050424</v>
      </c>
      <c r="DT52" s="1" t="n">
        <f aca="false">DT$5/(1-$C52)+$B$52-DT$5</f>
        <v>0.236433682936668</v>
      </c>
      <c r="DU52" s="1" t="n">
        <f aca="false">DU$5/(1-$C52)+$B$52-DU$5</f>
        <v>0.236857240822912</v>
      </c>
      <c r="DV52" s="1" t="n">
        <f aca="false">DV$5/(1-$C52)+$B$52-DV$5</f>
        <v>0.237280798709157</v>
      </c>
      <c r="DW52" s="1" t="n">
        <f aca="false">DW$5/(1-$C52)+$B$52-DW$5</f>
        <v>0.237704356595401</v>
      </c>
      <c r="DX52" s="1" t="n">
        <f aca="false">DX$5/(1-$C52)+$B$52-DX$5</f>
        <v>0.238127914481646</v>
      </c>
      <c r="DY52" s="1" t="n">
        <f aca="false">DY$5/(1-$C52)+$B$52-DY$5</f>
        <v>0.23855147236789</v>
      </c>
      <c r="DZ52" s="1" t="n">
        <f aca="false">DZ$5/(1-$C52)+$B$52-DZ$5</f>
        <v>0.238975030254134</v>
      </c>
      <c r="EA52" s="1" t="n">
        <f aca="false">EA$5/(1-$C52)+$B$52-EA$5</f>
        <v>0.239398588140379</v>
      </c>
      <c r="EB52" s="1" t="n">
        <f aca="false">EB$5/(1-$C52)+$B$52-EB$5</f>
        <v>0.239822146026623</v>
      </c>
      <c r="EC52" s="1" t="n">
        <f aca="false">EC$5/(1-$C52)+$B$52-EC$5</f>
        <v>0.240245703912867</v>
      </c>
      <c r="ED52" s="1" t="n">
        <f aca="false">ED$5/(1-$C52)+$B$52-ED$5</f>
        <v>0.240669261799112</v>
      </c>
    </row>
    <row r="53" customFormat="false" ht="12.75" hidden="false" customHeight="false" outlineLevel="0" collapsed="false">
      <c r="A53" s="18" t="s">
        <v>86</v>
      </c>
      <c r="B53" s="1" t="n">
        <f aca="false">0.2863</f>
        <v>0.2863</v>
      </c>
      <c r="C53" s="2" t="n">
        <v>0.0244</v>
      </c>
      <c r="D53" s="1" t="n">
        <f aca="false">D$5/(1-$C53)+$B$53-D$5</f>
        <v>0.323815375153752</v>
      </c>
      <c r="E53" s="1" t="n">
        <f aca="false">E$5/(1-$C53)+$B$53-E$5</f>
        <v>0.325065887658877</v>
      </c>
      <c r="F53" s="1" t="n">
        <f aca="false">F$5/(1-$C53)+$B$53-F$5</f>
        <v>0.326316400164002</v>
      </c>
      <c r="G53" s="1" t="n">
        <f aca="false">G$5/(1-$C53)+$B$53-G$5</f>
        <v>0.327566912669127</v>
      </c>
      <c r="H53" s="1" t="n">
        <f aca="false">H$5/(1-$C53)+$B$53-H$5</f>
        <v>0.328817425174252</v>
      </c>
      <c r="I53" s="1" t="n">
        <f aca="false">I$5/(1-$C53)+$B$53-I$5</f>
        <v>0.330067937679377</v>
      </c>
      <c r="J53" s="1" t="n">
        <f aca="false">J$5/(1-$C53)+$B$53-J$5</f>
        <v>0.331318450184502</v>
      </c>
      <c r="K53" s="1" t="n">
        <f aca="false">K$5/(1-$C53)+$B$53-K$5</f>
        <v>0.332568962689627</v>
      </c>
      <c r="L53" s="1" t="n">
        <f aca="false">L$5/(1-$C53)+$B$53-L$5</f>
        <v>0.333819475194752</v>
      </c>
      <c r="M53" s="1" t="n">
        <f aca="false">M$5/(1-$C53)+$B$53-M$5</f>
        <v>0.335069987699877</v>
      </c>
      <c r="N53" s="1" t="n">
        <f aca="false">N$5/(1-$C53)+$B$53-N$5</f>
        <v>0.336320500205002</v>
      </c>
      <c r="O53" s="1" t="n">
        <f aca="false">O$5/(1-$C53)+$B$53-O$5</f>
        <v>0.337571012710127</v>
      </c>
      <c r="P53" s="1" t="n">
        <f aca="false">P$5/(1-$C53)+$B$53-P$5</f>
        <v>0.338821525215252</v>
      </c>
      <c r="Q53" s="1" t="n">
        <f aca="false">Q$5/(1-$C53)+$B$53-Q$5</f>
        <v>0.340072037720377</v>
      </c>
      <c r="R53" s="1" t="n">
        <f aca="false">R$5/(1-$C53)+$B$53-R$5</f>
        <v>0.341322550225502</v>
      </c>
      <c r="S53" s="1" t="n">
        <f aca="false">S$5/(1-$C53)+$B$53-S$5</f>
        <v>0.342573062730627</v>
      </c>
      <c r="T53" s="1" t="n">
        <f aca="false">T$5/(1-$C53)+$B$53-T$5</f>
        <v>0.343823575235752</v>
      </c>
      <c r="U53" s="1" t="n">
        <f aca="false">U$5/(1-$C53)+$B$53-U$5</f>
        <v>0.345074087740878</v>
      </c>
      <c r="V53" s="1" t="n">
        <f aca="false">V$5/(1-$C53)+$B$53-V$5</f>
        <v>0.346324600246003</v>
      </c>
      <c r="W53" s="1" t="n">
        <f aca="false">W$5/(1-$C53)+$B$53-W$5</f>
        <v>0.347575112751127</v>
      </c>
      <c r="X53" s="1" t="n">
        <f aca="false">X$5/(1-$C53)+$B$53-X$5</f>
        <v>0.348825625256252</v>
      </c>
      <c r="Y53" s="1" t="n">
        <f aca="false">Y$5/(1-$C53)+$B$53-Y$5</f>
        <v>0.350076137761377</v>
      </c>
      <c r="Z53" s="1" t="n">
        <f aca="false">Z$5/(1-$C53)+$B$53-Z$5</f>
        <v>0.351326650266503</v>
      </c>
      <c r="AA53" s="1" t="n">
        <f aca="false">AA$5/(1-$C53)+$B$53-AA$5</f>
        <v>0.352577162771628</v>
      </c>
      <c r="AB53" s="1" t="n">
        <f aca="false">AB$5/(1-$C53)+$B$53-AB$5</f>
        <v>0.353827675276753</v>
      </c>
      <c r="AC53" s="1" t="n">
        <f aca="false">AC$5/(1-$C53)+$B$53-AC$5</f>
        <v>0.355078187781877</v>
      </c>
      <c r="AD53" s="1" t="n">
        <f aca="false">AD$5/(1-$C53)+$B$53-AD$5</f>
        <v>0.356328700287003</v>
      </c>
      <c r="AE53" s="1" t="n">
        <f aca="false">AE$5/(1-$C53)+$B$53-AE$5</f>
        <v>0.357579212792128</v>
      </c>
      <c r="AF53" s="1" t="n">
        <f aca="false">AF$5/(1-$C53)+$B$53-AF$5</f>
        <v>0.358829725297253</v>
      </c>
      <c r="AG53" s="1" t="n">
        <f aca="false">AG$5/(1-$C53)+$B$53-AG$5</f>
        <v>0.360080237802378</v>
      </c>
      <c r="AH53" s="1" t="n">
        <f aca="false">AH$5/(1-$C53)+$B$53-AH$5</f>
        <v>0.361330750307503</v>
      </c>
      <c r="AI53" s="1" t="n">
        <f aca="false">AI$5/(1-$C53)+$B$53-AI$5</f>
        <v>0.362581262812628</v>
      </c>
      <c r="AJ53" s="1" t="n">
        <f aca="false">AJ$5/(1-$C53)+$B$53-AJ$5</f>
        <v>0.363831775317753</v>
      </c>
      <c r="AK53" s="1" t="n">
        <f aca="false">AK$5/(1-$C53)+$B$53-AK$5</f>
        <v>0.365082287822878</v>
      </c>
      <c r="AL53" s="1" t="n">
        <f aca="false">AL$5/(1-$C53)+$B$53-AL$5</f>
        <v>0.366332800328003</v>
      </c>
      <c r="AM53" s="1" t="n">
        <f aca="false">AM$5/(1-$C53)+$B$53-AM$5</f>
        <v>0.367583312833129</v>
      </c>
      <c r="AN53" s="1" t="n">
        <f aca="false">AN$5/(1-$C53)+$B$53-AN$5</f>
        <v>0.368833825338253</v>
      </c>
      <c r="AO53" s="1" t="n">
        <f aca="false">AO$5/(1-$C53)+$B$53-AO$5</f>
        <v>0.370084337843378</v>
      </c>
      <c r="AP53" s="1" t="n">
        <f aca="false">AP$5/(1-$C53)+$B$53-AP$5</f>
        <v>0.371334850348503</v>
      </c>
      <c r="AQ53" s="1" t="n">
        <f aca="false">AQ$5/(1-$C53)+$B$53-AQ$5</f>
        <v>0.372585362853628</v>
      </c>
      <c r="AR53" s="1" t="n">
        <f aca="false">AR$5/(1-$C53)+$B$53-AR$5</f>
        <v>0.373835875358754</v>
      </c>
      <c r="AS53" s="1" t="n">
        <f aca="false">AS$5/(1-$C53)+$B$53-AS$5</f>
        <v>0.375086387863879</v>
      </c>
      <c r="AT53" s="1" t="n">
        <f aca="false">AT$5/(1-$C53)+$B$53-AT$5</f>
        <v>0.376336900369003</v>
      </c>
      <c r="AU53" s="1" t="n">
        <f aca="false">AU$5/(1-$C53)+$B$53-AU$5</f>
        <v>0.377587412874128</v>
      </c>
      <c r="AV53" s="1" t="n">
        <f aca="false">AV$5/(1-$C53)+$B$53-AV$5</f>
        <v>0.378837925379254</v>
      </c>
      <c r="AW53" s="1" t="n">
        <f aca="false">AW$5/(1-$C53)+$B$53-AW$5</f>
        <v>0.380088437884379</v>
      </c>
      <c r="AX53" s="1" t="n">
        <f aca="false">AX$5/(1-$C53)+$B$53-AX$5</f>
        <v>0.381338950389504</v>
      </c>
      <c r="AY53" s="1" t="n">
        <f aca="false">AY$5/(1-$C53)+$B$53-AY$5</f>
        <v>0.382589462894629</v>
      </c>
      <c r="AZ53" s="1" t="n">
        <f aca="false">AZ$5/(1-$C53)+$B$53-AZ$5</f>
        <v>0.383839975399753</v>
      </c>
      <c r="BA53" s="1" t="n">
        <f aca="false">BA$5/(1-$C53)+$B$53-BA$5</f>
        <v>0.385090487904879</v>
      </c>
      <c r="BB53" s="1" t="n">
        <f aca="false">BB$5/(1-$C53)+$B$53-BB$5</f>
        <v>0.386341000410004</v>
      </c>
      <c r="BC53" s="1" t="n">
        <f aca="false">BC$5/(1-$C53)+$B$53-BC$5</f>
        <v>0.387591512915129</v>
      </c>
      <c r="BD53" s="1" t="n">
        <f aca="false">BD$5/(1-$C53)+$B$53-BD$5</f>
        <v>0.388842025420254</v>
      </c>
      <c r="BE53" s="1" t="n">
        <f aca="false">BE$5/(1-$C53)+$B$53-BE$5</f>
        <v>0.390092537925379</v>
      </c>
      <c r="BF53" s="1" t="n">
        <f aca="false">BF$5/(1-$C53)+$B$53-BF$5</f>
        <v>0.391343050430504</v>
      </c>
      <c r="BG53" s="1" t="n">
        <f aca="false">BG$5/(1-$C53)+$B$53-BG$5</f>
        <v>0.392593562935629</v>
      </c>
      <c r="BH53" s="1" t="n">
        <f aca="false">BH$5/(1-$C53)+$B$53-BH$5</f>
        <v>0.393844075440754</v>
      </c>
      <c r="BI53" s="1" t="n">
        <f aca="false">BI$5/(1-$C53)+$B$53-BI$5</f>
        <v>0.395094587945879</v>
      </c>
      <c r="BJ53" s="1" t="n">
        <f aca="false">BJ$5/(1-$C53)+$B$53-BJ$5</f>
        <v>0.396345100451004</v>
      </c>
      <c r="BK53" s="1" t="n">
        <f aca="false">BK$5/(1-$C53)+$B$53-BK$5</f>
        <v>0.397595612956129</v>
      </c>
      <c r="BL53" s="1" t="n">
        <f aca="false">BL$5/(1-$C53)+$B$53-BL$5</f>
        <v>0.398846125461254</v>
      </c>
      <c r="BM53" s="1" t="n">
        <f aca="false">BM$5/(1-$C53)+$B$53-BM$5</f>
        <v>0.400096637966379</v>
      </c>
      <c r="BN53" s="1" t="n">
        <f aca="false">BN$5/(1-$C53)+$B$53-BN$5</f>
        <v>0.401347150471504</v>
      </c>
      <c r="BO53" s="1" t="n">
        <f aca="false">BO$5/(1-$C53)+$B$53-BO$5</f>
        <v>0.402597662976629</v>
      </c>
      <c r="BP53" s="1" t="n">
        <f aca="false">BP$5/(1-$C53)+$B$53-BP$5</f>
        <v>0.403848175481754</v>
      </c>
      <c r="BQ53" s="1" t="n">
        <f aca="false">BQ$5/(1-$C53)+$B$53-BQ$5</f>
        <v>0.40509868798688</v>
      </c>
      <c r="BR53" s="1" t="n">
        <f aca="false">BR$5/(1-$C53)+$B$53-BR$5</f>
        <v>0.406349200492004</v>
      </c>
      <c r="BS53" s="1" t="n">
        <f aca="false">BS$5/(1-$C53)+$B$53-BS$5</f>
        <v>0.407599712997129</v>
      </c>
      <c r="BT53" s="1" t="n">
        <f aca="false">BT$5/(1-$C53)+$B$53-BT$5</f>
        <v>0.408850225502254</v>
      </c>
      <c r="BU53" s="1" t="n">
        <f aca="false">BU$5/(1-$C53)+$B$53-BU$5</f>
        <v>0.41010073800738</v>
      </c>
      <c r="BV53" s="1" t="n">
        <f aca="false">BV$5/(1-$C53)+$B$53-BV$5</f>
        <v>0.411351250512505</v>
      </c>
      <c r="BW53" s="1" t="n">
        <f aca="false">BW$5/(1-$C53)+$B$53-BW$5</f>
        <v>0.41260176301763</v>
      </c>
      <c r="BX53" s="1" t="n">
        <f aca="false">BX$5/(1-$C53)+$B$53-BX$5</f>
        <v>0.413852275522754</v>
      </c>
      <c r="BY53" s="1" t="n">
        <f aca="false">BY$5/(1-$C53)+$B$53-BY$5</f>
        <v>0.41510278802788</v>
      </c>
      <c r="BZ53" s="1" t="n">
        <f aca="false">BZ$5/(1-$C53)+$B$53-BZ$5</f>
        <v>0.416353300533005</v>
      </c>
      <c r="CA53" s="1" t="n">
        <f aca="false">CA$5/(1-$C53)+$B$53-CA$5</f>
        <v>0.41760381303813</v>
      </c>
      <c r="CB53" s="1" t="n">
        <f aca="false">CB$5/(1-$C53)+$B$53-CB$5</f>
        <v>0.418854325543255</v>
      </c>
      <c r="CC53" s="1" t="n">
        <f aca="false">CC$5/(1-$C53)+$B$53-CC$5</f>
        <v>0.42010483804838</v>
      </c>
      <c r="CD53" s="1" t="n">
        <f aca="false">CD$5/(1-$C53)+$B$53-CD$5</f>
        <v>0.421355350553505</v>
      </c>
      <c r="CE53" s="1" t="n">
        <f aca="false">CE$5/(1-$C53)+$B$53-CE$5</f>
        <v>0.42260586305863</v>
      </c>
      <c r="CF53" s="1" t="n">
        <f aca="false">CF$5/(1-$C53)+$B$53-CF$5</f>
        <v>0.423856375563755</v>
      </c>
      <c r="CG53" s="1" t="n">
        <f aca="false">CG$5/(1-$C53)+$B$53-CG$5</f>
        <v>0.42510688806888</v>
      </c>
      <c r="CH53" s="1" t="n">
        <f aca="false">CH$5/(1-$C53)+$B$53-CH$5</f>
        <v>0.426357400574005</v>
      </c>
      <c r="CI53" s="1" t="n">
        <f aca="false">CI$5/(1-$C53)+$B$53-CI$5</f>
        <v>0.42760791307913</v>
      </c>
      <c r="CJ53" s="1" t="n">
        <f aca="false">CJ$5/(1-$C53)+$B$53-CJ$5</f>
        <v>0.428858425584255</v>
      </c>
      <c r="CK53" s="1" t="n">
        <f aca="false">CK$5/(1-$C53)+$B$53-CK$5</f>
        <v>0.43010893808938</v>
      </c>
      <c r="CL53" s="1" t="n">
        <f aca="false">CL$5/(1-$C53)+$B$53-CL$5</f>
        <v>0.431359450594505</v>
      </c>
      <c r="CM53" s="1" t="n">
        <f aca="false">CM$5/(1-$C53)+$B$53-CM$5</f>
        <v>0.432609963099631</v>
      </c>
      <c r="CN53" s="1" t="n">
        <f aca="false">CN$5/(1-$C53)+$B$53-CN$5</f>
        <v>0.433860475604756</v>
      </c>
      <c r="CO53" s="1" t="n">
        <f aca="false">CO$5/(1-$C53)+$B$53-CO$5</f>
        <v>0.43511098810988</v>
      </c>
      <c r="CP53" s="1" t="n">
        <f aca="false">CP$5/(1-$C53)+$B$53-CP$5</f>
        <v>0.436361500615005</v>
      </c>
      <c r="CQ53" s="1" t="n">
        <f aca="false">CQ$5/(1-$C53)+$B$53-CQ$5</f>
        <v>0.43761201312013</v>
      </c>
      <c r="CR53" s="1" t="n">
        <f aca="false">CR$5/(1-$C53)+$B$53-CR$5</f>
        <v>0.438862525625256</v>
      </c>
      <c r="CS53" s="1" t="n">
        <f aca="false">CS$5/(1-$C53)+$B$53-CS$5</f>
        <v>0.440113038130381</v>
      </c>
      <c r="CT53" s="1" t="n">
        <f aca="false">CT$5/(1-$C53)+$B$53-CT$5</f>
        <v>0.441363550635506</v>
      </c>
      <c r="CU53" s="1" t="n">
        <f aca="false">CU$5/(1-$C53)+$B$53-CU$5</f>
        <v>0.44261406314063</v>
      </c>
      <c r="CV53" s="1" t="n">
        <f aca="false">CV$5/(1-$C53)+$B$53-CV$5</f>
        <v>0.443864575645756</v>
      </c>
      <c r="CW53" s="1" t="n">
        <f aca="false">CW$5/(1-$C53)+$B$53-CW$5</f>
        <v>0.445115088150881</v>
      </c>
      <c r="CX53" s="1" t="n">
        <f aca="false">CX$5/(1-$C53)+$B$53-CX$5</f>
        <v>0.446365600656006</v>
      </c>
      <c r="CY53" s="1" t="n">
        <f aca="false">CY$5/(1-$C53)+$B$53-CY$5</f>
        <v>0.447616113161131</v>
      </c>
      <c r="CZ53" s="1" t="n">
        <f aca="false">CZ$5/(1-$C53)+$B$53-CZ$5</f>
        <v>0.448866625666256</v>
      </c>
      <c r="DA53" s="1" t="n">
        <f aca="false">DA$5/(1-$C53)+$B$53-DA$5</f>
        <v>0.450117138171381</v>
      </c>
      <c r="DB53" s="1" t="n">
        <f aca="false">DB$5/(1-$C53)+$B$53-DB$5</f>
        <v>0.451367650676506</v>
      </c>
      <c r="DC53" s="1" t="n">
        <f aca="false">DC$5/(1-$C53)+$B$53-DC$5</f>
        <v>0.452618163181631</v>
      </c>
      <c r="DD53" s="1" t="n">
        <f aca="false">DD$5/(1-$C53)+$B$53-DD$5</f>
        <v>0.453868675686756</v>
      </c>
      <c r="DE53" s="1" t="n">
        <f aca="false">DE$5/(1-$C53)+$B$53-DE$5</f>
        <v>0.455119188191881</v>
      </c>
      <c r="DF53" s="1" t="n">
        <f aca="false">DF$5/(1-$C53)+$B$53-DF$5</f>
        <v>0.456369700697006</v>
      </c>
      <c r="DG53" s="1" t="n">
        <f aca="false">DG$5/(1-$C53)+$B$53-DG$5</f>
        <v>0.457620213202131</v>
      </c>
      <c r="DH53" s="1" t="n">
        <f aca="false">DH$5/(1-$C53)+$B$53-DH$5</f>
        <v>0.458870725707256</v>
      </c>
      <c r="DI53" s="1" t="n">
        <f aca="false">DI$5/(1-$C53)+$B$53-DI$5</f>
        <v>0.460121238212381</v>
      </c>
      <c r="DJ53" s="1" t="n">
        <f aca="false">DJ$5/(1-$C53)+$B$53-DJ$5</f>
        <v>0.461371750717507</v>
      </c>
      <c r="DK53" s="1" t="n">
        <f aca="false">DK$5/(1-$C53)+$B$53-DK$5</f>
        <v>0.462622263222632</v>
      </c>
      <c r="DL53" s="1" t="n">
        <f aca="false">DL$5/(1-$C53)+$B$53-DL$5</f>
        <v>0.463872775727756</v>
      </c>
      <c r="DM53" s="1" t="n">
        <f aca="false">DM$5/(1-$C53)+$B$53-DM$5</f>
        <v>0.465123288232881</v>
      </c>
      <c r="DN53" s="1" t="n">
        <f aca="false">DN$5/(1-$C53)+$B$53-DN$5</f>
        <v>0.466373800738007</v>
      </c>
      <c r="DO53" s="1" t="n">
        <f aca="false">DO$5/(1-$C53)+$B$53-DO$5</f>
        <v>0.467624313243132</v>
      </c>
      <c r="DP53" s="1" t="n">
        <f aca="false">DP$5/(1-$C53)+$B$53-DP$5</f>
        <v>0.468874825748257</v>
      </c>
      <c r="DQ53" s="1" t="n">
        <f aca="false">DQ$5/(1-$C53)+$B$53-DQ$5</f>
        <v>0.470125338253382</v>
      </c>
      <c r="DR53" s="1" t="n">
        <f aca="false">DR$5/(1-$C53)+$B$53-DR$5</f>
        <v>0.471375850758506</v>
      </c>
      <c r="DS53" s="1" t="n">
        <f aca="false">DS$5/(1-$C53)+$B$53-DS$5</f>
        <v>0.472626363263632</v>
      </c>
      <c r="DT53" s="1" t="n">
        <f aca="false">DT$5/(1-$C53)+$B$53-DT$5</f>
        <v>0.473876875768757</v>
      </c>
      <c r="DU53" s="1" t="n">
        <f aca="false">DU$5/(1-$C53)+$B$53-DU$5</f>
        <v>0.475127388273883</v>
      </c>
      <c r="DV53" s="1" t="n">
        <f aca="false">DV$5/(1-$C53)+$B$53-DV$5</f>
        <v>0.476377900779007</v>
      </c>
      <c r="DW53" s="1" t="n">
        <f aca="false">DW$5/(1-$C53)+$B$53-DW$5</f>
        <v>0.477628413284132</v>
      </c>
      <c r="DX53" s="1" t="n">
        <f aca="false">DX$5/(1-$C53)+$B$53-DX$5</f>
        <v>0.478878925789258</v>
      </c>
      <c r="DY53" s="1" t="n">
        <f aca="false">DY$5/(1-$C53)+$B$53-DY$5</f>
        <v>0.480129438294382</v>
      </c>
      <c r="DZ53" s="1" t="n">
        <f aca="false">DZ$5/(1-$C53)+$B$53-DZ$5</f>
        <v>0.481379950799508</v>
      </c>
      <c r="EA53" s="1" t="n">
        <f aca="false">EA$5/(1-$C53)+$B$53-EA$5</f>
        <v>0.482630463304632</v>
      </c>
      <c r="EB53" s="1" t="n">
        <f aca="false">EB$5/(1-$C53)+$B$53-EB$5</f>
        <v>0.483880975809758</v>
      </c>
      <c r="EC53" s="1" t="n">
        <f aca="false">EC$5/(1-$C53)+$B$53-EC$5</f>
        <v>0.485131488314883</v>
      </c>
      <c r="ED53" s="1" t="n">
        <f aca="false">ED$5/(1-$C53)+$B$53-ED$5</f>
        <v>0.486382000820009</v>
      </c>
    </row>
    <row r="54" customFormat="false" ht="12.75" hidden="false" customHeight="false" outlineLevel="0" collapsed="false">
      <c r="A54" s="18" t="s">
        <v>87</v>
      </c>
      <c r="B54" s="1" t="n">
        <f aca="false">0.378</f>
        <v>0.378</v>
      </c>
      <c r="C54" s="2" t="n">
        <v>0.0443</v>
      </c>
      <c r="D54" s="1" t="n">
        <f aca="false">D$5/(1-$C54)+$B$54-D$5</f>
        <v>0.447530187297269</v>
      </c>
      <c r="E54" s="1" t="n">
        <f aca="false">E$5/(1-$C54)+$B$54-E$5</f>
        <v>0.449847860207178</v>
      </c>
      <c r="F54" s="1" t="n">
        <f aca="false">F$5/(1-$C54)+$B$54-F$5</f>
        <v>0.452165533117087</v>
      </c>
      <c r="G54" s="1" t="n">
        <f aca="false">G$5/(1-$C54)+$B$54-G$5</f>
        <v>0.454483206026996</v>
      </c>
      <c r="H54" s="1" t="n">
        <f aca="false">H$5/(1-$C54)+$B$54-H$5</f>
        <v>0.456800878936905</v>
      </c>
      <c r="I54" s="1" t="n">
        <f aca="false">I$5/(1-$C54)+$B$54-I$5</f>
        <v>0.459118551846814</v>
      </c>
      <c r="J54" s="1" t="n">
        <f aca="false">J$5/(1-$C54)+$B$54-J$5</f>
        <v>0.461436224756723</v>
      </c>
      <c r="K54" s="1" t="n">
        <f aca="false">K$5/(1-$C54)+$B$54-K$5</f>
        <v>0.463753897666632</v>
      </c>
      <c r="L54" s="1" t="n">
        <f aca="false">L$5/(1-$C54)+$B$54-L$5</f>
        <v>0.466071570576541</v>
      </c>
      <c r="M54" s="1" t="n">
        <f aca="false">M$5/(1-$C54)+$B$54-M$5</f>
        <v>0.46838924348645</v>
      </c>
      <c r="N54" s="1" t="n">
        <f aca="false">N$5/(1-$C54)+$B$54-N$5</f>
        <v>0.470706916396359</v>
      </c>
      <c r="O54" s="1" t="n">
        <f aca="false">O$5/(1-$C54)+$B$54-O$5</f>
        <v>0.473024589306268</v>
      </c>
      <c r="P54" s="1" t="n">
        <f aca="false">P$5/(1-$C54)+$B$54-P$5</f>
        <v>0.475342262216177</v>
      </c>
      <c r="Q54" s="1" t="n">
        <f aca="false">Q$5/(1-$C54)+$B$54-Q$5</f>
        <v>0.477659935126086</v>
      </c>
      <c r="R54" s="1" t="n">
        <f aca="false">R$5/(1-$C54)+$B$54-R$5</f>
        <v>0.479977608035995</v>
      </c>
      <c r="S54" s="1" t="n">
        <f aca="false">S$5/(1-$C54)+$B$54-S$5</f>
        <v>0.482295280945904</v>
      </c>
      <c r="T54" s="1" t="n">
        <f aca="false">T$5/(1-$C54)+$B$54-T$5</f>
        <v>0.484612953855812</v>
      </c>
      <c r="U54" s="1" t="n">
        <f aca="false">U$5/(1-$C54)+$B$54-U$5</f>
        <v>0.486930626765722</v>
      </c>
      <c r="V54" s="1" t="n">
        <f aca="false">V$5/(1-$C54)+$B$54-V$5</f>
        <v>0.48924829967563</v>
      </c>
      <c r="W54" s="1" t="n">
        <f aca="false">W$5/(1-$C54)+$B$54-W$5</f>
        <v>0.49156597258554</v>
      </c>
      <c r="X54" s="1" t="n">
        <f aca="false">X$5/(1-$C54)+$B$54-X$5</f>
        <v>0.493883645495449</v>
      </c>
      <c r="Y54" s="1" t="n">
        <f aca="false">Y$5/(1-$C54)+$B$54-Y$5</f>
        <v>0.496201318405357</v>
      </c>
      <c r="Z54" s="1" t="n">
        <f aca="false">Z$5/(1-$C54)+$B$54-Z$5</f>
        <v>0.498518991315267</v>
      </c>
      <c r="AA54" s="1" t="n">
        <f aca="false">AA$5/(1-$C54)+$B$54-AA$5</f>
        <v>0.500836664225175</v>
      </c>
      <c r="AB54" s="1" t="n">
        <f aca="false">AB$5/(1-$C54)+$B$54-AB$5</f>
        <v>0.503154337135084</v>
      </c>
      <c r="AC54" s="1" t="n">
        <f aca="false">AC$5/(1-$C54)+$B$54-AC$5</f>
        <v>0.505472010044993</v>
      </c>
      <c r="AD54" s="1" t="n">
        <f aca="false">AD$5/(1-$C54)+$B$54-AD$5</f>
        <v>0.507789682954902</v>
      </c>
      <c r="AE54" s="1" t="n">
        <f aca="false">AE$5/(1-$C54)+$B$54-AE$5</f>
        <v>0.510107355864811</v>
      </c>
      <c r="AF54" s="1" t="n">
        <f aca="false">AF$5/(1-$C54)+$B$54-AF$5</f>
        <v>0.51242502877472</v>
      </c>
      <c r="AG54" s="1" t="n">
        <f aca="false">AG$5/(1-$C54)+$B$54-AG$5</f>
        <v>0.514742701684629</v>
      </c>
      <c r="AH54" s="1" t="n">
        <f aca="false">AH$5/(1-$C54)+$B$54-AH$5</f>
        <v>0.517060374594538</v>
      </c>
      <c r="AI54" s="1" t="n">
        <f aca="false">AI$5/(1-$C54)+$B$54-AI$5</f>
        <v>0.519378047504447</v>
      </c>
      <c r="AJ54" s="1" t="n">
        <f aca="false">AJ$5/(1-$C54)+$B$54-AJ$5</f>
        <v>0.521695720414356</v>
      </c>
      <c r="AK54" s="1" t="n">
        <f aca="false">AK$5/(1-$C54)+$B$54-AK$5</f>
        <v>0.524013393324265</v>
      </c>
      <c r="AL54" s="1" t="n">
        <f aca="false">AL$5/(1-$C54)+$B$54-AL$5</f>
        <v>0.526331066234174</v>
      </c>
      <c r="AM54" s="1" t="n">
        <f aca="false">AM$5/(1-$C54)+$B$54-AM$5</f>
        <v>0.528648739144083</v>
      </c>
      <c r="AN54" s="1" t="n">
        <f aca="false">AN$5/(1-$C54)+$B$54-AN$5</f>
        <v>0.530966412053992</v>
      </c>
      <c r="AO54" s="1" t="n">
        <f aca="false">AO$5/(1-$C54)+$B$54-AO$5</f>
        <v>0.533284084963901</v>
      </c>
      <c r="AP54" s="1" t="n">
        <f aca="false">AP$5/(1-$C54)+$B$54-AP$5</f>
        <v>0.53560175787381</v>
      </c>
      <c r="AQ54" s="1" t="n">
        <f aca="false">AQ$5/(1-$C54)+$B$54-AQ$5</f>
        <v>0.537919430783719</v>
      </c>
      <c r="AR54" s="1" t="n">
        <f aca="false">AR$5/(1-$C54)+$B$54-AR$5</f>
        <v>0.540237103693628</v>
      </c>
      <c r="AS54" s="1" t="n">
        <f aca="false">AS$5/(1-$C54)+$B$54-AS$5</f>
        <v>0.542554776603537</v>
      </c>
      <c r="AT54" s="1" t="n">
        <f aca="false">AT$5/(1-$C54)+$B$54-AT$5</f>
        <v>0.544872449513445</v>
      </c>
      <c r="AU54" s="1" t="n">
        <f aca="false">AU$5/(1-$C54)+$B$54-AU$5</f>
        <v>0.547190122423354</v>
      </c>
      <c r="AV54" s="1" t="n">
        <f aca="false">AV$5/(1-$C54)+$B$54-AV$5</f>
        <v>0.549507795333263</v>
      </c>
      <c r="AW54" s="1" t="n">
        <f aca="false">AW$5/(1-$C54)+$B$54-AW$5</f>
        <v>0.551825468243172</v>
      </c>
      <c r="AX54" s="1" t="n">
        <f aca="false">AX$5/(1-$C54)+$B$54-AX$5</f>
        <v>0.554143141153082</v>
      </c>
      <c r="AY54" s="1" t="n">
        <f aca="false">AY$5/(1-$C54)+$B$54-AY$5</f>
        <v>0.55646081406299</v>
      </c>
      <c r="AZ54" s="1" t="n">
        <f aca="false">AZ$5/(1-$C54)+$B$54-AZ$5</f>
        <v>0.558778486972899</v>
      </c>
      <c r="BA54" s="1" t="n">
        <f aca="false">BA$5/(1-$C54)+$B$54-BA$5</f>
        <v>0.561096159882808</v>
      </c>
      <c r="BB54" s="1" t="n">
        <f aca="false">BB$5/(1-$C54)+$B$54-BB$5</f>
        <v>0.563413832792718</v>
      </c>
      <c r="BC54" s="1" t="n">
        <f aca="false">BC$5/(1-$C54)+$B$54-BC$5</f>
        <v>0.565731505702626</v>
      </c>
      <c r="BD54" s="1" t="n">
        <f aca="false">BD$5/(1-$C54)+$B$54-BD$5</f>
        <v>0.568049178612535</v>
      </c>
      <c r="BE54" s="1" t="n">
        <f aca="false">BE$5/(1-$C54)+$B$54-BE$5</f>
        <v>0.570366851522445</v>
      </c>
      <c r="BF54" s="1" t="n">
        <f aca="false">BF$5/(1-$C54)+$B$54-BF$5</f>
        <v>0.572684524432353</v>
      </c>
      <c r="BG54" s="1" t="n">
        <f aca="false">BG$5/(1-$C54)+$B$54-BG$5</f>
        <v>0.575002197342262</v>
      </c>
      <c r="BH54" s="1" t="n">
        <f aca="false">BH$5/(1-$C54)+$B$54-BH$5</f>
        <v>0.577319870252171</v>
      </c>
      <c r="BI54" s="1" t="n">
        <f aca="false">BI$5/(1-$C54)+$B$54-BI$5</f>
        <v>0.57963754316208</v>
      </c>
      <c r="BJ54" s="1" t="n">
        <f aca="false">BJ$5/(1-$C54)+$B$54-BJ$5</f>
        <v>0.581955216071989</v>
      </c>
      <c r="BK54" s="1" t="n">
        <f aca="false">BK$5/(1-$C54)+$B$54-BK$5</f>
        <v>0.584272888981898</v>
      </c>
      <c r="BL54" s="1" t="n">
        <f aca="false">BL$5/(1-$C54)+$B$54-BL$5</f>
        <v>0.586590561891807</v>
      </c>
      <c r="BM54" s="1" t="n">
        <f aca="false">BM$5/(1-$C54)+$B$54-BM$5</f>
        <v>0.588908234801716</v>
      </c>
      <c r="BN54" s="1" t="n">
        <f aca="false">BN$5/(1-$C54)+$B$54-BN$5</f>
        <v>0.591225907711625</v>
      </c>
      <c r="BO54" s="1" t="n">
        <f aca="false">BO$5/(1-$C54)+$B$54-BO$5</f>
        <v>0.593543580621534</v>
      </c>
      <c r="BP54" s="1" t="n">
        <f aca="false">BP$5/(1-$C54)+$B$54-BP$5</f>
        <v>0.595861253531442</v>
      </c>
      <c r="BQ54" s="1" t="n">
        <f aca="false">BQ$5/(1-$C54)+$B$54-BQ$5</f>
        <v>0.598178926441352</v>
      </c>
      <c r="BR54" s="1" t="n">
        <f aca="false">BR$5/(1-$C54)+$B$54-BR$5</f>
        <v>0.600496599351261</v>
      </c>
      <c r="BS54" s="1" t="n">
        <f aca="false">BS$5/(1-$C54)+$B$54-BS$5</f>
        <v>0.60281427226117</v>
      </c>
      <c r="BT54" s="1" t="n">
        <f aca="false">BT$5/(1-$C54)+$B$54-BT$5</f>
        <v>0.605131945171078</v>
      </c>
      <c r="BU54" s="1" t="n">
        <f aca="false">BU$5/(1-$C54)+$B$54-BU$5</f>
        <v>0.607449618080987</v>
      </c>
      <c r="BV54" s="1" t="n">
        <f aca="false">BV$5/(1-$C54)+$B$54-BV$5</f>
        <v>0.609767290990896</v>
      </c>
      <c r="BW54" s="1" t="n">
        <f aca="false">BW$5/(1-$C54)+$B$54-BW$5</f>
        <v>0.612084963900806</v>
      </c>
      <c r="BX54" s="1" t="n">
        <f aca="false">BX$5/(1-$C54)+$B$54-BX$5</f>
        <v>0.614402636810715</v>
      </c>
      <c r="BY54" s="1" t="n">
        <f aca="false">BY$5/(1-$C54)+$B$54-BY$5</f>
        <v>0.616720309720623</v>
      </c>
      <c r="BZ54" s="1" t="n">
        <f aca="false">BZ$5/(1-$C54)+$B$54-BZ$5</f>
        <v>0.619037982630532</v>
      </c>
      <c r="CA54" s="1" t="n">
        <f aca="false">CA$5/(1-$C54)+$B$54-CA$5</f>
        <v>0.621355655540441</v>
      </c>
      <c r="CB54" s="1" t="n">
        <f aca="false">CB$5/(1-$C54)+$B$54-CB$5</f>
        <v>0.623673328450351</v>
      </c>
      <c r="CC54" s="1" t="n">
        <f aca="false">CC$5/(1-$C54)+$B$54-CC$5</f>
        <v>0.625991001360259</v>
      </c>
      <c r="CD54" s="1" t="n">
        <f aca="false">CD$5/(1-$C54)+$B$54-CD$5</f>
        <v>0.628308674270168</v>
      </c>
      <c r="CE54" s="1" t="n">
        <f aca="false">CE$5/(1-$C54)+$B$54-CE$5</f>
        <v>0.630626347180077</v>
      </c>
      <c r="CF54" s="1" t="n">
        <f aca="false">CF$5/(1-$C54)+$B$54-CF$5</f>
        <v>0.632944020089986</v>
      </c>
      <c r="CG54" s="1" t="n">
        <f aca="false">CG$5/(1-$C54)+$B$54-CG$5</f>
        <v>0.635261692999895</v>
      </c>
      <c r="CH54" s="1" t="n">
        <f aca="false">CH$5/(1-$C54)+$B$54-CH$5</f>
        <v>0.637579365909804</v>
      </c>
      <c r="CI54" s="1" t="n">
        <f aca="false">CI$5/(1-$C54)+$B$54-CI$5</f>
        <v>0.639897038819713</v>
      </c>
      <c r="CJ54" s="1" t="n">
        <f aca="false">CJ$5/(1-$C54)+$B$54-CJ$5</f>
        <v>0.642214711729622</v>
      </c>
      <c r="CK54" s="1" t="n">
        <f aca="false">CK$5/(1-$C54)+$B$54-CK$5</f>
        <v>0.644532384639531</v>
      </c>
      <c r="CL54" s="1" t="n">
        <f aca="false">CL$5/(1-$C54)+$B$54-CL$5</f>
        <v>0.64685005754944</v>
      </c>
      <c r="CM54" s="1" t="n">
        <f aca="false">CM$5/(1-$C54)+$B$54-CM$5</f>
        <v>0.649167730459348</v>
      </c>
      <c r="CN54" s="1" t="n">
        <f aca="false">CN$5/(1-$C54)+$B$54-CN$5</f>
        <v>0.651485403369258</v>
      </c>
      <c r="CO54" s="1" t="n">
        <f aca="false">CO$5/(1-$C54)+$B$54-CO$5</f>
        <v>0.653803076279167</v>
      </c>
      <c r="CP54" s="1" t="n">
        <f aca="false">CP$5/(1-$C54)+$B$54-CP$5</f>
        <v>0.656120749189076</v>
      </c>
      <c r="CQ54" s="1" t="n">
        <f aca="false">CQ$5/(1-$C54)+$B$54-CQ$5</f>
        <v>0.658438422098985</v>
      </c>
      <c r="CR54" s="1" t="n">
        <f aca="false">CR$5/(1-$C54)+$B$54-CR$5</f>
        <v>0.660756095008893</v>
      </c>
      <c r="CS54" s="1" t="n">
        <f aca="false">CS$5/(1-$C54)+$B$54-CS$5</f>
        <v>0.663073767918802</v>
      </c>
      <c r="CT54" s="1" t="n">
        <f aca="false">CT$5/(1-$C54)+$B$54-CT$5</f>
        <v>0.665391440828712</v>
      </c>
      <c r="CU54" s="1" t="n">
        <f aca="false">CU$5/(1-$C54)+$B$54-CU$5</f>
        <v>0.667709113738621</v>
      </c>
      <c r="CV54" s="1" t="n">
        <f aca="false">CV$5/(1-$C54)+$B$54-CV$5</f>
        <v>0.670026786648529</v>
      </c>
      <c r="CW54" s="1" t="n">
        <f aca="false">CW$5/(1-$C54)+$B$54-CW$5</f>
        <v>0.672344459558438</v>
      </c>
      <c r="CX54" s="1" t="n">
        <f aca="false">CX$5/(1-$C54)+$B$54-CX$5</f>
        <v>0.674662132468347</v>
      </c>
      <c r="CY54" s="1" t="n">
        <f aca="false">CY$5/(1-$C54)+$B$54-CY$5</f>
        <v>0.676979805378256</v>
      </c>
      <c r="CZ54" s="1" t="n">
        <f aca="false">CZ$5/(1-$C54)+$B$54-CZ$5</f>
        <v>0.679297478288166</v>
      </c>
      <c r="DA54" s="1" t="n">
        <f aca="false">DA$5/(1-$C54)+$B$54-DA$5</f>
        <v>0.681615151198074</v>
      </c>
      <c r="DB54" s="1" t="n">
        <f aca="false">DB$5/(1-$C54)+$B$54-DB$5</f>
        <v>0.683932824107983</v>
      </c>
      <c r="DC54" s="1" t="n">
        <f aca="false">DC$5/(1-$C54)+$B$54-DC$5</f>
        <v>0.686250497017892</v>
      </c>
      <c r="DD54" s="1" t="n">
        <f aca="false">DD$5/(1-$C54)+$B$54-DD$5</f>
        <v>0.688568169927801</v>
      </c>
      <c r="DE54" s="1" t="n">
        <f aca="false">DE$5/(1-$C54)+$B$54-DE$5</f>
        <v>0.69088584283771</v>
      </c>
      <c r="DF54" s="1" t="n">
        <f aca="false">DF$5/(1-$C54)+$B$54-DF$5</f>
        <v>0.693203515747619</v>
      </c>
      <c r="DG54" s="1" t="n">
        <f aca="false">DG$5/(1-$C54)+$B$54-DG$5</f>
        <v>0.695521188657528</v>
      </c>
      <c r="DH54" s="1" t="n">
        <f aca="false">DH$5/(1-$C54)+$B$54-DH$5</f>
        <v>0.697838861567437</v>
      </c>
      <c r="DI54" s="1" t="n">
        <f aca="false">DI$5/(1-$C54)+$B$54-DI$5</f>
        <v>0.700156534477346</v>
      </c>
      <c r="DJ54" s="1" t="n">
        <f aca="false">DJ$5/(1-$C54)+$B$54-DJ$5</f>
        <v>0.702474207387255</v>
      </c>
      <c r="DK54" s="1" t="n">
        <f aca="false">DK$5/(1-$C54)+$B$54-DK$5</f>
        <v>0.704791880297163</v>
      </c>
      <c r="DL54" s="1" t="n">
        <f aca="false">DL$5/(1-$C54)+$B$54-DL$5</f>
        <v>0.707109553207073</v>
      </c>
      <c r="DM54" s="1" t="n">
        <f aca="false">DM$5/(1-$C54)+$B$54-DM$5</f>
        <v>0.709427226116982</v>
      </c>
      <c r="DN54" s="1" t="n">
        <f aca="false">DN$5/(1-$C54)+$B$54-DN$5</f>
        <v>0.711744899026891</v>
      </c>
      <c r="DO54" s="1" t="n">
        <f aca="false">DO$5/(1-$C54)+$B$54-DO$5</f>
        <v>0.7140625719368</v>
      </c>
      <c r="DP54" s="1" t="n">
        <f aca="false">DP$5/(1-$C54)+$B$54-DP$5</f>
        <v>0.716380244846708</v>
      </c>
      <c r="DQ54" s="1" t="n">
        <f aca="false">DQ$5/(1-$C54)+$B$54-DQ$5</f>
        <v>0.718697917756616</v>
      </c>
      <c r="DR54" s="1" t="n">
        <f aca="false">DR$5/(1-$C54)+$B$54-DR$5</f>
        <v>0.721015590666526</v>
      </c>
      <c r="DS54" s="1" t="n">
        <f aca="false">DS$5/(1-$C54)+$B$54-DS$5</f>
        <v>0.723333263576436</v>
      </c>
      <c r="DT54" s="1" t="n">
        <f aca="false">DT$5/(1-$C54)+$B$54-DT$5</f>
        <v>0.725650936486344</v>
      </c>
      <c r="DU54" s="1" t="n">
        <f aca="false">DU$5/(1-$C54)+$B$54-DU$5</f>
        <v>0.727968609396253</v>
      </c>
      <c r="DV54" s="1" t="n">
        <f aca="false">DV$5/(1-$C54)+$B$54-DV$5</f>
        <v>0.730286282306161</v>
      </c>
      <c r="DW54" s="1" t="n">
        <f aca="false">DW$5/(1-$C54)+$B$54-DW$5</f>
        <v>0.732603955216071</v>
      </c>
      <c r="DX54" s="1" t="n">
        <f aca="false">DX$5/(1-$C54)+$B$54-DX$5</f>
        <v>0.734921628125981</v>
      </c>
      <c r="DY54" s="1" t="n">
        <f aca="false">DY$5/(1-$C54)+$B$54-DY$5</f>
        <v>0.737239301035888</v>
      </c>
      <c r="DZ54" s="1" t="n">
        <f aca="false">DZ$5/(1-$C54)+$B$54-DZ$5</f>
        <v>0.739556973945798</v>
      </c>
      <c r="EA54" s="1" t="n">
        <f aca="false">EA$5/(1-$C54)+$B$54-EA$5</f>
        <v>0.741874646855708</v>
      </c>
      <c r="EB54" s="1" t="n">
        <f aca="false">EB$5/(1-$C54)+$B$54-EB$5</f>
        <v>0.744192319765616</v>
      </c>
      <c r="EC54" s="1" t="n">
        <f aca="false">EC$5/(1-$C54)+$B$54-EC$5</f>
        <v>0.746509992675525</v>
      </c>
      <c r="ED54" s="1" t="n">
        <f aca="false">ED$5/(1-$C54)+$B$54-ED$5</f>
        <v>0.748827665585433</v>
      </c>
    </row>
    <row r="55" customFormat="false" ht="12.75" hidden="false" customHeight="false" outlineLevel="0" collapsed="false">
      <c r="A55" s="18" t="s">
        <v>88</v>
      </c>
      <c r="B55" s="1" t="n">
        <f aca="false">0.4273</f>
        <v>0.4273</v>
      </c>
      <c r="C55" s="2" t="n">
        <v>0.0504</v>
      </c>
      <c r="D55" s="1" t="n">
        <f aca="false">D$5/(1-$C55)+$B$55-D$5</f>
        <v>0.506912468407751</v>
      </c>
      <c r="E55" s="1" t="n">
        <f aca="false">E$5/(1-$C55)+$B$55-E$5</f>
        <v>0.509566217354676</v>
      </c>
      <c r="F55" s="1" t="n">
        <f aca="false">F$5/(1-$C55)+$B$55-F$5</f>
        <v>0.512219966301601</v>
      </c>
      <c r="G55" s="1" t="n">
        <f aca="false">G$5/(1-$C55)+$B$55-G$5</f>
        <v>0.514873715248526</v>
      </c>
      <c r="H55" s="1" t="n">
        <f aca="false">H$5/(1-$C55)+$B$55-H$5</f>
        <v>0.517527464195451</v>
      </c>
      <c r="I55" s="1" t="n">
        <f aca="false">I$5/(1-$C55)+$B$55-I$5</f>
        <v>0.520181213142376</v>
      </c>
      <c r="J55" s="1" t="n">
        <f aca="false">J$5/(1-$C55)+$B$55-J$5</f>
        <v>0.522834962089301</v>
      </c>
      <c r="K55" s="1" t="n">
        <f aca="false">K$5/(1-$C55)+$B$55-K$5</f>
        <v>0.525488711036226</v>
      </c>
      <c r="L55" s="1" t="n">
        <f aca="false">L$5/(1-$C55)+$B$55-L$5</f>
        <v>0.528142459983151</v>
      </c>
      <c r="M55" s="1" t="n">
        <f aca="false">M$5/(1-$C55)+$B$55-M$5</f>
        <v>0.530796208930076</v>
      </c>
      <c r="N55" s="1" t="n">
        <f aca="false">N$5/(1-$C55)+$B$55-N$5</f>
        <v>0.533449957877</v>
      </c>
      <c r="O55" s="1" t="n">
        <f aca="false">O$5/(1-$C55)+$B$55-O$5</f>
        <v>0.536103706823926</v>
      </c>
      <c r="P55" s="1" t="n">
        <f aca="false">P$5/(1-$C55)+$B$55-P$5</f>
        <v>0.538757455770851</v>
      </c>
      <c r="Q55" s="1" t="n">
        <f aca="false">Q$5/(1-$C55)+$B$55-Q$5</f>
        <v>0.541411204717776</v>
      </c>
      <c r="R55" s="1" t="n">
        <f aca="false">R$5/(1-$C55)+$B$55-R$5</f>
        <v>0.544064953664701</v>
      </c>
      <c r="S55" s="1" t="n">
        <f aca="false">S$5/(1-$C55)+$B$55-S$5</f>
        <v>0.546718702611626</v>
      </c>
      <c r="T55" s="1" t="n">
        <f aca="false">T$5/(1-$C55)+$B$55-T$5</f>
        <v>0.549372451558551</v>
      </c>
      <c r="U55" s="1" t="n">
        <f aca="false">U$5/(1-$C55)+$B$55-U$5</f>
        <v>0.552026200505476</v>
      </c>
      <c r="V55" s="1" t="n">
        <f aca="false">V$5/(1-$C55)+$B$55-V$5</f>
        <v>0.554679949452401</v>
      </c>
      <c r="W55" s="1" t="n">
        <f aca="false">W$5/(1-$C55)+$B$55-W$5</f>
        <v>0.557333698399326</v>
      </c>
      <c r="X55" s="1" t="n">
        <f aca="false">X$5/(1-$C55)+$B$55-X$5</f>
        <v>0.559987447346251</v>
      </c>
      <c r="Y55" s="1" t="n">
        <f aca="false">Y$5/(1-$C55)+$B$55-Y$5</f>
        <v>0.562641196293176</v>
      </c>
      <c r="Z55" s="1" t="n">
        <f aca="false">Z$5/(1-$C55)+$B$55-Z$5</f>
        <v>0.565294945240101</v>
      </c>
      <c r="AA55" s="1" t="n">
        <f aca="false">AA$5/(1-$C55)+$B$55-AA$5</f>
        <v>0.567948694187026</v>
      </c>
      <c r="AB55" s="1" t="n">
        <f aca="false">AB$5/(1-$C55)+$B$55-AB$5</f>
        <v>0.570602443133951</v>
      </c>
      <c r="AC55" s="1" t="n">
        <f aca="false">AC$5/(1-$C55)+$B$55-AC$5</f>
        <v>0.573256192080876</v>
      </c>
      <c r="AD55" s="1" t="n">
        <f aca="false">AD$5/(1-$C55)+$B$55-AD$5</f>
        <v>0.575909941027801</v>
      </c>
      <c r="AE55" s="1" t="n">
        <f aca="false">AE$5/(1-$C55)+$B$55-AE$5</f>
        <v>0.578563689974726</v>
      </c>
      <c r="AF55" s="1" t="n">
        <f aca="false">AF$5/(1-$C55)+$B$55-AF$5</f>
        <v>0.581217438921651</v>
      </c>
      <c r="AG55" s="1" t="n">
        <f aca="false">AG$5/(1-$C55)+$B$55-AG$5</f>
        <v>0.583871187868577</v>
      </c>
      <c r="AH55" s="1" t="n">
        <f aca="false">AH$5/(1-$C55)+$B$55-AH$5</f>
        <v>0.586524936815501</v>
      </c>
      <c r="AI55" s="1" t="n">
        <f aca="false">AI$5/(1-$C55)+$B$55-AI$5</f>
        <v>0.589178685762426</v>
      </c>
      <c r="AJ55" s="1" t="n">
        <f aca="false">AJ$5/(1-$C55)+$B$55-AJ$5</f>
        <v>0.591832434709351</v>
      </c>
      <c r="AK55" s="1" t="n">
        <f aca="false">AK$5/(1-$C55)+$B$55-AK$5</f>
        <v>0.594486183656276</v>
      </c>
      <c r="AL55" s="1" t="n">
        <f aca="false">AL$5/(1-$C55)+$B$55-AL$5</f>
        <v>0.597139932603201</v>
      </c>
      <c r="AM55" s="1" t="n">
        <f aca="false">AM$5/(1-$C55)+$B$55-AM$5</f>
        <v>0.599793681550126</v>
      </c>
      <c r="AN55" s="1" t="n">
        <f aca="false">AN$5/(1-$C55)+$B$55-AN$5</f>
        <v>0.602447430497052</v>
      </c>
      <c r="AO55" s="1" t="n">
        <f aca="false">AO$5/(1-$C55)+$B$55-AO$5</f>
        <v>0.605101179443976</v>
      </c>
      <c r="AP55" s="1" t="n">
        <f aca="false">AP$5/(1-$C55)+$B$55-AP$5</f>
        <v>0.607754928390901</v>
      </c>
      <c r="AQ55" s="1" t="n">
        <f aca="false">AQ$5/(1-$C55)+$B$55-AQ$5</f>
        <v>0.610408677337826</v>
      </c>
      <c r="AR55" s="1" t="n">
        <f aca="false">AR$5/(1-$C55)+$B$55-AR$5</f>
        <v>0.613062426284751</v>
      </c>
      <c r="AS55" s="1" t="n">
        <f aca="false">AS$5/(1-$C55)+$B$55-AS$5</f>
        <v>0.615716175231677</v>
      </c>
      <c r="AT55" s="1" t="n">
        <f aca="false">AT$5/(1-$C55)+$B$55-AT$5</f>
        <v>0.618369924178601</v>
      </c>
      <c r="AU55" s="1" t="n">
        <f aca="false">AU$5/(1-$C55)+$B$55-AU$5</f>
        <v>0.621023673125527</v>
      </c>
      <c r="AV55" s="1" t="n">
        <f aca="false">AV$5/(1-$C55)+$B$55-AV$5</f>
        <v>0.623677422072451</v>
      </c>
      <c r="AW55" s="1" t="n">
        <f aca="false">AW$5/(1-$C55)+$B$55-AW$5</f>
        <v>0.626331171019376</v>
      </c>
      <c r="AX55" s="1" t="n">
        <f aca="false">AX$5/(1-$C55)+$B$55-AX$5</f>
        <v>0.628984919966301</v>
      </c>
      <c r="AY55" s="1" t="n">
        <f aca="false">AY$5/(1-$C55)+$B$55-AY$5</f>
        <v>0.631638668913226</v>
      </c>
      <c r="AZ55" s="1" t="n">
        <f aca="false">AZ$5/(1-$C55)+$B$55-AZ$5</f>
        <v>0.634292417860151</v>
      </c>
      <c r="BA55" s="1" t="n">
        <f aca="false">BA$5/(1-$C55)+$B$55-BA$5</f>
        <v>0.636946166807076</v>
      </c>
      <c r="BB55" s="1" t="n">
        <f aca="false">BB$5/(1-$C55)+$B$55-BB$5</f>
        <v>0.639599915754002</v>
      </c>
      <c r="BC55" s="1" t="n">
        <f aca="false">BC$5/(1-$C55)+$B$55-BC$5</f>
        <v>0.642253664700927</v>
      </c>
      <c r="BD55" s="1" t="n">
        <f aca="false">BD$5/(1-$C55)+$B$55-BD$5</f>
        <v>0.644907413647851</v>
      </c>
      <c r="BE55" s="1" t="n">
        <f aca="false">BE$5/(1-$C55)+$B$55-BE$5</f>
        <v>0.647561162594776</v>
      </c>
      <c r="BF55" s="1" t="n">
        <f aca="false">BF$5/(1-$C55)+$B$55-BF$5</f>
        <v>0.650214911541701</v>
      </c>
      <c r="BG55" s="1" t="n">
        <f aca="false">BG$5/(1-$C55)+$B$55-BG$5</f>
        <v>0.652868660488626</v>
      </c>
      <c r="BH55" s="1" t="n">
        <f aca="false">BH$5/(1-$C55)+$B$55-BH$5</f>
        <v>0.655522409435552</v>
      </c>
      <c r="BI55" s="1" t="n">
        <f aca="false">BI$5/(1-$C55)+$B$55-BI$5</f>
        <v>0.658176158382476</v>
      </c>
      <c r="BJ55" s="1" t="n">
        <f aca="false">BJ$5/(1-$C55)+$B$55-BJ$5</f>
        <v>0.660829907329402</v>
      </c>
      <c r="BK55" s="1" t="n">
        <f aca="false">BK$5/(1-$C55)+$B$55-BK$5</f>
        <v>0.663483656276326</v>
      </c>
      <c r="BL55" s="1" t="n">
        <f aca="false">BL$5/(1-$C55)+$B$55-BL$5</f>
        <v>0.666137405223251</v>
      </c>
      <c r="BM55" s="1" t="n">
        <f aca="false">BM$5/(1-$C55)+$B$55-BM$5</f>
        <v>0.668791154170176</v>
      </c>
      <c r="BN55" s="1" t="n">
        <f aca="false">BN$5/(1-$C55)+$B$55-BN$5</f>
        <v>0.671444903117101</v>
      </c>
      <c r="BO55" s="1" t="n">
        <f aca="false">BO$5/(1-$C55)+$B$55-BO$5</f>
        <v>0.674098652064027</v>
      </c>
      <c r="BP55" s="1" t="n">
        <f aca="false">BP$5/(1-$C55)+$B$55-BP$5</f>
        <v>0.676752401010951</v>
      </c>
      <c r="BQ55" s="1" t="n">
        <f aca="false">BQ$5/(1-$C55)+$B$55-BQ$5</f>
        <v>0.679406149957877</v>
      </c>
      <c r="BR55" s="1" t="n">
        <f aca="false">BR$5/(1-$C55)+$B$55-BR$5</f>
        <v>0.682059898904801</v>
      </c>
      <c r="BS55" s="1" t="n">
        <f aca="false">BS$5/(1-$C55)+$B$55-BS$5</f>
        <v>0.684713647851726</v>
      </c>
      <c r="BT55" s="1" t="n">
        <f aca="false">BT$5/(1-$C55)+$B$55-BT$5</f>
        <v>0.687367396798652</v>
      </c>
      <c r="BU55" s="1" t="n">
        <f aca="false">BU$5/(1-$C55)+$B$55-BU$5</f>
        <v>0.690021145745576</v>
      </c>
      <c r="BV55" s="1" t="n">
        <f aca="false">BV$5/(1-$C55)+$B$55-BV$5</f>
        <v>0.692674894692502</v>
      </c>
      <c r="BW55" s="1" t="n">
        <f aca="false">BW$5/(1-$C55)+$B$55-BW$5</f>
        <v>0.695328643639426</v>
      </c>
      <c r="BX55" s="1" t="n">
        <f aca="false">BX$5/(1-$C55)+$B$55-BX$5</f>
        <v>0.697982392586352</v>
      </c>
      <c r="BY55" s="1" t="n">
        <f aca="false">BY$5/(1-$C55)+$B$55-BY$5</f>
        <v>0.700636141533276</v>
      </c>
      <c r="BZ55" s="1" t="n">
        <f aca="false">BZ$5/(1-$C55)+$B$55-BZ$5</f>
        <v>0.703289890480201</v>
      </c>
      <c r="CA55" s="1" t="n">
        <f aca="false">CA$5/(1-$C55)+$B$55-CA$5</f>
        <v>0.705943639427127</v>
      </c>
      <c r="CB55" s="1" t="n">
        <f aca="false">CB$5/(1-$C55)+$B$55-CB$5</f>
        <v>0.708597388374051</v>
      </c>
      <c r="CC55" s="1" t="n">
        <f aca="false">CC$5/(1-$C55)+$B$55-CC$5</f>
        <v>0.711251137320977</v>
      </c>
      <c r="CD55" s="1" t="n">
        <f aca="false">CD$5/(1-$C55)+$B$55-CD$5</f>
        <v>0.713904886267901</v>
      </c>
      <c r="CE55" s="1" t="n">
        <f aca="false">CE$5/(1-$C55)+$B$55-CE$5</f>
        <v>0.716558635214827</v>
      </c>
      <c r="CF55" s="1" t="n">
        <f aca="false">CF$5/(1-$C55)+$B$55-CF$5</f>
        <v>0.719212384161752</v>
      </c>
      <c r="CG55" s="1" t="n">
        <f aca="false">CG$5/(1-$C55)+$B$55-CG$5</f>
        <v>0.721866133108676</v>
      </c>
      <c r="CH55" s="1" t="n">
        <f aca="false">CH$5/(1-$C55)+$B$55-CH$5</f>
        <v>0.724519882055602</v>
      </c>
      <c r="CI55" s="1" t="n">
        <f aca="false">CI$5/(1-$C55)+$B$55-CI$5</f>
        <v>0.727173631002526</v>
      </c>
      <c r="CJ55" s="1" t="n">
        <f aca="false">CJ$5/(1-$C55)+$B$55-CJ$5</f>
        <v>0.729827379949452</v>
      </c>
      <c r="CK55" s="1" t="n">
        <f aca="false">CK$5/(1-$C55)+$B$55-CK$5</f>
        <v>0.732481128896376</v>
      </c>
      <c r="CL55" s="1" t="n">
        <f aca="false">CL$5/(1-$C55)+$B$55-CL$5</f>
        <v>0.735134877843302</v>
      </c>
      <c r="CM55" s="1" t="n">
        <f aca="false">CM$5/(1-$C55)+$B$55-CM$5</f>
        <v>0.737788626790227</v>
      </c>
      <c r="CN55" s="1" t="n">
        <f aca="false">CN$5/(1-$C55)+$B$55-CN$5</f>
        <v>0.740442375737151</v>
      </c>
      <c r="CO55" s="1" t="n">
        <f aca="false">CO$5/(1-$C55)+$B$55-CO$5</f>
        <v>0.743096124684077</v>
      </c>
      <c r="CP55" s="1" t="n">
        <f aca="false">CP$5/(1-$C55)+$B$55-CP$5</f>
        <v>0.745749873631001</v>
      </c>
      <c r="CQ55" s="1" t="n">
        <f aca="false">CQ$5/(1-$C55)+$B$55-CQ$5</f>
        <v>0.748403622577927</v>
      </c>
      <c r="CR55" s="1" t="n">
        <f aca="false">CR$5/(1-$C55)+$B$55-CR$5</f>
        <v>0.751057371524852</v>
      </c>
      <c r="CS55" s="1" t="n">
        <f aca="false">CS$5/(1-$C55)+$B$55-CS$5</f>
        <v>0.753711120471777</v>
      </c>
      <c r="CT55" s="1" t="n">
        <f aca="false">CT$5/(1-$C55)+$B$55-CT$5</f>
        <v>0.756364869418702</v>
      </c>
      <c r="CU55" s="1" t="n">
        <f aca="false">CU$5/(1-$C55)+$B$55-CU$5</f>
        <v>0.759018618365627</v>
      </c>
      <c r="CV55" s="1" t="n">
        <f aca="false">CV$5/(1-$C55)+$B$55-CV$5</f>
        <v>0.761672367312552</v>
      </c>
      <c r="CW55" s="1" t="n">
        <f aca="false">CW$5/(1-$C55)+$B$55-CW$5</f>
        <v>0.764326116259476</v>
      </c>
      <c r="CX55" s="1" t="n">
        <f aca="false">CX$5/(1-$C55)+$B$55-CX$5</f>
        <v>0.766979865206402</v>
      </c>
      <c r="CY55" s="1" t="n">
        <f aca="false">CY$5/(1-$C55)+$B$55-CY$5</f>
        <v>0.769633614153327</v>
      </c>
      <c r="CZ55" s="1" t="n">
        <f aca="false">CZ$5/(1-$C55)+$B$55-CZ$5</f>
        <v>0.772287363100252</v>
      </c>
      <c r="DA55" s="1" t="n">
        <f aca="false">DA$5/(1-$C55)+$B$55-DA$5</f>
        <v>0.774941112047177</v>
      </c>
      <c r="DB55" s="1" t="n">
        <f aca="false">DB$5/(1-$C55)+$B$55-DB$5</f>
        <v>0.777594860994102</v>
      </c>
      <c r="DC55" s="1" t="n">
        <f aca="false">DC$5/(1-$C55)+$B$55-DC$5</f>
        <v>0.780248609941027</v>
      </c>
      <c r="DD55" s="1" t="n">
        <f aca="false">DD$5/(1-$C55)+$B$55-DD$5</f>
        <v>0.782902358887951</v>
      </c>
      <c r="DE55" s="1" t="n">
        <f aca="false">DE$5/(1-$C55)+$B$55-DE$5</f>
        <v>0.785556107834877</v>
      </c>
      <c r="DF55" s="1" t="n">
        <f aca="false">DF$5/(1-$C55)+$B$55-DF$5</f>
        <v>0.788209856781802</v>
      </c>
      <c r="DG55" s="1" t="n">
        <f aca="false">DG$5/(1-$C55)+$B$55-DG$5</f>
        <v>0.790863605728727</v>
      </c>
      <c r="DH55" s="1" t="n">
        <f aca="false">DH$5/(1-$C55)+$B$55-DH$5</f>
        <v>0.793517354675652</v>
      </c>
      <c r="DI55" s="1" t="n">
        <f aca="false">DI$5/(1-$C55)+$B$55-DI$5</f>
        <v>0.796171103622577</v>
      </c>
      <c r="DJ55" s="1" t="n">
        <f aca="false">DJ$5/(1-$C55)+$B$55-DJ$5</f>
        <v>0.798824852569502</v>
      </c>
      <c r="DK55" s="1" t="n">
        <f aca="false">DK$5/(1-$C55)+$B$55-DK$5</f>
        <v>0.801478601516427</v>
      </c>
      <c r="DL55" s="1" t="n">
        <f aca="false">DL$5/(1-$C55)+$B$55-DL$5</f>
        <v>0.804132350463352</v>
      </c>
      <c r="DM55" s="1" t="n">
        <f aca="false">DM$5/(1-$C55)+$B$55-DM$5</f>
        <v>0.806786099410277</v>
      </c>
      <c r="DN55" s="1" t="n">
        <f aca="false">DN$5/(1-$C55)+$B$55-DN$5</f>
        <v>0.809439848357202</v>
      </c>
      <c r="DO55" s="1" t="n">
        <f aca="false">DO$5/(1-$C55)+$B$55-DO$5</f>
        <v>0.812093597304127</v>
      </c>
      <c r="DP55" s="1" t="n">
        <f aca="false">DP$5/(1-$C55)+$B$55-DP$5</f>
        <v>0.814747346251052</v>
      </c>
      <c r="DQ55" s="1" t="n">
        <f aca="false">DQ$5/(1-$C55)+$B$55-DQ$5</f>
        <v>0.817401095197978</v>
      </c>
      <c r="DR55" s="1" t="n">
        <f aca="false">DR$5/(1-$C55)+$B$55-DR$5</f>
        <v>0.820054844144903</v>
      </c>
      <c r="DS55" s="1" t="n">
        <f aca="false">DS$5/(1-$C55)+$B$55-DS$5</f>
        <v>0.822708593091827</v>
      </c>
      <c r="DT55" s="1" t="n">
        <f aca="false">DT$5/(1-$C55)+$B$55-DT$5</f>
        <v>0.825362342038752</v>
      </c>
      <c r="DU55" s="1" t="n">
        <f aca="false">DU$5/(1-$C55)+$B$55-DU$5</f>
        <v>0.828016090985678</v>
      </c>
      <c r="DV55" s="1" t="n">
        <f aca="false">DV$5/(1-$C55)+$B$55-DV$5</f>
        <v>0.830669839932603</v>
      </c>
      <c r="DW55" s="1" t="n">
        <f aca="false">DW$5/(1-$C55)+$B$55-DW$5</f>
        <v>0.833323588879528</v>
      </c>
      <c r="DX55" s="1" t="n">
        <f aca="false">DX$5/(1-$C55)+$B$55-DX$5</f>
        <v>0.835977337826454</v>
      </c>
      <c r="DY55" s="1" t="n">
        <f aca="false">DY$5/(1-$C55)+$B$55-DY$5</f>
        <v>0.838631086773377</v>
      </c>
      <c r="DZ55" s="1" t="n">
        <f aca="false">DZ$5/(1-$C55)+$B$55-DZ$5</f>
        <v>0.841284835720303</v>
      </c>
      <c r="EA55" s="1" t="n">
        <f aca="false">EA$5/(1-$C55)+$B$55-EA$5</f>
        <v>0.843938584667228</v>
      </c>
      <c r="EB55" s="1" t="n">
        <f aca="false">EB$5/(1-$C55)+$B$55-EB$5</f>
        <v>0.846592333614153</v>
      </c>
      <c r="EC55" s="1" t="n">
        <f aca="false">EC$5/(1-$C55)+$B$55-EC$5</f>
        <v>0.849246082561079</v>
      </c>
      <c r="ED55" s="1" t="n">
        <f aca="false">ED$5/(1-$C55)+$B$55-ED$5</f>
        <v>0.851899831508002</v>
      </c>
    </row>
    <row r="56" customFormat="false" ht="12.75" hidden="false" customHeight="false" outlineLevel="0" collapsed="false">
      <c r="A56" s="18" t="s">
        <v>89</v>
      </c>
      <c r="B56" s="1" t="n">
        <f aca="false">0.487</f>
        <v>0.487</v>
      </c>
      <c r="C56" s="2" t="n">
        <v>0.058</v>
      </c>
      <c r="D56" s="1" t="n">
        <f aca="false">D$5/(1-$C56)+$B$56-D$5</f>
        <v>0.579356687898089</v>
      </c>
      <c r="E56" s="1" t="n">
        <f aca="false">E$5/(1-$C56)+$B$56-E$5</f>
        <v>0.582435244161359</v>
      </c>
      <c r="F56" s="1" t="n">
        <f aca="false">F$5/(1-$C56)+$B$56-F$5</f>
        <v>0.585513800424629</v>
      </c>
      <c r="G56" s="1" t="n">
        <f aca="false">G$5/(1-$C56)+$B$56-G$5</f>
        <v>0.588592356687898</v>
      </c>
      <c r="H56" s="1" t="n">
        <f aca="false">H$5/(1-$C56)+$B$56-H$5</f>
        <v>0.591670912951168</v>
      </c>
      <c r="I56" s="1" t="n">
        <f aca="false">I$5/(1-$C56)+$B$56-I$5</f>
        <v>0.594749469214438</v>
      </c>
      <c r="J56" s="1" t="n">
        <f aca="false">J$5/(1-$C56)+$B$56-J$5</f>
        <v>0.597828025477707</v>
      </c>
      <c r="K56" s="1" t="n">
        <f aca="false">K$5/(1-$C56)+$B$56-K$5</f>
        <v>0.600906581740977</v>
      </c>
      <c r="L56" s="1" t="n">
        <f aca="false">L$5/(1-$C56)+$B$56-L$5</f>
        <v>0.603985138004247</v>
      </c>
      <c r="M56" s="1" t="n">
        <f aca="false">M$5/(1-$C56)+$B$56-M$5</f>
        <v>0.607063694267516</v>
      </c>
      <c r="N56" s="1" t="n">
        <f aca="false">N$5/(1-$C56)+$B$56-N$5</f>
        <v>0.610142250530786</v>
      </c>
      <c r="O56" s="1" t="n">
        <f aca="false">O$5/(1-$C56)+$B$56-O$5</f>
        <v>0.613220806794055</v>
      </c>
      <c r="P56" s="1" t="n">
        <f aca="false">P$5/(1-$C56)+$B$56-P$5</f>
        <v>0.616299363057325</v>
      </c>
      <c r="Q56" s="1" t="n">
        <f aca="false">Q$5/(1-$C56)+$B$56-Q$5</f>
        <v>0.619377919320595</v>
      </c>
      <c r="R56" s="1" t="n">
        <f aca="false">R$5/(1-$C56)+$B$56-R$5</f>
        <v>0.622456475583864</v>
      </c>
      <c r="S56" s="1" t="n">
        <f aca="false">S$5/(1-$C56)+$B$56-S$5</f>
        <v>0.625535031847134</v>
      </c>
      <c r="T56" s="1" t="n">
        <f aca="false">T$5/(1-$C56)+$B$56-T$5</f>
        <v>0.628613588110404</v>
      </c>
      <c r="U56" s="1" t="n">
        <f aca="false">U$5/(1-$C56)+$B$56-U$5</f>
        <v>0.631692144373673</v>
      </c>
      <c r="V56" s="1" t="n">
        <f aca="false">V$5/(1-$C56)+$B$56-V$5</f>
        <v>0.634770700636943</v>
      </c>
      <c r="W56" s="1" t="n">
        <f aca="false">W$5/(1-$C56)+$B$56-W$5</f>
        <v>0.637849256900212</v>
      </c>
      <c r="X56" s="1" t="n">
        <f aca="false">X$5/(1-$C56)+$B$56-X$5</f>
        <v>0.640927813163482</v>
      </c>
      <c r="Y56" s="1" t="n">
        <f aca="false">Y$5/(1-$C56)+$B$56-Y$5</f>
        <v>0.644006369426752</v>
      </c>
      <c r="Z56" s="1" t="n">
        <f aca="false">Z$5/(1-$C56)+$B$56-Z$5</f>
        <v>0.647084925690022</v>
      </c>
      <c r="AA56" s="1" t="n">
        <f aca="false">AA$5/(1-$C56)+$B$56-AA$5</f>
        <v>0.650163481953291</v>
      </c>
      <c r="AB56" s="1" t="n">
        <f aca="false">AB$5/(1-$C56)+$B$56-AB$5</f>
        <v>0.653242038216561</v>
      </c>
      <c r="AC56" s="1" t="n">
        <f aca="false">AC$5/(1-$C56)+$B$56-AC$5</f>
        <v>0.65632059447983</v>
      </c>
      <c r="AD56" s="1" t="n">
        <f aca="false">AD$5/(1-$C56)+$B$56-AD$5</f>
        <v>0.6593991507431</v>
      </c>
      <c r="AE56" s="1" t="n">
        <f aca="false">AE$5/(1-$C56)+$B$56-AE$5</f>
        <v>0.662477707006369</v>
      </c>
      <c r="AF56" s="1" t="n">
        <f aca="false">AF$5/(1-$C56)+$B$56-AF$5</f>
        <v>0.665556263269639</v>
      </c>
      <c r="AG56" s="1" t="n">
        <f aca="false">AG$5/(1-$C56)+$B$56-AG$5</f>
        <v>0.668634819532909</v>
      </c>
      <c r="AH56" s="1" t="n">
        <f aca="false">AH$5/(1-$C56)+$B$56-AH$5</f>
        <v>0.671713375796179</v>
      </c>
      <c r="AI56" s="1" t="n">
        <f aca="false">AI$5/(1-$C56)+$B$56-AI$5</f>
        <v>0.674791932059448</v>
      </c>
      <c r="AJ56" s="1" t="n">
        <f aca="false">AJ$5/(1-$C56)+$B$56-AJ$5</f>
        <v>0.677870488322718</v>
      </c>
      <c r="AK56" s="1" t="n">
        <f aca="false">AK$5/(1-$C56)+$B$56-AK$5</f>
        <v>0.680949044585987</v>
      </c>
      <c r="AL56" s="1" t="n">
        <f aca="false">AL$5/(1-$C56)+$B$56-AL$5</f>
        <v>0.684027600849257</v>
      </c>
      <c r="AM56" s="1" t="n">
        <f aca="false">AM$5/(1-$C56)+$B$56-AM$5</f>
        <v>0.687106157112527</v>
      </c>
      <c r="AN56" s="1" t="n">
        <f aca="false">AN$5/(1-$C56)+$B$56-AN$5</f>
        <v>0.690184713375796</v>
      </c>
      <c r="AO56" s="1" t="n">
        <f aca="false">AO$5/(1-$C56)+$B$56-AO$5</f>
        <v>0.693263269639065</v>
      </c>
      <c r="AP56" s="1" t="n">
        <f aca="false">AP$5/(1-$C56)+$B$56-AP$5</f>
        <v>0.696341825902335</v>
      </c>
      <c r="AQ56" s="1" t="n">
        <f aca="false">AQ$5/(1-$C56)+$B$56-AQ$5</f>
        <v>0.699420382165605</v>
      </c>
      <c r="AR56" s="1" t="n">
        <f aca="false">AR$5/(1-$C56)+$B$56-AR$5</f>
        <v>0.702498938428875</v>
      </c>
      <c r="AS56" s="1" t="n">
        <f aca="false">AS$5/(1-$C56)+$B$56-AS$5</f>
        <v>0.705577494692145</v>
      </c>
      <c r="AT56" s="1" t="n">
        <f aca="false">AT$5/(1-$C56)+$B$56-AT$5</f>
        <v>0.708656050955414</v>
      </c>
      <c r="AU56" s="1" t="n">
        <f aca="false">AU$5/(1-$C56)+$B$56-AU$5</f>
        <v>0.711734607218684</v>
      </c>
      <c r="AV56" s="1" t="n">
        <f aca="false">AV$5/(1-$C56)+$B$56-AV$5</f>
        <v>0.714813163481953</v>
      </c>
      <c r="AW56" s="1" t="n">
        <f aca="false">AW$5/(1-$C56)+$B$56-AW$5</f>
        <v>0.717891719745223</v>
      </c>
      <c r="AX56" s="1" t="n">
        <f aca="false">AX$5/(1-$C56)+$B$56-AX$5</f>
        <v>0.720970276008492</v>
      </c>
      <c r="AY56" s="1" t="n">
        <f aca="false">AY$5/(1-$C56)+$B$56-AY$5</f>
        <v>0.724048832271762</v>
      </c>
      <c r="AZ56" s="1" t="n">
        <f aca="false">AZ$5/(1-$C56)+$B$56-AZ$5</f>
        <v>0.727127388535032</v>
      </c>
      <c r="BA56" s="1" t="n">
        <f aca="false">BA$5/(1-$C56)+$B$56-BA$5</f>
        <v>0.730205944798301</v>
      </c>
      <c r="BB56" s="1" t="n">
        <f aca="false">BB$5/(1-$C56)+$B$56-BB$5</f>
        <v>0.733284501061571</v>
      </c>
      <c r="BC56" s="1" t="n">
        <f aca="false">BC$5/(1-$C56)+$B$56-BC$5</f>
        <v>0.736363057324841</v>
      </c>
      <c r="BD56" s="1" t="n">
        <f aca="false">BD$5/(1-$C56)+$B$56-BD$5</f>
        <v>0.73944161358811</v>
      </c>
      <c r="BE56" s="1" t="n">
        <f aca="false">BE$5/(1-$C56)+$B$56-BE$5</f>
        <v>0.74252016985138</v>
      </c>
      <c r="BF56" s="1" t="n">
        <f aca="false">BF$5/(1-$C56)+$B$56-BF$5</f>
        <v>0.74559872611465</v>
      </c>
      <c r="BG56" s="1" t="n">
        <f aca="false">BG$5/(1-$C56)+$B$56-BG$5</f>
        <v>0.748677282377919</v>
      </c>
      <c r="BH56" s="1" t="n">
        <f aca="false">BH$5/(1-$C56)+$B$56-BH$5</f>
        <v>0.751755838641189</v>
      </c>
      <c r="BI56" s="1" t="n">
        <f aca="false">BI$5/(1-$C56)+$B$56-BI$5</f>
        <v>0.754834394904458</v>
      </c>
      <c r="BJ56" s="1" t="n">
        <f aca="false">BJ$5/(1-$C56)+$B$56-BJ$5</f>
        <v>0.757912951167728</v>
      </c>
      <c r="BK56" s="1" t="n">
        <f aca="false">BK$5/(1-$C56)+$B$56-BK$5</f>
        <v>0.760991507430997</v>
      </c>
      <c r="BL56" s="1" t="n">
        <f aca="false">BL$5/(1-$C56)+$B$56-BL$5</f>
        <v>0.764070063694267</v>
      </c>
      <c r="BM56" s="1" t="n">
        <f aca="false">BM$5/(1-$C56)+$B$56-BM$5</f>
        <v>0.767148619957537</v>
      </c>
      <c r="BN56" s="1" t="n">
        <f aca="false">BN$5/(1-$C56)+$B$56-BN$5</f>
        <v>0.770227176220807</v>
      </c>
      <c r="BO56" s="1" t="n">
        <f aca="false">BO$5/(1-$C56)+$B$56-BO$5</f>
        <v>0.773305732484077</v>
      </c>
      <c r="BP56" s="1" t="n">
        <f aca="false">BP$5/(1-$C56)+$B$56-BP$5</f>
        <v>0.776384288747346</v>
      </c>
      <c r="BQ56" s="1" t="n">
        <f aca="false">BQ$5/(1-$C56)+$B$56-BQ$5</f>
        <v>0.779462845010616</v>
      </c>
      <c r="BR56" s="1" t="n">
        <f aca="false">BR$5/(1-$C56)+$B$56-BR$5</f>
        <v>0.782541401273885</v>
      </c>
      <c r="BS56" s="1" t="n">
        <f aca="false">BS$5/(1-$C56)+$B$56-BS$5</f>
        <v>0.785619957537155</v>
      </c>
      <c r="BT56" s="1" t="n">
        <f aca="false">BT$5/(1-$C56)+$B$56-BT$5</f>
        <v>0.788698513800425</v>
      </c>
      <c r="BU56" s="1" t="n">
        <f aca="false">BU$5/(1-$C56)+$B$56-BU$5</f>
        <v>0.791777070063694</v>
      </c>
      <c r="BV56" s="1" t="n">
        <f aca="false">BV$5/(1-$C56)+$B$56-BV$5</f>
        <v>0.794855626326964</v>
      </c>
      <c r="BW56" s="1" t="n">
        <f aca="false">BW$5/(1-$C56)+$B$56-BW$5</f>
        <v>0.797934182590233</v>
      </c>
      <c r="BX56" s="1" t="n">
        <f aca="false">BX$5/(1-$C56)+$B$56-BX$5</f>
        <v>0.801012738853503</v>
      </c>
      <c r="BY56" s="1" t="n">
        <f aca="false">BY$5/(1-$C56)+$B$56-BY$5</f>
        <v>0.804091295116773</v>
      </c>
      <c r="BZ56" s="1" t="n">
        <f aca="false">BZ$5/(1-$C56)+$B$56-BZ$5</f>
        <v>0.807169851380042</v>
      </c>
      <c r="CA56" s="1" t="n">
        <f aca="false">CA$5/(1-$C56)+$B$56-CA$5</f>
        <v>0.810248407643312</v>
      </c>
      <c r="CB56" s="1" t="n">
        <f aca="false">CB$5/(1-$C56)+$B$56-CB$5</f>
        <v>0.813326963906581</v>
      </c>
      <c r="CC56" s="1" t="n">
        <f aca="false">CC$5/(1-$C56)+$B$56-CC$5</f>
        <v>0.816405520169851</v>
      </c>
      <c r="CD56" s="1" t="n">
        <f aca="false">CD$5/(1-$C56)+$B$56-CD$5</f>
        <v>0.81948407643312</v>
      </c>
      <c r="CE56" s="1" t="n">
        <f aca="false">CE$5/(1-$C56)+$B$56-CE$5</f>
        <v>0.82256263269639</v>
      </c>
      <c r="CF56" s="1" t="n">
        <f aca="false">CF$5/(1-$C56)+$B$56-CF$5</f>
        <v>0.82564118895966</v>
      </c>
      <c r="CG56" s="1" t="n">
        <f aca="false">CG$5/(1-$C56)+$B$56-CG$5</f>
        <v>0.82871974522293</v>
      </c>
      <c r="CH56" s="1" t="n">
        <f aca="false">CH$5/(1-$C56)+$B$56-CH$5</f>
        <v>0.8317983014862</v>
      </c>
      <c r="CI56" s="1" t="n">
        <f aca="false">CI$5/(1-$C56)+$B$56-CI$5</f>
        <v>0.834876857749469</v>
      </c>
      <c r="CJ56" s="1" t="n">
        <f aca="false">CJ$5/(1-$C56)+$B$56-CJ$5</f>
        <v>0.837955414012739</v>
      </c>
      <c r="CK56" s="1" t="n">
        <f aca="false">CK$5/(1-$C56)+$B$56-CK$5</f>
        <v>0.841033970276008</v>
      </c>
      <c r="CL56" s="1" t="n">
        <f aca="false">CL$5/(1-$C56)+$B$56-CL$5</f>
        <v>0.844112526539278</v>
      </c>
      <c r="CM56" s="1" t="n">
        <f aca="false">CM$5/(1-$C56)+$B$56-CM$5</f>
        <v>0.847191082802548</v>
      </c>
      <c r="CN56" s="1" t="n">
        <f aca="false">CN$5/(1-$C56)+$B$56-CN$5</f>
        <v>0.850269639065817</v>
      </c>
      <c r="CO56" s="1" t="n">
        <f aca="false">CO$5/(1-$C56)+$B$56-CO$5</f>
        <v>0.853348195329087</v>
      </c>
      <c r="CP56" s="1" t="n">
        <f aca="false">CP$5/(1-$C56)+$B$56-CP$5</f>
        <v>0.856426751592356</v>
      </c>
      <c r="CQ56" s="1" t="n">
        <f aca="false">CQ$5/(1-$C56)+$B$56-CQ$5</f>
        <v>0.859505307855626</v>
      </c>
      <c r="CR56" s="1" t="n">
        <f aca="false">CR$5/(1-$C56)+$B$56-CR$5</f>
        <v>0.862583864118895</v>
      </c>
      <c r="CS56" s="1" t="n">
        <f aca="false">CS$5/(1-$C56)+$B$56-CS$5</f>
        <v>0.865662420382165</v>
      </c>
      <c r="CT56" s="1" t="n">
        <f aca="false">CT$5/(1-$C56)+$B$56-CT$5</f>
        <v>0.868740976645435</v>
      </c>
      <c r="CU56" s="1" t="n">
        <f aca="false">CU$5/(1-$C56)+$B$56-CU$5</f>
        <v>0.871819532908704</v>
      </c>
      <c r="CV56" s="1" t="n">
        <f aca="false">CV$5/(1-$C56)+$B$56-CV$5</f>
        <v>0.874898089171974</v>
      </c>
      <c r="CW56" s="1" t="n">
        <f aca="false">CW$5/(1-$C56)+$B$56-CW$5</f>
        <v>0.877976645435243</v>
      </c>
      <c r="CX56" s="1" t="n">
        <f aca="false">CX$5/(1-$C56)+$B$56-CX$5</f>
        <v>0.881055201698513</v>
      </c>
      <c r="CY56" s="1" t="n">
        <f aca="false">CY$5/(1-$C56)+$B$56-CY$5</f>
        <v>0.884133757961783</v>
      </c>
      <c r="CZ56" s="1" t="n">
        <f aca="false">CZ$5/(1-$C56)+$B$56-CZ$5</f>
        <v>0.887212314225053</v>
      </c>
      <c r="DA56" s="1" t="n">
        <f aca="false">DA$5/(1-$C56)+$B$56-DA$5</f>
        <v>0.890290870488323</v>
      </c>
      <c r="DB56" s="1" t="n">
        <f aca="false">DB$5/(1-$C56)+$B$56-DB$5</f>
        <v>0.893369426751592</v>
      </c>
      <c r="DC56" s="1" t="n">
        <f aca="false">DC$5/(1-$C56)+$B$56-DC$5</f>
        <v>0.896447983014862</v>
      </c>
      <c r="DD56" s="1" t="n">
        <f aca="false">DD$5/(1-$C56)+$B$56-DD$5</f>
        <v>0.899526539278131</v>
      </c>
      <c r="DE56" s="1" t="n">
        <f aca="false">DE$5/(1-$C56)+$B$56-DE$5</f>
        <v>0.902605095541401</v>
      </c>
      <c r="DF56" s="1" t="n">
        <f aca="false">DF$5/(1-$C56)+$B$56-DF$5</f>
        <v>0.905683651804671</v>
      </c>
      <c r="DG56" s="1" t="n">
        <f aca="false">DG$5/(1-$C56)+$B$56-DG$5</f>
        <v>0.90876220806794</v>
      </c>
      <c r="DH56" s="1" t="n">
        <f aca="false">DH$5/(1-$C56)+$B$56-DH$5</f>
        <v>0.91184076433121</v>
      </c>
      <c r="DI56" s="1" t="n">
        <f aca="false">DI$5/(1-$C56)+$B$56-DI$5</f>
        <v>0.914919320594479</v>
      </c>
      <c r="DJ56" s="1" t="n">
        <f aca="false">DJ$5/(1-$C56)+$B$56-DJ$5</f>
        <v>0.917997876857749</v>
      </c>
      <c r="DK56" s="1" t="n">
        <f aca="false">DK$5/(1-$C56)+$B$56-DK$5</f>
        <v>0.921076433121018</v>
      </c>
      <c r="DL56" s="1" t="n">
        <f aca="false">DL$5/(1-$C56)+$B$56-DL$5</f>
        <v>0.924154989384287</v>
      </c>
      <c r="DM56" s="1" t="n">
        <f aca="false">DM$5/(1-$C56)+$B$56-DM$5</f>
        <v>0.927233545647557</v>
      </c>
      <c r="DN56" s="1" t="n">
        <f aca="false">DN$5/(1-$C56)+$B$56-DN$5</f>
        <v>0.930312101910826</v>
      </c>
      <c r="DO56" s="1" t="n">
        <f aca="false">DO$5/(1-$C56)+$B$56-DO$5</f>
        <v>0.933390658174096</v>
      </c>
      <c r="DP56" s="1" t="n">
        <f aca="false">DP$5/(1-$C56)+$B$56-DP$5</f>
        <v>0.936469214437365</v>
      </c>
      <c r="DQ56" s="1" t="n">
        <f aca="false">DQ$5/(1-$C56)+$B$56-DQ$5</f>
        <v>0.939547770700637</v>
      </c>
      <c r="DR56" s="1" t="n">
        <f aca="false">DR$5/(1-$C56)+$B$56-DR$5</f>
        <v>0.942626326963906</v>
      </c>
      <c r="DS56" s="1" t="n">
        <f aca="false">DS$5/(1-$C56)+$B$56-DS$5</f>
        <v>0.945704883227176</v>
      </c>
      <c r="DT56" s="1" t="n">
        <f aca="false">DT$5/(1-$C56)+$B$56-DT$5</f>
        <v>0.948783439490446</v>
      </c>
      <c r="DU56" s="1" t="n">
        <f aca="false">DU$5/(1-$C56)+$B$56-DU$5</f>
        <v>0.951861995753715</v>
      </c>
      <c r="DV56" s="1" t="n">
        <f aca="false">DV$5/(1-$C56)+$B$56-DV$5</f>
        <v>0.954940552016985</v>
      </c>
      <c r="DW56" s="1" t="n">
        <f aca="false">DW$5/(1-$C56)+$B$56-DW$5</f>
        <v>0.958019108280254</v>
      </c>
      <c r="DX56" s="1" t="n">
        <f aca="false">DX$5/(1-$C56)+$B$56-DX$5</f>
        <v>0.961097664543524</v>
      </c>
      <c r="DY56" s="1" t="n">
        <f aca="false">DY$5/(1-$C56)+$B$56-DY$5</f>
        <v>0.964176220806793</v>
      </c>
      <c r="DZ56" s="1" t="n">
        <f aca="false">DZ$5/(1-$C56)+$B$56-DZ$5</f>
        <v>0.967254777070063</v>
      </c>
      <c r="EA56" s="1" t="n">
        <f aca="false">EA$5/(1-$C56)+$B$56-EA$5</f>
        <v>0.970333333333333</v>
      </c>
      <c r="EB56" s="1" t="n">
        <f aca="false">EB$5/(1-$C56)+$B$56-EB$5</f>
        <v>0.973411889596602</v>
      </c>
      <c r="EC56" s="1" t="n">
        <f aca="false">EC$5/(1-$C56)+$B$56-EC$5</f>
        <v>0.976490445859872</v>
      </c>
      <c r="ED56" s="1" t="n">
        <f aca="false">ED$5/(1-$C56)+$B$56-ED$5</f>
        <v>0.979569002123141</v>
      </c>
    </row>
    <row r="57" customFormat="false" ht="12.75" hidden="false" customHeight="false" outlineLevel="0" collapsed="false">
      <c r="A57" s="18" t="s">
        <v>90</v>
      </c>
      <c r="B57" s="1" t="n">
        <f aca="false">0.5491</f>
        <v>0.5491</v>
      </c>
      <c r="C57" s="2" t="n">
        <v>0.0672</v>
      </c>
      <c r="D57" s="1" t="n">
        <f aca="false">D$5/(1-$C57)+$B$57-D$5</f>
        <v>0.657161749571184</v>
      </c>
      <c r="E57" s="1" t="n">
        <f aca="false">E$5/(1-$C57)+$B$57-E$5</f>
        <v>0.660763807890223</v>
      </c>
      <c r="F57" s="1" t="n">
        <f aca="false">F$5/(1-$C57)+$B$57-F$5</f>
        <v>0.664365866209263</v>
      </c>
      <c r="G57" s="1" t="n">
        <f aca="false">G$5/(1-$C57)+$B$57-G$5</f>
        <v>0.667967924528302</v>
      </c>
      <c r="H57" s="1" t="n">
        <f aca="false">H$5/(1-$C57)+$B$57-H$5</f>
        <v>0.671569982847342</v>
      </c>
      <c r="I57" s="1" t="n">
        <f aca="false">I$5/(1-$C57)+$B$57-I$5</f>
        <v>0.675172041166381</v>
      </c>
      <c r="J57" s="1" t="n">
        <f aca="false">J$5/(1-$C57)+$B$57-J$5</f>
        <v>0.678774099485421</v>
      </c>
      <c r="K57" s="1" t="n">
        <f aca="false">K$5/(1-$C57)+$B$57-K$5</f>
        <v>0.68237615780446</v>
      </c>
      <c r="L57" s="1" t="n">
        <f aca="false">L$5/(1-$C57)+$B$57-L$5</f>
        <v>0.6859782161235</v>
      </c>
      <c r="M57" s="1" t="n">
        <f aca="false">M$5/(1-$C57)+$B$57-M$5</f>
        <v>0.689580274442539</v>
      </c>
      <c r="N57" s="1" t="n">
        <f aca="false">N$5/(1-$C57)+$B$57-N$5</f>
        <v>0.693182332761579</v>
      </c>
      <c r="O57" s="1" t="n">
        <f aca="false">O$5/(1-$C57)+$B$57-O$5</f>
        <v>0.696784391080618</v>
      </c>
      <c r="P57" s="1" t="n">
        <f aca="false">P$5/(1-$C57)+$B$57-P$5</f>
        <v>0.700386449399657</v>
      </c>
      <c r="Q57" s="1" t="n">
        <f aca="false">Q$5/(1-$C57)+$B$57-Q$5</f>
        <v>0.703988507718697</v>
      </c>
      <c r="R57" s="1" t="n">
        <f aca="false">R$5/(1-$C57)+$B$57-R$5</f>
        <v>0.707590566037736</v>
      </c>
      <c r="S57" s="1" t="n">
        <f aca="false">S$5/(1-$C57)+$B$57-S$5</f>
        <v>0.711192624356776</v>
      </c>
      <c r="T57" s="1" t="n">
        <f aca="false">T$5/(1-$C57)+$B$57-T$5</f>
        <v>0.714794682675815</v>
      </c>
      <c r="U57" s="1" t="n">
        <f aca="false">U$5/(1-$C57)+$B$57-U$5</f>
        <v>0.718396740994854</v>
      </c>
      <c r="V57" s="1" t="n">
        <f aca="false">V$5/(1-$C57)+$B$57-V$5</f>
        <v>0.721998799313894</v>
      </c>
      <c r="W57" s="1" t="n">
        <f aca="false">W$5/(1-$C57)+$B$57-W$5</f>
        <v>0.725600857632933</v>
      </c>
      <c r="X57" s="1" t="n">
        <f aca="false">X$5/(1-$C57)+$B$57-X$5</f>
        <v>0.729202915951973</v>
      </c>
      <c r="Y57" s="1" t="n">
        <f aca="false">Y$5/(1-$C57)+$B$57-Y$5</f>
        <v>0.732804974271012</v>
      </c>
      <c r="Z57" s="1" t="n">
        <f aca="false">Z$5/(1-$C57)+$B$57-Z$5</f>
        <v>0.736407032590052</v>
      </c>
      <c r="AA57" s="1" t="n">
        <f aca="false">AA$5/(1-$C57)+$B$57-AA$5</f>
        <v>0.740009090909091</v>
      </c>
      <c r="AB57" s="1" t="n">
        <f aca="false">AB$5/(1-$C57)+$B$57-AB$5</f>
        <v>0.74361114922813</v>
      </c>
      <c r="AC57" s="1" t="n">
        <f aca="false">AC$5/(1-$C57)+$B$57-AC$5</f>
        <v>0.74721320754717</v>
      </c>
      <c r="AD57" s="1" t="n">
        <f aca="false">AD$5/(1-$C57)+$B$57-AD$5</f>
        <v>0.750815265866209</v>
      </c>
      <c r="AE57" s="1" t="n">
        <f aca="false">AE$5/(1-$C57)+$B$57-AE$5</f>
        <v>0.754417324185249</v>
      </c>
      <c r="AF57" s="1" t="n">
        <f aca="false">AF$5/(1-$C57)+$B$57-AF$5</f>
        <v>0.758019382504288</v>
      </c>
      <c r="AG57" s="1" t="n">
        <f aca="false">AG$5/(1-$C57)+$B$57-AG$5</f>
        <v>0.761621440823328</v>
      </c>
      <c r="AH57" s="1" t="n">
        <f aca="false">AH$5/(1-$C57)+$B$57-AH$5</f>
        <v>0.765223499142367</v>
      </c>
      <c r="AI57" s="1" t="n">
        <f aca="false">AI$5/(1-$C57)+$B$57-AI$5</f>
        <v>0.768825557461407</v>
      </c>
      <c r="AJ57" s="1" t="n">
        <f aca="false">AJ$5/(1-$C57)+$B$57-AJ$5</f>
        <v>0.772427615780446</v>
      </c>
      <c r="AK57" s="1" t="n">
        <f aca="false">AK$5/(1-$C57)+$B$57-AK$5</f>
        <v>0.776029674099485</v>
      </c>
      <c r="AL57" s="1" t="n">
        <f aca="false">AL$5/(1-$C57)+$B$57-AL$5</f>
        <v>0.779631732418525</v>
      </c>
      <c r="AM57" s="1" t="n">
        <f aca="false">AM$5/(1-$C57)+$B$57-AM$5</f>
        <v>0.783233790737564</v>
      </c>
      <c r="AN57" s="1" t="n">
        <f aca="false">AN$5/(1-$C57)+$B$57-AN$5</f>
        <v>0.786835849056603</v>
      </c>
      <c r="AO57" s="1" t="n">
        <f aca="false">AO$5/(1-$C57)+$B$57-AO$5</f>
        <v>0.790437907375643</v>
      </c>
      <c r="AP57" s="1" t="n">
        <f aca="false">AP$5/(1-$C57)+$B$57-AP$5</f>
        <v>0.794039965694683</v>
      </c>
      <c r="AQ57" s="1" t="n">
        <f aca="false">AQ$5/(1-$C57)+$B$57-AQ$5</f>
        <v>0.797642024013722</v>
      </c>
      <c r="AR57" s="1" t="n">
        <f aca="false">AR$5/(1-$C57)+$B$57-AR$5</f>
        <v>0.801244082332761</v>
      </c>
      <c r="AS57" s="1" t="n">
        <f aca="false">AS$5/(1-$C57)+$B$57-AS$5</f>
        <v>0.8048461406518</v>
      </c>
      <c r="AT57" s="1" t="n">
        <f aca="false">AT$5/(1-$C57)+$B$57-AT$5</f>
        <v>0.808448198970841</v>
      </c>
      <c r="AU57" s="1" t="n">
        <f aca="false">AU$5/(1-$C57)+$B$57-AU$5</f>
        <v>0.81205025728988</v>
      </c>
      <c r="AV57" s="1" t="n">
        <f aca="false">AV$5/(1-$C57)+$B$57-AV$5</f>
        <v>0.815652315608919</v>
      </c>
      <c r="AW57" s="1" t="n">
        <f aca="false">AW$5/(1-$C57)+$B$57-AW$5</f>
        <v>0.819254373927958</v>
      </c>
      <c r="AX57" s="1" t="n">
        <f aca="false">AX$5/(1-$C57)+$B$57-AX$5</f>
        <v>0.822856432246998</v>
      </c>
      <c r="AY57" s="1" t="n">
        <f aca="false">AY$5/(1-$C57)+$B$57-AY$5</f>
        <v>0.826458490566038</v>
      </c>
      <c r="AZ57" s="1" t="n">
        <f aca="false">AZ$5/(1-$C57)+$B$57-AZ$5</f>
        <v>0.830060548885077</v>
      </c>
      <c r="BA57" s="1" t="n">
        <f aca="false">BA$5/(1-$C57)+$B$57-BA$5</f>
        <v>0.833662607204116</v>
      </c>
      <c r="BB57" s="1" t="n">
        <f aca="false">BB$5/(1-$C57)+$B$57-BB$5</f>
        <v>0.837264665523156</v>
      </c>
      <c r="BC57" s="1" t="n">
        <f aca="false">BC$5/(1-$C57)+$B$57-BC$5</f>
        <v>0.840866723842195</v>
      </c>
      <c r="BD57" s="1" t="n">
        <f aca="false">BD$5/(1-$C57)+$B$57-BD$5</f>
        <v>0.844468782161234</v>
      </c>
      <c r="BE57" s="1" t="n">
        <f aca="false">BE$5/(1-$C57)+$B$57-BE$5</f>
        <v>0.848070840480275</v>
      </c>
      <c r="BF57" s="1" t="n">
        <f aca="false">BF$5/(1-$C57)+$B$57-BF$5</f>
        <v>0.851672898799314</v>
      </c>
      <c r="BG57" s="1" t="n">
        <f aca="false">BG$5/(1-$C57)+$B$57-BG$5</f>
        <v>0.855274957118353</v>
      </c>
      <c r="BH57" s="1" t="n">
        <f aca="false">BH$5/(1-$C57)+$B$57-BH$5</f>
        <v>0.858877015437392</v>
      </c>
      <c r="BI57" s="1" t="n">
        <f aca="false">BI$5/(1-$C57)+$B$57-BI$5</f>
        <v>0.862479073756432</v>
      </c>
      <c r="BJ57" s="1" t="n">
        <f aca="false">BJ$5/(1-$C57)+$B$57-BJ$5</f>
        <v>0.866081132075472</v>
      </c>
      <c r="BK57" s="1" t="n">
        <f aca="false">BK$5/(1-$C57)+$B$57-BK$5</f>
        <v>0.869683190394511</v>
      </c>
      <c r="BL57" s="1" t="n">
        <f aca="false">BL$5/(1-$C57)+$B$57-BL$5</f>
        <v>0.87328524871355</v>
      </c>
      <c r="BM57" s="1" t="n">
        <f aca="false">BM$5/(1-$C57)+$B$57-BM$5</f>
        <v>0.87688730703259</v>
      </c>
      <c r="BN57" s="1" t="n">
        <f aca="false">BN$5/(1-$C57)+$B$57-BN$5</f>
        <v>0.880489365351629</v>
      </c>
      <c r="BO57" s="1" t="n">
        <f aca="false">BO$5/(1-$C57)+$B$57-BO$5</f>
        <v>0.884091423670669</v>
      </c>
      <c r="BP57" s="1" t="n">
        <f aca="false">BP$5/(1-$C57)+$B$57-BP$5</f>
        <v>0.887693481989708</v>
      </c>
      <c r="BQ57" s="1" t="n">
        <f aca="false">BQ$5/(1-$C57)+$B$57-BQ$5</f>
        <v>0.891295540308748</v>
      </c>
      <c r="BR57" s="1" t="n">
        <f aca="false">BR$5/(1-$C57)+$B$57-BR$5</f>
        <v>0.894897598627787</v>
      </c>
      <c r="BS57" s="1" t="n">
        <f aca="false">BS$5/(1-$C57)+$B$57-BS$5</f>
        <v>0.898499656946827</v>
      </c>
      <c r="BT57" s="1" t="n">
        <f aca="false">BT$5/(1-$C57)+$B$57-BT$5</f>
        <v>0.902101715265866</v>
      </c>
      <c r="BU57" s="1" t="n">
        <f aca="false">BU$5/(1-$C57)+$B$57-BU$5</f>
        <v>0.905703773584905</v>
      </c>
      <c r="BV57" s="1" t="n">
        <f aca="false">BV$5/(1-$C57)+$B$57-BV$5</f>
        <v>0.909305831903945</v>
      </c>
      <c r="BW57" s="1" t="n">
        <f aca="false">BW$5/(1-$C57)+$B$57-BW$5</f>
        <v>0.912907890222984</v>
      </c>
      <c r="BX57" s="1" t="n">
        <f aca="false">BX$5/(1-$C57)+$B$57-BX$5</f>
        <v>0.916509948542024</v>
      </c>
      <c r="BY57" s="1" t="n">
        <f aca="false">BY$5/(1-$C57)+$B$57-BY$5</f>
        <v>0.920112006861063</v>
      </c>
      <c r="BZ57" s="1" t="n">
        <f aca="false">BZ$5/(1-$C57)+$B$57-BZ$5</f>
        <v>0.923714065180103</v>
      </c>
      <c r="CA57" s="1" t="n">
        <f aca="false">CA$5/(1-$C57)+$B$57-CA$5</f>
        <v>0.927316123499142</v>
      </c>
      <c r="CB57" s="1" t="n">
        <f aca="false">CB$5/(1-$C57)+$B$57-CB$5</f>
        <v>0.930918181818181</v>
      </c>
      <c r="CC57" s="1" t="n">
        <f aca="false">CC$5/(1-$C57)+$B$57-CC$5</f>
        <v>0.934520240137221</v>
      </c>
      <c r="CD57" s="1" t="n">
        <f aca="false">CD$5/(1-$C57)+$B$57-CD$5</f>
        <v>0.938122298456261</v>
      </c>
      <c r="CE57" s="1" t="n">
        <f aca="false">CE$5/(1-$C57)+$B$57-CE$5</f>
        <v>0.9417243567753</v>
      </c>
      <c r="CF57" s="1" t="n">
        <f aca="false">CF$5/(1-$C57)+$B$57-CF$5</f>
        <v>0.945326415094339</v>
      </c>
      <c r="CG57" s="1" t="n">
        <f aca="false">CG$5/(1-$C57)+$B$57-CG$5</f>
        <v>0.948928473413378</v>
      </c>
      <c r="CH57" s="1" t="n">
        <f aca="false">CH$5/(1-$C57)+$B$57-CH$5</f>
        <v>0.952530531732418</v>
      </c>
      <c r="CI57" s="1" t="n">
        <f aca="false">CI$5/(1-$C57)+$B$57-CI$5</f>
        <v>0.956132590051458</v>
      </c>
      <c r="CJ57" s="1" t="n">
        <f aca="false">CJ$5/(1-$C57)+$B$57-CJ$5</f>
        <v>0.959734648370497</v>
      </c>
      <c r="CK57" s="1" t="n">
        <f aca="false">CK$5/(1-$C57)+$B$57-CK$5</f>
        <v>0.963336706689536</v>
      </c>
      <c r="CL57" s="1" t="n">
        <f aca="false">CL$5/(1-$C57)+$B$57-CL$5</f>
        <v>0.966938765008576</v>
      </c>
      <c r="CM57" s="1" t="n">
        <f aca="false">CM$5/(1-$C57)+$B$57-CM$5</f>
        <v>0.970540823327616</v>
      </c>
      <c r="CN57" s="1" t="n">
        <f aca="false">CN$5/(1-$C57)+$B$57-CN$5</f>
        <v>0.974142881646655</v>
      </c>
      <c r="CO57" s="1" t="n">
        <f aca="false">CO$5/(1-$C57)+$B$57-CO$5</f>
        <v>0.977744939965694</v>
      </c>
      <c r="CP57" s="1" t="n">
        <f aca="false">CP$5/(1-$C57)+$B$57-CP$5</f>
        <v>0.981346998284733</v>
      </c>
      <c r="CQ57" s="1" t="n">
        <f aca="false">CQ$5/(1-$C57)+$B$57-CQ$5</f>
        <v>0.984949056603773</v>
      </c>
      <c r="CR57" s="1" t="n">
        <f aca="false">CR$5/(1-$C57)+$B$57-CR$5</f>
        <v>0.988551114922813</v>
      </c>
      <c r="CS57" s="1" t="n">
        <f aca="false">CS$5/(1-$C57)+$B$57-CS$5</f>
        <v>0.992153173241852</v>
      </c>
      <c r="CT57" s="1" t="n">
        <f aca="false">CT$5/(1-$C57)+$B$57-CT$5</f>
        <v>0.995755231560891</v>
      </c>
      <c r="CU57" s="1" t="n">
        <f aca="false">CU$5/(1-$C57)+$B$57-CU$5</f>
        <v>0.999357289879931</v>
      </c>
      <c r="CV57" s="1" t="n">
        <f aca="false">CV$5/(1-$C57)+$B$57-CV$5</f>
        <v>1.00295934819897</v>
      </c>
      <c r="CW57" s="1" t="n">
        <f aca="false">CW$5/(1-$C57)+$B$57-CW$5</f>
        <v>1.00656140651801</v>
      </c>
      <c r="CX57" s="1" t="n">
        <f aca="false">CX$5/(1-$C57)+$B$57-CX$5</f>
        <v>1.01016346483705</v>
      </c>
      <c r="CY57" s="1" t="n">
        <f aca="false">CY$5/(1-$C57)+$B$57-CY$5</f>
        <v>1.01376552315609</v>
      </c>
      <c r="CZ57" s="1" t="n">
        <f aca="false">CZ$5/(1-$C57)+$B$57-CZ$5</f>
        <v>1.01736758147513</v>
      </c>
      <c r="DA57" s="1" t="n">
        <f aca="false">DA$5/(1-$C57)+$B$57-DA$5</f>
        <v>1.02096963979417</v>
      </c>
      <c r="DB57" s="1" t="n">
        <f aca="false">DB$5/(1-$C57)+$B$57-DB$5</f>
        <v>1.02457169811321</v>
      </c>
      <c r="DC57" s="1" t="n">
        <f aca="false">DC$5/(1-$C57)+$B$57-DC$5</f>
        <v>1.02817375643225</v>
      </c>
      <c r="DD57" s="1" t="n">
        <f aca="false">DD$5/(1-$C57)+$B$57-DD$5</f>
        <v>1.03177581475129</v>
      </c>
      <c r="DE57" s="1" t="n">
        <f aca="false">DE$5/(1-$C57)+$B$57-DE$5</f>
        <v>1.03537787307033</v>
      </c>
      <c r="DF57" s="1" t="n">
        <f aca="false">DF$5/(1-$C57)+$B$57-DF$5</f>
        <v>1.03897993138937</v>
      </c>
      <c r="DG57" s="1" t="n">
        <f aca="false">DG$5/(1-$C57)+$B$57-DG$5</f>
        <v>1.0425819897084</v>
      </c>
      <c r="DH57" s="1" t="n">
        <f aca="false">DH$5/(1-$C57)+$B$57-DH$5</f>
        <v>1.04618404802744</v>
      </c>
      <c r="DI57" s="1" t="n">
        <f aca="false">DI$5/(1-$C57)+$B$57-DI$5</f>
        <v>1.04978610634648</v>
      </c>
      <c r="DJ57" s="1" t="n">
        <f aca="false">DJ$5/(1-$C57)+$B$57-DJ$5</f>
        <v>1.05338816466552</v>
      </c>
      <c r="DK57" s="1" t="n">
        <f aca="false">DK$5/(1-$C57)+$B$57-DK$5</f>
        <v>1.05699022298456</v>
      </c>
      <c r="DL57" s="1" t="n">
        <f aca="false">DL$5/(1-$C57)+$B$57-DL$5</f>
        <v>1.0605922813036</v>
      </c>
      <c r="DM57" s="1" t="n">
        <f aca="false">DM$5/(1-$C57)+$B$57-DM$5</f>
        <v>1.06419433962264</v>
      </c>
      <c r="DN57" s="1" t="n">
        <f aca="false">DN$5/(1-$C57)+$B$57-DN$5</f>
        <v>1.06779639794168</v>
      </c>
      <c r="DO57" s="1" t="n">
        <f aca="false">DO$5/(1-$C57)+$B$57-DO$5</f>
        <v>1.07139845626072</v>
      </c>
      <c r="DP57" s="1" t="n">
        <f aca="false">DP$5/(1-$C57)+$B$57-DP$5</f>
        <v>1.07500051457976</v>
      </c>
      <c r="DQ57" s="1" t="n">
        <f aca="false">DQ$5/(1-$C57)+$B$57-DQ$5</f>
        <v>1.0786025728988</v>
      </c>
      <c r="DR57" s="1" t="n">
        <f aca="false">DR$5/(1-$C57)+$B$57-DR$5</f>
        <v>1.08220463121784</v>
      </c>
      <c r="DS57" s="1" t="n">
        <f aca="false">DS$5/(1-$C57)+$B$57-DS$5</f>
        <v>1.08580668953688</v>
      </c>
      <c r="DT57" s="1" t="n">
        <f aca="false">DT$5/(1-$C57)+$B$57-DT$5</f>
        <v>1.08940874785592</v>
      </c>
      <c r="DU57" s="1" t="n">
        <f aca="false">DU$5/(1-$C57)+$B$57-DU$5</f>
        <v>1.09301080617496</v>
      </c>
      <c r="DV57" s="1" t="n">
        <f aca="false">DV$5/(1-$C57)+$B$57-DV$5</f>
        <v>1.09661286449399</v>
      </c>
      <c r="DW57" s="1" t="n">
        <f aca="false">DW$5/(1-$C57)+$B$57-DW$5</f>
        <v>1.10021492281303</v>
      </c>
      <c r="DX57" s="1" t="n">
        <f aca="false">DX$5/(1-$C57)+$B$57-DX$5</f>
        <v>1.10381698113207</v>
      </c>
      <c r="DY57" s="1" t="n">
        <f aca="false">DY$5/(1-$C57)+$B$57-DY$5</f>
        <v>1.10741903945111</v>
      </c>
      <c r="DZ57" s="1" t="n">
        <f aca="false">DZ$5/(1-$C57)+$B$57-DZ$5</f>
        <v>1.11102109777015</v>
      </c>
      <c r="EA57" s="1" t="n">
        <f aca="false">EA$5/(1-$C57)+$B$57-EA$5</f>
        <v>1.11462315608919</v>
      </c>
      <c r="EB57" s="1" t="n">
        <f aca="false">EB$5/(1-$C57)+$B$57-EB$5</f>
        <v>1.11822521440823</v>
      </c>
      <c r="EC57" s="1" t="n">
        <f aca="false">EC$5/(1-$C57)+$B$57-EC$5</f>
        <v>1.12182727272727</v>
      </c>
      <c r="ED57" s="1" t="n">
        <f aca="false">ED$5/(1-$C57)+$B$57-ED$5</f>
        <v>1.12542933104631</v>
      </c>
    </row>
    <row r="58" customFormat="false" ht="12.75" hidden="false" customHeight="false" outlineLevel="0" collapsed="false">
      <c r="A58" s="18" t="s">
        <v>91</v>
      </c>
      <c r="B58" s="1" t="n">
        <f aca="false">0.6548</f>
        <v>0.6548</v>
      </c>
      <c r="C58" s="2" t="n">
        <v>0.0742</v>
      </c>
      <c r="D58" s="1" t="n">
        <f aca="false">D$5/(1-$C58)+$B$58-D$5</f>
        <v>0.775020349967596</v>
      </c>
      <c r="E58" s="1" t="n">
        <f aca="false">E$5/(1-$C58)+$B$58-E$5</f>
        <v>0.779027694966515</v>
      </c>
      <c r="F58" s="1" t="n">
        <f aca="false">F$5/(1-$C58)+$B$58-F$5</f>
        <v>0.783035039965435</v>
      </c>
      <c r="G58" s="1" t="n">
        <f aca="false">G$5/(1-$C58)+$B$58-G$5</f>
        <v>0.787042384964355</v>
      </c>
      <c r="H58" s="1" t="n">
        <f aca="false">H$5/(1-$C58)+$B$58-H$5</f>
        <v>0.791049729963275</v>
      </c>
      <c r="I58" s="1" t="n">
        <f aca="false">I$5/(1-$C58)+$B$58-I$5</f>
        <v>0.795057074962195</v>
      </c>
      <c r="J58" s="1" t="n">
        <f aca="false">J$5/(1-$C58)+$B$58-J$5</f>
        <v>0.799064419961115</v>
      </c>
      <c r="K58" s="1" t="n">
        <f aca="false">K$5/(1-$C58)+$B$58-K$5</f>
        <v>0.803071764960035</v>
      </c>
      <c r="L58" s="1" t="n">
        <f aca="false">L$5/(1-$C58)+$B$58-L$5</f>
        <v>0.807079109958955</v>
      </c>
      <c r="M58" s="1" t="n">
        <f aca="false">M$5/(1-$C58)+$B$58-M$5</f>
        <v>0.811086454957874</v>
      </c>
      <c r="N58" s="1" t="n">
        <f aca="false">N$5/(1-$C58)+$B$58-N$5</f>
        <v>0.815093799956795</v>
      </c>
      <c r="O58" s="1" t="n">
        <f aca="false">O$5/(1-$C58)+$B$58-O$5</f>
        <v>0.819101144955714</v>
      </c>
      <c r="P58" s="1" t="n">
        <f aca="false">P$5/(1-$C58)+$B$58-P$5</f>
        <v>0.823108489954634</v>
      </c>
      <c r="Q58" s="1" t="n">
        <f aca="false">Q$5/(1-$C58)+$B$58-Q$5</f>
        <v>0.827115834953554</v>
      </c>
      <c r="R58" s="1" t="n">
        <f aca="false">R$5/(1-$C58)+$B$58-R$5</f>
        <v>0.831123179952474</v>
      </c>
      <c r="S58" s="1" t="n">
        <f aca="false">S$5/(1-$C58)+$B$58-S$5</f>
        <v>0.835130524951393</v>
      </c>
      <c r="T58" s="1" t="n">
        <f aca="false">T$5/(1-$C58)+$B$58-T$5</f>
        <v>0.839137869950313</v>
      </c>
      <c r="U58" s="1" t="n">
        <f aca="false">U$5/(1-$C58)+$B$58-U$5</f>
        <v>0.843145214949233</v>
      </c>
      <c r="V58" s="1" t="n">
        <f aca="false">V$5/(1-$C58)+$B$58-V$5</f>
        <v>0.847152559948153</v>
      </c>
      <c r="W58" s="1" t="n">
        <f aca="false">W$5/(1-$C58)+$B$58-W$5</f>
        <v>0.851159904947073</v>
      </c>
      <c r="X58" s="1" t="n">
        <f aca="false">X$5/(1-$C58)+$B$58-X$5</f>
        <v>0.855167249945993</v>
      </c>
      <c r="Y58" s="1" t="n">
        <f aca="false">Y$5/(1-$C58)+$B$58-Y$5</f>
        <v>0.859174594944913</v>
      </c>
      <c r="Z58" s="1" t="n">
        <f aca="false">Z$5/(1-$C58)+$B$58-Z$5</f>
        <v>0.863181939943833</v>
      </c>
      <c r="AA58" s="1" t="n">
        <f aca="false">AA$5/(1-$C58)+$B$58-AA$5</f>
        <v>0.867189284942752</v>
      </c>
      <c r="AB58" s="1" t="n">
        <f aca="false">AB$5/(1-$C58)+$B$58-AB$5</f>
        <v>0.871196629941672</v>
      </c>
      <c r="AC58" s="1" t="n">
        <f aca="false">AC$5/(1-$C58)+$B$58-AC$5</f>
        <v>0.875203974940592</v>
      </c>
      <c r="AD58" s="1" t="n">
        <f aca="false">AD$5/(1-$C58)+$B$58-AD$5</f>
        <v>0.879211319939512</v>
      </c>
      <c r="AE58" s="1" t="n">
        <f aca="false">AE$5/(1-$C58)+$B$58-AE$5</f>
        <v>0.883218664938431</v>
      </c>
      <c r="AF58" s="1" t="n">
        <f aca="false">AF$5/(1-$C58)+$B$58-AF$5</f>
        <v>0.887226009937351</v>
      </c>
      <c r="AG58" s="1" t="n">
        <f aca="false">AG$5/(1-$C58)+$B$58-AG$5</f>
        <v>0.891233354936272</v>
      </c>
      <c r="AH58" s="1" t="n">
        <f aca="false">AH$5/(1-$C58)+$B$58-AH$5</f>
        <v>0.895240699935191</v>
      </c>
      <c r="AI58" s="1" t="n">
        <f aca="false">AI$5/(1-$C58)+$B$58-AI$5</f>
        <v>0.899248044934111</v>
      </c>
      <c r="AJ58" s="1" t="n">
        <f aca="false">AJ$5/(1-$C58)+$B$58-AJ$5</f>
        <v>0.903255389933031</v>
      </c>
      <c r="AK58" s="1" t="n">
        <f aca="false">AK$5/(1-$C58)+$B$58-AK$5</f>
        <v>0.907262734931951</v>
      </c>
      <c r="AL58" s="1" t="n">
        <f aca="false">AL$5/(1-$C58)+$B$58-AL$5</f>
        <v>0.91127007993087</v>
      </c>
      <c r="AM58" s="1" t="n">
        <f aca="false">AM$5/(1-$C58)+$B$58-AM$5</f>
        <v>0.91527742492979</v>
      </c>
      <c r="AN58" s="1" t="n">
        <f aca="false">AN$5/(1-$C58)+$B$58-AN$5</f>
        <v>0.91928476992871</v>
      </c>
      <c r="AO58" s="1" t="n">
        <f aca="false">AO$5/(1-$C58)+$B$58-AO$5</f>
        <v>0.92329211492763</v>
      </c>
      <c r="AP58" s="1" t="n">
        <f aca="false">AP$5/(1-$C58)+$B$58-AP$5</f>
        <v>0.92729945992655</v>
      </c>
      <c r="AQ58" s="1" t="n">
        <f aca="false">AQ$5/(1-$C58)+$B$58-AQ$5</f>
        <v>0.93130680492547</v>
      </c>
      <c r="AR58" s="1" t="n">
        <f aca="false">AR$5/(1-$C58)+$B$58-AR$5</f>
        <v>0.93531414992439</v>
      </c>
      <c r="AS58" s="1" t="n">
        <f aca="false">AS$5/(1-$C58)+$B$58-AS$5</f>
        <v>0.93932149492331</v>
      </c>
      <c r="AT58" s="1" t="n">
        <f aca="false">AT$5/(1-$C58)+$B$58-AT$5</f>
        <v>0.943328839922229</v>
      </c>
      <c r="AU58" s="1" t="n">
        <f aca="false">AU$5/(1-$C58)+$B$58-AU$5</f>
        <v>0.947336184921149</v>
      </c>
      <c r="AV58" s="1" t="n">
        <f aca="false">AV$5/(1-$C58)+$B$58-AV$5</f>
        <v>0.951343529920069</v>
      </c>
      <c r="AW58" s="1" t="n">
        <f aca="false">AW$5/(1-$C58)+$B$58-AW$5</f>
        <v>0.955350874918989</v>
      </c>
      <c r="AX58" s="1" t="n">
        <f aca="false">AX$5/(1-$C58)+$B$58-AX$5</f>
        <v>0.959358219917908</v>
      </c>
      <c r="AY58" s="1" t="n">
        <f aca="false">AY$5/(1-$C58)+$B$58-AY$5</f>
        <v>0.963365564916828</v>
      </c>
      <c r="AZ58" s="1" t="n">
        <f aca="false">AZ$5/(1-$C58)+$B$58-AZ$5</f>
        <v>0.967372909915748</v>
      </c>
      <c r="BA58" s="1" t="n">
        <f aca="false">BA$5/(1-$C58)+$B$58-BA$5</f>
        <v>0.971380254914668</v>
      </c>
      <c r="BB58" s="1" t="n">
        <f aca="false">BB$5/(1-$C58)+$B$58-BB$5</f>
        <v>0.975387599913588</v>
      </c>
      <c r="BC58" s="1" t="n">
        <f aca="false">BC$5/(1-$C58)+$B$58-BC$5</f>
        <v>0.979394944912507</v>
      </c>
      <c r="BD58" s="1" t="n">
        <f aca="false">BD$5/(1-$C58)+$B$58-BD$5</f>
        <v>0.983402289911427</v>
      </c>
      <c r="BE58" s="1" t="n">
        <f aca="false">BE$5/(1-$C58)+$B$58-BE$5</f>
        <v>0.987409634910347</v>
      </c>
      <c r="BF58" s="1" t="n">
        <f aca="false">BF$5/(1-$C58)+$B$58-BF$5</f>
        <v>0.991416979909268</v>
      </c>
      <c r="BG58" s="1" t="n">
        <f aca="false">BG$5/(1-$C58)+$B$58-BG$5</f>
        <v>0.995424324908187</v>
      </c>
      <c r="BH58" s="1" t="n">
        <f aca="false">BH$5/(1-$C58)+$B$58-BH$5</f>
        <v>0.999431669907107</v>
      </c>
      <c r="BI58" s="1" t="n">
        <f aca="false">BI$5/(1-$C58)+$B$58-BI$5</f>
        <v>1.00343901490603</v>
      </c>
      <c r="BJ58" s="1" t="n">
        <f aca="false">BJ$5/(1-$C58)+$B$58-BJ$5</f>
        <v>1.00744635990495</v>
      </c>
      <c r="BK58" s="1" t="n">
        <f aca="false">BK$5/(1-$C58)+$B$58-BK$5</f>
        <v>1.01145370490387</v>
      </c>
      <c r="BL58" s="1" t="n">
        <f aca="false">BL$5/(1-$C58)+$B$58-BL$5</f>
        <v>1.01546104990279</v>
      </c>
      <c r="BM58" s="1" t="n">
        <f aca="false">BM$5/(1-$C58)+$B$58-BM$5</f>
        <v>1.01946839490171</v>
      </c>
      <c r="BN58" s="1" t="n">
        <f aca="false">BN$5/(1-$C58)+$B$58-BN$5</f>
        <v>1.02347573990063</v>
      </c>
      <c r="BO58" s="1" t="n">
        <f aca="false">BO$5/(1-$C58)+$B$58-BO$5</f>
        <v>1.02748308489955</v>
      </c>
      <c r="BP58" s="1" t="n">
        <f aca="false">BP$5/(1-$C58)+$B$58-BP$5</f>
        <v>1.03149042989847</v>
      </c>
      <c r="BQ58" s="1" t="n">
        <f aca="false">BQ$5/(1-$C58)+$B$58-BQ$5</f>
        <v>1.03549777489739</v>
      </c>
      <c r="BR58" s="1" t="n">
        <f aca="false">BR$5/(1-$C58)+$B$58-BR$5</f>
        <v>1.03950511989631</v>
      </c>
      <c r="BS58" s="1" t="n">
        <f aca="false">BS$5/(1-$C58)+$B$58-BS$5</f>
        <v>1.04351246489523</v>
      </c>
      <c r="BT58" s="1" t="n">
        <f aca="false">BT$5/(1-$C58)+$B$58-BT$5</f>
        <v>1.04751980989415</v>
      </c>
      <c r="BU58" s="1" t="n">
        <f aca="false">BU$5/(1-$C58)+$B$58-BU$5</f>
        <v>1.05152715489306</v>
      </c>
      <c r="BV58" s="1" t="n">
        <f aca="false">BV$5/(1-$C58)+$B$58-BV$5</f>
        <v>1.05553449989198</v>
      </c>
      <c r="BW58" s="1" t="n">
        <f aca="false">BW$5/(1-$C58)+$B$58-BW$5</f>
        <v>1.0595418448909</v>
      </c>
      <c r="BX58" s="1" t="n">
        <f aca="false">BX$5/(1-$C58)+$B$58-BX$5</f>
        <v>1.06354918988982</v>
      </c>
      <c r="BY58" s="1" t="n">
        <f aca="false">BY$5/(1-$C58)+$B$58-BY$5</f>
        <v>1.06755653488874</v>
      </c>
      <c r="BZ58" s="1" t="n">
        <f aca="false">BZ$5/(1-$C58)+$B$58-BZ$5</f>
        <v>1.07156387988766</v>
      </c>
      <c r="CA58" s="1" t="n">
        <f aca="false">CA$5/(1-$C58)+$B$58-CA$5</f>
        <v>1.07557122488658</v>
      </c>
      <c r="CB58" s="1" t="n">
        <f aca="false">CB$5/(1-$C58)+$B$58-CB$5</f>
        <v>1.0795785698855</v>
      </c>
      <c r="CC58" s="1" t="n">
        <f aca="false">CC$5/(1-$C58)+$B$58-CC$5</f>
        <v>1.08358591488442</v>
      </c>
      <c r="CD58" s="1" t="n">
        <f aca="false">CD$5/(1-$C58)+$B$58-CD$5</f>
        <v>1.08759325988334</v>
      </c>
      <c r="CE58" s="1" t="n">
        <f aca="false">CE$5/(1-$C58)+$B$58-CE$5</f>
        <v>1.09160060488226</v>
      </c>
      <c r="CF58" s="1" t="n">
        <f aca="false">CF$5/(1-$C58)+$B$58-CF$5</f>
        <v>1.09560794988118</v>
      </c>
      <c r="CG58" s="1" t="n">
        <f aca="false">CG$5/(1-$C58)+$B$58-CG$5</f>
        <v>1.0996152948801</v>
      </c>
      <c r="CH58" s="1" t="n">
        <f aca="false">CH$5/(1-$C58)+$B$58-CH$5</f>
        <v>1.10362263987902</v>
      </c>
      <c r="CI58" s="1" t="n">
        <f aca="false">CI$5/(1-$C58)+$B$58-CI$5</f>
        <v>1.10762998487794</v>
      </c>
      <c r="CJ58" s="1" t="n">
        <f aca="false">CJ$5/(1-$C58)+$B$58-CJ$5</f>
        <v>1.11163732987686</v>
      </c>
      <c r="CK58" s="1" t="n">
        <f aca="false">CK$5/(1-$C58)+$B$58-CK$5</f>
        <v>1.11564467487578</v>
      </c>
      <c r="CL58" s="1" t="n">
        <f aca="false">CL$5/(1-$C58)+$B$58-CL$5</f>
        <v>1.1196520198747</v>
      </c>
      <c r="CM58" s="1" t="n">
        <f aca="false">CM$5/(1-$C58)+$B$58-CM$5</f>
        <v>1.12365936487362</v>
      </c>
      <c r="CN58" s="1" t="n">
        <f aca="false">CN$5/(1-$C58)+$B$58-CN$5</f>
        <v>1.12766670987254</v>
      </c>
      <c r="CO58" s="1" t="n">
        <f aca="false">CO$5/(1-$C58)+$B$58-CO$5</f>
        <v>1.13167405487146</v>
      </c>
      <c r="CP58" s="1" t="n">
        <f aca="false">CP$5/(1-$C58)+$B$58-CP$5</f>
        <v>1.13568139987038</v>
      </c>
      <c r="CQ58" s="1" t="n">
        <f aca="false">CQ$5/(1-$C58)+$B$58-CQ$5</f>
        <v>1.1396887448693</v>
      </c>
      <c r="CR58" s="1" t="n">
        <f aca="false">CR$5/(1-$C58)+$B$58-CR$5</f>
        <v>1.14369608986822</v>
      </c>
      <c r="CS58" s="1" t="n">
        <f aca="false">CS$5/(1-$C58)+$B$58-CS$5</f>
        <v>1.14770343486714</v>
      </c>
      <c r="CT58" s="1" t="n">
        <f aca="false">CT$5/(1-$C58)+$B$58-CT$5</f>
        <v>1.15171077986606</v>
      </c>
      <c r="CU58" s="1" t="n">
        <f aca="false">CU$5/(1-$C58)+$B$58-CU$5</f>
        <v>1.15571812486498</v>
      </c>
      <c r="CV58" s="1" t="n">
        <f aca="false">CV$5/(1-$C58)+$B$58-CV$5</f>
        <v>1.1597254698639</v>
      </c>
      <c r="CW58" s="1" t="n">
        <f aca="false">CW$5/(1-$C58)+$B$58-CW$5</f>
        <v>1.16373281486282</v>
      </c>
      <c r="CX58" s="1" t="n">
        <f aca="false">CX$5/(1-$C58)+$B$58-CX$5</f>
        <v>1.16774015986174</v>
      </c>
      <c r="CY58" s="1" t="n">
        <f aca="false">CY$5/(1-$C58)+$B$58-CY$5</f>
        <v>1.17174750486066</v>
      </c>
      <c r="CZ58" s="1" t="n">
        <f aca="false">CZ$5/(1-$C58)+$B$58-CZ$5</f>
        <v>1.17575484985958</v>
      </c>
      <c r="DA58" s="1" t="n">
        <f aca="false">DA$5/(1-$C58)+$B$58-DA$5</f>
        <v>1.1797621948585</v>
      </c>
      <c r="DB58" s="1" t="n">
        <f aca="false">DB$5/(1-$C58)+$B$58-DB$5</f>
        <v>1.18376953985742</v>
      </c>
      <c r="DC58" s="1" t="n">
        <f aca="false">DC$5/(1-$C58)+$B$58-DC$5</f>
        <v>1.18777688485634</v>
      </c>
      <c r="DD58" s="1" t="n">
        <f aca="false">DD$5/(1-$C58)+$B$58-DD$5</f>
        <v>1.19178422985526</v>
      </c>
      <c r="DE58" s="1" t="n">
        <f aca="false">DE$5/(1-$C58)+$B$58-DE$5</f>
        <v>1.19579157485418</v>
      </c>
      <c r="DF58" s="1" t="n">
        <f aca="false">DF$5/(1-$C58)+$B$58-DF$5</f>
        <v>1.1997989198531</v>
      </c>
      <c r="DG58" s="1" t="n">
        <f aca="false">DG$5/(1-$C58)+$B$58-DG$5</f>
        <v>1.20380626485202</v>
      </c>
      <c r="DH58" s="1" t="n">
        <f aca="false">DH$5/(1-$C58)+$B$58-DH$5</f>
        <v>1.20781360985094</v>
      </c>
      <c r="DI58" s="1" t="n">
        <f aca="false">DI$5/(1-$C58)+$B$58-DI$5</f>
        <v>1.21182095484986</v>
      </c>
      <c r="DJ58" s="1" t="n">
        <f aca="false">DJ$5/(1-$C58)+$B$58-DJ$5</f>
        <v>1.21582829984878</v>
      </c>
      <c r="DK58" s="1" t="n">
        <f aca="false">DK$5/(1-$C58)+$B$58-DK$5</f>
        <v>1.2198356448477</v>
      </c>
      <c r="DL58" s="1" t="n">
        <f aca="false">DL$5/(1-$C58)+$B$58-DL$5</f>
        <v>1.22384298984662</v>
      </c>
      <c r="DM58" s="1" t="n">
        <f aca="false">DM$5/(1-$C58)+$B$58-DM$5</f>
        <v>1.22785033484554</v>
      </c>
      <c r="DN58" s="1" t="n">
        <f aca="false">DN$5/(1-$C58)+$B$58-DN$5</f>
        <v>1.23185767984446</v>
      </c>
      <c r="DO58" s="1" t="n">
        <f aca="false">DO$5/(1-$C58)+$B$58-DO$5</f>
        <v>1.23586502484338</v>
      </c>
      <c r="DP58" s="1" t="n">
        <f aca="false">DP$5/(1-$C58)+$B$58-DP$5</f>
        <v>1.2398723698423</v>
      </c>
      <c r="DQ58" s="1" t="n">
        <f aca="false">DQ$5/(1-$C58)+$B$58-DQ$5</f>
        <v>1.24387971484122</v>
      </c>
      <c r="DR58" s="1" t="n">
        <f aca="false">DR$5/(1-$C58)+$B$58-DR$5</f>
        <v>1.24788705984014</v>
      </c>
      <c r="DS58" s="1" t="n">
        <f aca="false">DS$5/(1-$C58)+$B$58-DS$5</f>
        <v>1.25189440483906</v>
      </c>
      <c r="DT58" s="1" t="n">
        <f aca="false">DT$5/(1-$C58)+$B$58-DT$5</f>
        <v>1.25590174983798</v>
      </c>
      <c r="DU58" s="1" t="n">
        <f aca="false">DU$5/(1-$C58)+$B$58-DU$5</f>
        <v>1.2599090948369</v>
      </c>
      <c r="DV58" s="1" t="n">
        <f aca="false">DV$5/(1-$C58)+$B$58-DV$5</f>
        <v>1.26391643983582</v>
      </c>
      <c r="DW58" s="1" t="n">
        <f aca="false">DW$5/(1-$C58)+$B$58-DW$5</f>
        <v>1.26792378483474</v>
      </c>
      <c r="DX58" s="1" t="n">
        <f aca="false">DX$5/(1-$C58)+$B$58-DX$5</f>
        <v>1.27193112983366</v>
      </c>
      <c r="DY58" s="1" t="n">
        <f aca="false">DY$5/(1-$C58)+$B$58-DY$5</f>
        <v>1.27593847483258</v>
      </c>
      <c r="DZ58" s="1" t="n">
        <f aca="false">DZ$5/(1-$C58)+$B$58-DZ$5</f>
        <v>1.2799458198315</v>
      </c>
      <c r="EA58" s="1" t="n">
        <f aca="false">EA$5/(1-$C58)+$B$58-EA$5</f>
        <v>1.28395316483042</v>
      </c>
      <c r="EB58" s="1" t="n">
        <f aca="false">EB$5/(1-$C58)+$B$58-EB$5</f>
        <v>1.28796050982934</v>
      </c>
      <c r="EC58" s="1" t="n">
        <f aca="false">EC$5/(1-$C58)+$B$58-EC$5</f>
        <v>1.29196785482826</v>
      </c>
      <c r="ED58" s="1" t="n">
        <f aca="false">ED$5/(1-$C58)+$B$58-ED$5</f>
        <v>1.29597519982717</v>
      </c>
      <c r="EE58" s="1"/>
    </row>
    <row r="59" customFormat="false" ht="12.75" hidden="false" customHeight="false" outlineLevel="0" collapsed="false">
      <c r="A59" s="18"/>
    </row>
    <row r="60" customFormat="false" ht="12.75" hidden="false" customHeight="false" outlineLevel="0" collapsed="false">
      <c r="A60" s="5" t="s">
        <v>84</v>
      </c>
    </row>
    <row r="61" customFormat="false" ht="12.75" hidden="false" customHeight="false" outlineLevel="0" collapsed="false">
      <c r="A61" s="18" t="s">
        <v>92</v>
      </c>
      <c r="B61" s="1" t="n">
        <f aca="false">0.2351</f>
        <v>0.2351</v>
      </c>
      <c r="C61" s="2" t="n">
        <v>0.017</v>
      </c>
      <c r="D61" s="1" t="n">
        <f aca="false">D$5/(1-$C61)+$B$61-D$5</f>
        <v>0.261040996948118</v>
      </c>
      <c r="E61" s="1" t="n">
        <f aca="false">E$5/(1-$C61)+$B$61-E$5</f>
        <v>0.261905696846389</v>
      </c>
      <c r="F61" s="1" t="n">
        <f aca="false">F$5/(1-$C61)+$B$61-F$5</f>
        <v>0.262770396744659</v>
      </c>
      <c r="G61" s="1" t="n">
        <f aca="false">G$5/(1-$C61)+$B$61-G$5</f>
        <v>0.26363509664293</v>
      </c>
      <c r="H61" s="1" t="n">
        <f aca="false">H$5/(1-$C61)+$B$61-H$5</f>
        <v>0.264499796541201</v>
      </c>
      <c r="I61" s="1" t="n">
        <f aca="false">I$5/(1-$C61)+$B$61-I$5</f>
        <v>0.265364496439471</v>
      </c>
      <c r="J61" s="1" t="n">
        <f aca="false">J$5/(1-$C61)+$B$61-J$5</f>
        <v>0.266229196337742</v>
      </c>
      <c r="K61" s="1" t="n">
        <f aca="false">K$5/(1-$C61)+$B$61-K$5</f>
        <v>0.267093896236012</v>
      </c>
      <c r="L61" s="1" t="n">
        <f aca="false">L$5/(1-$C61)+$B$61-L$5</f>
        <v>0.267958596134283</v>
      </c>
      <c r="M61" s="1" t="n">
        <f aca="false">M$5/(1-$C61)+$B$61-M$5</f>
        <v>0.268823296032554</v>
      </c>
      <c r="N61" s="1" t="n">
        <f aca="false">N$5/(1-$C61)+$B$61-N$5</f>
        <v>0.269687995930824</v>
      </c>
      <c r="O61" s="1" t="n">
        <f aca="false">O$5/(1-$C61)+$B$61-O$5</f>
        <v>0.270552695829095</v>
      </c>
      <c r="P61" s="1" t="n">
        <f aca="false">P$5/(1-$C61)+$B$61-P$5</f>
        <v>0.271417395727365</v>
      </c>
      <c r="Q61" s="1" t="n">
        <f aca="false">Q$5/(1-$C61)+$B$61-Q$5</f>
        <v>0.272282095625636</v>
      </c>
      <c r="R61" s="1" t="n">
        <f aca="false">R$5/(1-$C61)+$B$61-R$5</f>
        <v>0.273146795523906</v>
      </c>
      <c r="S61" s="1" t="n">
        <f aca="false">S$5/(1-$C61)+$B$61-S$5</f>
        <v>0.274011495422177</v>
      </c>
      <c r="T61" s="1" t="n">
        <f aca="false">T$5/(1-$C61)+$B$61-T$5</f>
        <v>0.274876195320448</v>
      </c>
      <c r="U61" s="1" t="n">
        <f aca="false">U$5/(1-$C61)+$B$61-U$5</f>
        <v>0.275740895218718</v>
      </c>
      <c r="V61" s="1" t="n">
        <f aca="false">V$5/(1-$C61)+$B$61-V$5</f>
        <v>0.276605595116989</v>
      </c>
      <c r="W61" s="1" t="n">
        <f aca="false">W$5/(1-$C61)+$B$61-W$5</f>
        <v>0.277470295015259</v>
      </c>
      <c r="X61" s="1" t="n">
        <f aca="false">X$5/(1-$C61)+$B$61-X$5</f>
        <v>0.27833499491353</v>
      </c>
      <c r="Y61" s="1" t="n">
        <f aca="false">Y$5/(1-$C61)+$B$61-Y$5</f>
        <v>0.279199694811801</v>
      </c>
      <c r="Z61" s="1" t="n">
        <f aca="false">Z$5/(1-$C61)+$B$61-Z$5</f>
        <v>0.280064394710071</v>
      </c>
      <c r="AA61" s="1" t="n">
        <f aca="false">AA$5/(1-$C61)+$B$61-AA$5</f>
        <v>0.280929094608342</v>
      </c>
      <c r="AB61" s="1" t="n">
        <f aca="false">AB$5/(1-$C61)+$B$61-AB$5</f>
        <v>0.281793794506612</v>
      </c>
      <c r="AC61" s="1" t="n">
        <f aca="false">AC$5/(1-$C61)+$B$61-AC$5</f>
        <v>0.282658494404883</v>
      </c>
      <c r="AD61" s="1" t="n">
        <f aca="false">AD$5/(1-$C61)+$B$61-AD$5</f>
        <v>0.283523194303154</v>
      </c>
      <c r="AE61" s="1" t="n">
        <f aca="false">AE$5/(1-$C61)+$B$61-AE$5</f>
        <v>0.284387894201424</v>
      </c>
      <c r="AF61" s="1" t="n">
        <f aca="false">AF$5/(1-$C61)+$B$61-AF$5</f>
        <v>0.285252594099695</v>
      </c>
      <c r="AG61" s="1" t="n">
        <f aca="false">AG$5/(1-$C61)+$B$61-AG$5</f>
        <v>0.286117293997966</v>
      </c>
      <c r="AH61" s="1" t="n">
        <f aca="false">AH$5/(1-$C61)+$B$61-AH$5</f>
        <v>0.286981993896236</v>
      </c>
      <c r="AI61" s="1" t="n">
        <f aca="false">AI$5/(1-$C61)+$B$61-AI$5</f>
        <v>0.287846693794507</v>
      </c>
      <c r="AJ61" s="1" t="n">
        <f aca="false">AJ$5/(1-$C61)+$B$61-AJ$5</f>
        <v>0.288711393692777</v>
      </c>
      <c r="AK61" s="1" t="n">
        <f aca="false">AK$5/(1-$C61)+$B$61-AK$5</f>
        <v>0.289576093591048</v>
      </c>
      <c r="AL61" s="1" t="n">
        <f aca="false">AL$5/(1-$C61)+$B$61-AL$5</f>
        <v>0.290440793489319</v>
      </c>
      <c r="AM61" s="1" t="n">
        <f aca="false">AM$5/(1-$C61)+$B$61-AM$5</f>
        <v>0.291305493387589</v>
      </c>
      <c r="AN61" s="1" t="n">
        <f aca="false">AN$5/(1-$C61)+$B$61-AN$5</f>
        <v>0.29217019328586</v>
      </c>
      <c r="AO61" s="1" t="n">
        <f aca="false">AO$5/(1-$C61)+$B$61-AO$5</f>
        <v>0.29303489318413</v>
      </c>
      <c r="AP61" s="1" t="n">
        <f aca="false">AP$5/(1-$C61)+$B$61-AP$5</f>
        <v>0.293899593082401</v>
      </c>
      <c r="AQ61" s="1" t="n">
        <f aca="false">AQ$5/(1-$C61)+$B$61-AQ$5</f>
        <v>0.294764292980672</v>
      </c>
      <c r="AR61" s="1" t="n">
        <f aca="false">AR$5/(1-$C61)+$B$61-AR$5</f>
        <v>0.295628992878942</v>
      </c>
      <c r="AS61" s="1" t="n">
        <f aca="false">AS$5/(1-$C61)+$B$61-AS$5</f>
        <v>0.296493692777213</v>
      </c>
      <c r="AT61" s="1" t="n">
        <f aca="false">AT$5/(1-$C61)+$B$61-AT$5</f>
        <v>0.297358392675483</v>
      </c>
      <c r="AU61" s="1" t="n">
        <f aca="false">AU$5/(1-$C61)+$B$61-AU$5</f>
        <v>0.298223092573754</v>
      </c>
      <c r="AV61" s="1" t="n">
        <f aca="false">AV$5/(1-$C61)+$B$61-AV$5</f>
        <v>0.299087792472025</v>
      </c>
      <c r="AW61" s="1" t="n">
        <f aca="false">AW$5/(1-$C61)+$B$61-AW$5</f>
        <v>0.299952492370295</v>
      </c>
      <c r="AX61" s="1" t="n">
        <f aca="false">AX$5/(1-$C61)+$B$61-AX$5</f>
        <v>0.300817192268565</v>
      </c>
      <c r="AY61" s="1" t="n">
        <f aca="false">AY$5/(1-$C61)+$B$61-AY$5</f>
        <v>0.301681892166836</v>
      </c>
      <c r="AZ61" s="1" t="n">
        <f aca="false">AZ$5/(1-$C61)+$B$61-AZ$5</f>
        <v>0.302546592065106</v>
      </c>
      <c r="BA61" s="1" t="n">
        <f aca="false">BA$5/(1-$C61)+$B$61-BA$5</f>
        <v>0.303411291963377</v>
      </c>
      <c r="BB61" s="1" t="n">
        <f aca="false">BB$5/(1-$C61)+$B$61-BB$5</f>
        <v>0.304275991861648</v>
      </c>
      <c r="BC61" s="1" t="n">
        <f aca="false">BC$5/(1-$C61)+$B$61-BC$5</f>
        <v>0.305140691759918</v>
      </c>
      <c r="BD61" s="1" t="n">
        <f aca="false">BD$5/(1-$C61)+$B$61-BD$5</f>
        <v>0.306005391658189</v>
      </c>
      <c r="BE61" s="1" t="n">
        <f aca="false">BE$5/(1-$C61)+$B$61-BE$5</f>
        <v>0.30687009155646</v>
      </c>
      <c r="BF61" s="1" t="n">
        <f aca="false">BF$5/(1-$C61)+$B$61-BF$5</f>
        <v>0.30773479145473</v>
      </c>
      <c r="BG61" s="1" t="n">
        <f aca="false">BG$5/(1-$C61)+$B$61-BG$5</f>
        <v>0.308599491353001</v>
      </c>
      <c r="BH61" s="1" t="n">
        <f aca="false">BH$5/(1-$C61)+$B$61-BH$5</f>
        <v>0.309464191251272</v>
      </c>
      <c r="BI61" s="1" t="n">
        <f aca="false">BI$5/(1-$C61)+$B$61-BI$5</f>
        <v>0.310328891149542</v>
      </c>
      <c r="BJ61" s="1" t="n">
        <f aca="false">BJ$5/(1-$C61)+$B$61-BJ$5</f>
        <v>0.311193591047813</v>
      </c>
      <c r="BK61" s="1" t="n">
        <f aca="false">BK$5/(1-$C61)+$B$61-BK$5</f>
        <v>0.312058290946084</v>
      </c>
      <c r="BL61" s="1" t="n">
        <f aca="false">BL$5/(1-$C61)+$B$61-BL$5</f>
        <v>0.312922990844354</v>
      </c>
      <c r="BM61" s="1" t="n">
        <f aca="false">BM$5/(1-$C61)+$B$61-BM$5</f>
        <v>0.313787690742624</v>
      </c>
      <c r="BN61" s="1" t="n">
        <f aca="false">BN$5/(1-$C61)+$B$61-BN$5</f>
        <v>0.314652390640895</v>
      </c>
      <c r="BO61" s="1" t="n">
        <f aca="false">BO$5/(1-$C61)+$B$61-BO$5</f>
        <v>0.315517090539166</v>
      </c>
      <c r="BP61" s="1" t="n">
        <f aca="false">BP$5/(1-$C61)+$B$61-BP$5</f>
        <v>0.316381790437436</v>
      </c>
      <c r="BQ61" s="1" t="n">
        <f aca="false">BQ$5/(1-$C61)+$B$61-BQ$5</f>
        <v>0.317246490335707</v>
      </c>
      <c r="BR61" s="1" t="n">
        <f aca="false">BR$5/(1-$C61)+$B$61-BR$5</f>
        <v>0.318111190233978</v>
      </c>
      <c r="BS61" s="1" t="n">
        <f aca="false">BS$5/(1-$C61)+$B$61-BS$5</f>
        <v>0.318975890132248</v>
      </c>
      <c r="BT61" s="1" t="n">
        <f aca="false">BT$5/(1-$C61)+$B$61-BT$5</f>
        <v>0.319840590030519</v>
      </c>
      <c r="BU61" s="1" t="n">
        <f aca="false">BU$5/(1-$C61)+$B$61-BU$5</f>
        <v>0.32070528992879</v>
      </c>
      <c r="BV61" s="1" t="n">
        <f aca="false">BV$5/(1-$C61)+$B$61-BV$5</f>
        <v>0.32156998982706</v>
      </c>
      <c r="BW61" s="1" t="n">
        <f aca="false">BW$5/(1-$C61)+$B$61-BW$5</f>
        <v>0.322434689725331</v>
      </c>
      <c r="BX61" s="1" t="n">
        <f aca="false">BX$5/(1-$C61)+$B$61-BX$5</f>
        <v>0.323299389623601</v>
      </c>
      <c r="BY61" s="1" t="n">
        <f aca="false">BY$5/(1-$C61)+$B$61-BY$5</f>
        <v>0.324164089521871</v>
      </c>
      <c r="BZ61" s="1" t="n">
        <f aca="false">BZ$5/(1-$C61)+$B$61-BZ$5</f>
        <v>0.325028789420142</v>
      </c>
      <c r="CA61" s="1" t="n">
        <f aca="false">CA$5/(1-$C61)+$B$61-CA$5</f>
        <v>0.325893489318413</v>
      </c>
      <c r="CB61" s="1" t="n">
        <f aca="false">CB$5/(1-$C61)+$B$61-CB$5</f>
        <v>0.326758189216684</v>
      </c>
      <c r="CC61" s="1" t="n">
        <f aca="false">CC$5/(1-$C61)+$B$61-CC$5</f>
        <v>0.327622889114954</v>
      </c>
      <c r="CD61" s="1" t="n">
        <f aca="false">CD$5/(1-$C61)+$B$61-CD$5</f>
        <v>0.328487589013225</v>
      </c>
      <c r="CE61" s="1" t="n">
        <f aca="false">CE$5/(1-$C61)+$B$61-CE$5</f>
        <v>0.329352288911496</v>
      </c>
      <c r="CF61" s="1" t="n">
        <f aca="false">CF$5/(1-$C61)+$B$61-CF$5</f>
        <v>0.330216988809766</v>
      </c>
      <c r="CG61" s="1" t="n">
        <f aca="false">CG$5/(1-$C61)+$B$61-CG$5</f>
        <v>0.331081688708037</v>
      </c>
      <c r="CH61" s="1" t="n">
        <f aca="false">CH$5/(1-$C61)+$B$61-CH$5</f>
        <v>0.331946388606307</v>
      </c>
      <c r="CI61" s="1" t="n">
        <f aca="false">CI$5/(1-$C61)+$B$61-CI$5</f>
        <v>0.332811088504577</v>
      </c>
      <c r="CJ61" s="1" t="n">
        <f aca="false">CJ$5/(1-$C61)+$B$61-CJ$5</f>
        <v>0.333675788402848</v>
      </c>
      <c r="CK61" s="1" t="n">
        <f aca="false">CK$5/(1-$C61)+$B$61-CK$5</f>
        <v>0.334540488301119</v>
      </c>
      <c r="CL61" s="1" t="n">
        <f aca="false">CL$5/(1-$C61)+$B$61-CL$5</f>
        <v>0.33540518819939</v>
      </c>
      <c r="CM61" s="1" t="n">
        <f aca="false">CM$5/(1-$C61)+$B$61-CM$5</f>
        <v>0.33626988809766</v>
      </c>
      <c r="CN61" s="1" t="n">
        <f aca="false">CN$5/(1-$C61)+$B$61-CN$5</f>
        <v>0.337134587995931</v>
      </c>
      <c r="CO61" s="1" t="n">
        <f aca="false">CO$5/(1-$C61)+$B$61-CO$5</f>
        <v>0.337999287894202</v>
      </c>
      <c r="CP61" s="1" t="n">
        <f aca="false">CP$5/(1-$C61)+$B$61-CP$5</f>
        <v>0.338863987792472</v>
      </c>
      <c r="CQ61" s="1" t="n">
        <f aca="false">CQ$5/(1-$C61)+$B$61-CQ$5</f>
        <v>0.339728687690743</v>
      </c>
      <c r="CR61" s="1" t="n">
        <f aca="false">CR$5/(1-$C61)+$B$61-CR$5</f>
        <v>0.340593387589014</v>
      </c>
      <c r="CS61" s="1" t="n">
        <f aca="false">CS$5/(1-$C61)+$B$61-CS$5</f>
        <v>0.341458087487283</v>
      </c>
      <c r="CT61" s="1" t="n">
        <f aca="false">CT$5/(1-$C61)+$B$61-CT$5</f>
        <v>0.342322787385554</v>
      </c>
      <c r="CU61" s="1" t="n">
        <f aca="false">CU$5/(1-$C61)+$B$61-CU$5</f>
        <v>0.343187487283825</v>
      </c>
      <c r="CV61" s="1" t="n">
        <f aca="false">CV$5/(1-$C61)+$B$61-CV$5</f>
        <v>0.344052187182095</v>
      </c>
      <c r="CW61" s="1" t="n">
        <f aca="false">CW$5/(1-$C61)+$B$61-CW$5</f>
        <v>0.344916887080366</v>
      </c>
      <c r="CX61" s="1" t="n">
        <f aca="false">CX$5/(1-$C61)+$B$61-CX$5</f>
        <v>0.345781586978637</v>
      </c>
      <c r="CY61" s="1" t="n">
        <f aca="false">CY$5/(1-$C61)+$B$61-CY$5</f>
        <v>0.346646286876908</v>
      </c>
      <c r="CZ61" s="1" t="n">
        <f aca="false">CZ$5/(1-$C61)+$B$61-CZ$5</f>
        <v>0.347510986775178</v>
      </c>
      <c r="DA61" s="1" t="n">
        <f aca="false">DA$5/(1-$C61)+$B$61-DA$5</f>
        <v>0.348375686673449</v>
      </c>
      <c r="DB61" s="1" t="n">
        <f aca="false">DB$5/(1-$C61)+$B$61-DB$5</f>
        <v>0.34924038657172</v>
      </c>
      <c r="DC61" s="1" t="n">
        <f aca="false">DC$5/(1-$C61)+$B$61-DC$5</f>
        <v>0.35010508646999</v>
      </c>
      <c r="DD61" s="1" t="n">
        <f aca="false">DD$5/(1-$C61)+$B$61-DD$5</f>
        <v>0.35096978636826</v>
      </c>
      <c r="DE61" s="1" t="n">
        <f aca="false">DE$5/(1-$C61)+$B$61-DE$5</f>
        <v>0.351834486266531</v>
      </c>
      <c r="DF61" s="1" t="n">
        <f aca="false">DF$5/(1-$C61)+$B$61-DF$5</f>
        <v>0.352699186164801</v>
      </c>
      <c r="DG61" s="1" t="n">
        <f aca="false">DG$5/(1-$C61)+$B$61-DG$5</f>
        <v>0.353563886063072</v>
      </c>
      <c r="DH61" s="1" t="n">
        <f aca="false">DH$5/(1-$C61)+$B$61-DH$5</f>
        <v>0.354428585961343</v>
      </c>
      <c r="DI61" s="1" t="n">
        <f aca="false">DI$5/(1-$C61)+$B$61-DI$5</f>
        <v>0.355293285859613</v>
      </c>
      <c r="DJ61" s="1" t="n">
        <f aca="false">DJ$5/(1-$C61)+$B$61-DJ$5</f>
        <v>0.356157985757884</v>
      </c>
      <c r="DK61" s="1" t="n">
        <f aca="false">DK$5/(1-$C61)+$B$61-DK$5</f>
        <v>0.357022685656155</v>
      </c>
      <c r="DL61" s="1" t="n">
        <f aca="false">DL$5/(1-$C61)+$B$61-DL$5</f>
        <v>0.357887385554426</v>
      </c>
      <c r="DM61" s="1" t="n">
        <f aca="false">DM$5/(1-$C61)+$B$61-DM$5</f>
        <v>0.358752085452696</v>
      </c>
      <c r="DN61" s="1" t="n">
        <f aca="false">DN$5/(1-$C61)+$B$61-DN$5</f>
        <v>0.359616785350966</v>
      </c>
      <c r="DO61" s="1" t="n">
        <f aca="false">DO$5/(1-$C61)+$B$61-DO$5</f>
        <v>0.360481485249237</v>
      </c>
      <c r="DP61" s="1" t="n">
        <f aca="false">DP$5/(1-$C61)+$B$61-DP$5</f>
        <v>0.361346185147507</v>
      </c>
      <c r="DQ61" s="1" t="n">
        <f aca="false">DQ$5/(1-$C61)+$B$61-DQ$5</f>
        <v>0.362210885045778</v>
      </c>
      <c r="DR61" s="1" t="n">
        <f aca="false">DR$5/(1-$C61)+$B$61-DR$5</f>
        <v>0.363075584944049</v>
      </c>
      <c r="DS61" s="1" t="n">
        <f aca="false">DS$5/(1-$C61)+$B$61-DS$5</f>
        <v>0.363940284842319</v>
      </c>
      <c r="DT61" s="1" t="n">
        <f aca="false">DT$5/(1-$C61)+$B$61-DT$5</f>
        <v>0.36480498474059</v>
      </c>
      <c r="DU61" s="1" t="n">
        <f aca="false">DU$5/(1-$C61)+$B$61-DU$5</f>
        <v>0.365669684638861</v>
      </c>
      <c r="DV61" s="1" t="n">
        <f aca="false">DV$5/(1-$C61)+$B$61-DV$5</f>
        <v>0.366534384537131</v>
      </c>
      <c r="DW61" s="1" t="n">
        <f aca="false">DW$5/(1-$C61)+$B$61-DW$5</f>
        <v>0.367399084435402</v>
      </c>
      <c r="DX61" s="1" t="n">
        <f aca="false">DX$5/(1-$C61)+$B$61-DX$5</f>
        <v>0.368263784333672</v>
      </c>
      <c r="DY61" s="1" t="n">
        <f aca="false">DY$5/(1-$C61)+$B$61-DY$5</f>
        <v>0.369128484231943</v>
      </c>
      <c r="DZ61" s="1" t="n">
        <f aca="false">DZ$5/(1-$C61)+$B$61-DZ$5</f>
        <v>0.369993184130213</v>
      </c>
      <c r="EA61" s="1" t="n">
        <f aca="false">EA$5/(1-$C61)+$B$61-EA$5</f>
        <v>0.370857884028483</v>
      </c>
      <c r="EB61" s="1" t="n">
        <f aca="false">EB$5/(1-$C61)+$B$61-EB$5</f>
        <v>0.371722583926753</v>
      </c>
      <c r="EC61" s="1" t="n">
        <f aca="false">EC$5/(1-$C61)+$B$61-EC$5</f>
        <v>0.372587283825025</v>
      </c>
      <c r="ED61" s="1" t="n">
        <f aca="false">ED$5/(1-$C61)+$B$61-ED$5</f>
        <v>0.373451983723295</v>
      </c>
    </row>
    <row r="62" customFormat="false" ht="12.75" hidden="false" customHeight="false" outlineLevel="0" collapsed="false">
      <c r="A62" s="18" t="s">
        <v>93</v>
      </c>
      <c r="B62" s="1" t="n">
        <f aca="false">0.3283</f>
        <v>0.3283</v>
      </c>
      <c r="C62" s="2" t="n">
        <v>0.0369</v>
      </c>
      <c r="D62" s="1" t="n">
        <f aca="false">D$5/(1-$C62)+$B$62-D$5</f>
        <v>0.38577066763576</v>
      </c>
      <c r="E62" s="1" t="n">
        <f aca="false">E$5/(1-$C62)+$B$62-E$5</f>
        <v>0.387686356556952</v>
      </c>
      <c r="F62" s="1" t="n">
        <f aca="false">F$5/(1-$C62)+$B$62-F$5</f>
        <v>0.389602045478144</v>
      </c>
      <c r="G62" s="1" t="n">
        <f aca="false">G$5/(1-$C62)+$B$62-G$5</f>
        <v>0.391517734399336</v>
      </c>
      <c r="H62" s="1" t="n">
        <f aca="false">H$5/(1-$C62)+$B$62-H$5</f>
        <v>0.393433423320527</v>
      </c>
      <c r="I62" s="1" t="n">
        <f aca="false">I$5/(1-$C62)+$B$62-I$5</f>
        <v>0.39534911224172</v>
      </c>
      <c r="J62" s="1" t="n">
        <f aca="false">J$5/(1-$C62)+$B$62-J$5</f>
        <v>0.397264801162911</v>
      </c>
      <c r="K62" s="1" t="n">
        <f aca="false">K$5/(1-$C62)+$B$62-K$5</f>
        <v>0.399180490084104</v>
      </c>
      <c r="L62" s="1" t="n">
        <f aca="false">L$5/(1-$C62)+$B$62-L$5</f>
        <v>0.401096179005295</v>
      </c>
      <c r="M62" s="1" t="n">
        <f aca="false">M$5/(1-$C62)+$B$62-M$5</f>
        <v>0.403011867926488</v>
      </c>
      <c r="N62" s="1" t="n">
        <f aca="false">N$5/(1-$C62)+$B$62-N$5</f>
        <v>0.404927556847679</v>
      </c>
      <c r="O62" s="1" t="n">
        <f aca="false">O$5/(1-$C62)+$B$62-O$5</f>
        <v>0.406843245768871</v>
      </c>
      <c r="P62" s="1" t="n">
        <f aca="false">P$5/(1-$C62)+$B$62-P$5</f>
        <v>0.408758934690063</v>
      </c>
      <c r="Q62" s="1" t="n">
        <f aca="false">Q$5/(1-$C62)+$B$62-Q$5</f>
        <v>0.410674623611255</v>
      </c>
      <c r="R62" s="1" t="n">
        <f aca="false">R$5/(1-$C62)+$B$62-R$5</f>
        <v>0.412590312532447</v>
      </c>
      <c r="S62" s="1" t="n">
        <f aca="false">S$5/(1-$C62)+$B$62-S$5</f>
        <v>0.414506001453639</v>
      </c>
      <c r="T62" s="1" t="n">
        <f aca="false">T$5/(1-$C62)+$B$62-T$5</f>
        <v>0.416421690374831</v>
      </c>
      <c r="U62" s="1" t="n">
        <f aca="false">U$5/(1-$C62)+$B$62-U$5</f>
        <v>0.418337379296023</v>
      </c>
      <c r="V62" s="1" t="n">
        <f aca="false">V$5/(1-$C62)+$B$62-V$5</f>
        <v>0.420253068217215</v>
      </c>
      <c r="W62" s="1" t="n">
        <f aca="false">W$5/(1-$C62)+$B$62-W$5</f>
        <v>0.422168757138407</v>
      </c>
      <c r="X62" s="1" t="n">
        <f aca="false">X$5/(1-$C62)+$B$62-X$5</f>
        <v>0.424084446059599</v>
      </c>
      <c r="Y62" s="1" t="n">
        <f aca="false">Y$5/(1-$C62)+$B$62-Y$5</f>
        <v>0.426000134980791</v>
      </c>
      <c r="Z62" s="1" t="n">
        <f aca="false">Z$5/(1-$C62)+$B$62-Z$5</f>
        <v>0.427915823901983</v>
      </c>
      <c r="AA62" s="1" t="n">
        <f aca="false">AA$5/(1-$C62)+$B$62-AA$5</f>
        <v>0.429831512823175</v>
      </c>
      <c r="AB62" s="1" t="n">
        <f aca="false">AB$5/(1-$C62)+$B$62-AB$5</f>
        <v>0.431747201744367</v>
      </c>
      <c r="AC62" s="1" t="n">
        <f aca="false">AC$5/(1-$C62)+$B$62-AC$5</f>
        <v>0.433662890665559</v>
      </c>
      <c r="AD62" s="1" t="n">
        <f aca="false">AD$5/(1-$C62)+$B$62-AD$5</f>
        <v>0.435578579586751</v>
      </c>
      <c r="AE62" s="1" t="n">
        <f aca="false">AE$5/(1-$C62)+$B$62-AE$5</f>
        <v>0.437494268507943</v>
      </c>
      <c r="AF62" s="1" t="n">
        <f aca="false">AF$5/(1-$C62)+$B$62-AF$5</f>
        <v>0.439409957429135</v>
      </c>
      <c r="AG62" s="1" t="n">
        <f aca="false">AG$5/(1-$C62)+$B$62-AG$5</f>
        <v>0.441325646350327</v>
      </c>
      <c r="AH62" s="1" t="n">
        <f aca="false">AH$5/(1-$C62)+$B$62-AH$5</f>
        <v>0.443241335271519</v>
      </c>
      <c r="AI62" s="1" t="n">
        <f aca="false">AI$5/(1-$C62)+$B$62-AI$5</f>
        <v>0.445157024192711</v>
      </c>
      <c r="AJ62" s="1" t="n">
        <f aca="false">AJ$5/(1-$C62)+$B$62-AJ$5</f>
        <v>0.447072713113903</v>
      </c>
      <c r="AK62" s="1" t="n">
        <f aca="false">AK$5/(1-$C62)+$B$62-AK$5</f>
        <v>0.448988402035095</v>
      </c>
      <c r="AL62" s="1" t="n">
        <f aca="false">AL$5/(1-$C62)+$B$62-AL$5</f>
        <v>0.450904090956287</v>
      </c>
      <c r="AM62" s="1" t="n">
        <f aca="false">AM$5/(1-$C62)+$B$62-AM$5</f>
        <v>0.452819779877479</v>
      </c>
      <c r="AN62" s="1" t="n">
        <f aca="false">AN$5/(1-$C62)+$B$62-AN$5</f>
        <v>0.454735468798671</v>
      </c>
      <c r="AO62" s="1" t="n">
        <f aca="false">AO$5/(1-$C62)+$B$62-AO$5</f>
        <v>0.456651157719863</v>
      </c>
      <c r="AP62" s="1" t="n">
        <f aca="false">AP$5/(1-$C62)+$B$62-AP$5</f>
        <v>0.458566846641055</v>
      </c>
      <c r="AQ62" s="1" t="n">
        <f aca="false">AQ$5/(1-$C62)+$B$62-AQ$5</f>
        <v>0.460482535562247</v>
      </c>
      <c r="AR62" s="1" t="n">
        <f aca="false">AR$5/(1-$C62)+$B$62-AR$5</f>
        <v>0.462398224483439</v>
      </c>
      <c r="AS62" s="1" t="n">
        <f aca="false">AS$5/(1-$C62)+$B$62-AS$5</f>
        <v>0.46431391340463</v>
      </c>
      <c r="AT62" s="1" t="n">
        <f aca="false">AT$5/(1-$C62)+$B$62-AT$5</f>
        <v>0.466229602325823</v>
      </c>
      <c r="AU62" s="1" t="n">
        <f aca="false">AU$5/(1-$C62)+$B$62-AU$5</f>
        <v>0.468145291247014</v>
      </c>
      <c r="AV62" s="1" t="n">
        <f aca="false">AV$5/(1-$C62)+$B$62-AV$5</f>
        <v>0.470060980168207</v>
      </c>
      <c r="AW62" s="1" t="n">
        <f aca="false">AW$5/(1-$C62)+$B$62-AW$5</f>
        <v>0.471976669089398</v>
      </c>
      <c r="AX62" s="1" t="n">
        <f aca="false">AX$5/(1-$C62)+$B$62-AX$5</f>
        <v>0.473892358010591</v>
      </c>
      <c r="AY62" s="1" t="n">
        <f aca="false">AY$5/(1-$C62)+$B$62-AY$5</f>
        <v>0.475808046931782</v>
      </c>
      <c r="AZ62" s="1" t="n">
        <f aca="false">AZ$5/(1-$C62)+$B$62-AZ$5</f>
        <v>0.477723735852975</v>
      </c>
      <c r="BA62" s="1" t="n">
        <f aca="false">BA$5/(1-$C62)+$B$62-BA$5</f>
        <v>0.479639424774166</v>
      </c>
      <c r="BB62" s="1" t="n">
        <f aca="false">BB$5/(1-$C62)+$B$62-BB$5</f>
        <v>0.481555113695359</v>
      </c>
      <c r="BC62" s="1" t="n">
        <f aca="false">BC$5/(1-$C62)+$B$62-BC$5</f>
        <v>0.483470802616551</v>
      </c>
      <c r="BD62" s="1" t="n">
        <f aca="false">BD$5/(1-$C62)+$B$62-BD$5</f>
        <v>0.485386491537742</v>
      </c>
      <c r="BE62" s="1" t="n">
        <f aca="false">BE$5/(1-$C62)+$B$62-BE$5</f>
        <v>0.487302180458935</v>
      </c>
      <c r="BF62" s="1" t="n">
        <f aca="false">BF$5/(1-$C62)+$B$62-BF$5</f>
        <v>0.489217869380126</v>
      </c>
      <c r="BG62" s="1" t="n">
        <f aca="false">BG$5/(1-$C62)+$B$62-BG$5</f>
        <v>0.491133558301319</v>
      </c>
      <c r="BH62" s="1" t="n">
        <f aca="false">BH$5/(1-$C62)+$B$62-BH$5</f>
        <v>0.49304924722251</v>
      </c>
      <c r="BI62" s="1" t="n">
        <f aca="false">BI$5/(1-$C62)+$B$62-BI$5</f>
        <v>0.494964936143703</v>
      </c>
      <c r="BJ62" s="1" t="n">
        <f aca="false">BJ$5/(1-$C62)+$B$62-BJ$5</f>
        <v>0.496880625064894</v>
      </c>
      <c r="BK62" s="1" t="n">
        <f aca="false">BK$5/(1-$C62)+$B$62-BK$5</f>
        <v>0.498796313986087</v>
      </c>
      <c r="BL62" s="1" t="n">
        <f aca="false">BL$5/(1-$C62)+$B$62-BL$5</f>
        <v>0.500712002907278</v>
      </c>
      <c r="BM62" s="1" t="n">
        <f aca="false">BM$5/(1-$C62)+$B$62-BM$5</f>
        <v>0.50262769182847</v>
      </c>
      <c r="BN62" s="1" t="n">
        <f aca="false">BN$5/(1-$C62)+$B$62-BN$5</f>
        <v>0.504543380749662</v>
      </c>
      <c r="BO62" s="1" t="n">
        <f aca="false">BO$5/(1-$C62)+$B$62-BO$5</f>
        <v>0.506459069670854</v>
      </c>
      <c r="BP62" s="1" t="n">
        <f aca="false">BP$5/(1-$C62)+$B$62-BP$5</f>
        <v>0.508374758592046</v>
      </c>
      <c r="BQ62" s="1" t="n">
        <f aca="false">BQ$5/(1-$C62)+$B$62-BQ$5</f>
        <v>0.510290447513238</v>
      </c>
      <c r="BR62" s="1" t="n">
        <f aca="false">BR$5/(1-$C62)+$B$62-BR$5</f>
        <v>0.51220613643443</v>
      </c>
      <c r="BS62" s="1" t="n">
        <f aca="false">BS$5/(1-$C62)+$B$62-BS$5</f>
        <v>0.514121825355622</v>
      </c>
      <c r="BT62" s="1" t="n">
        <f aca="false">BT$5/(1-$C62)+$B$62-BT$5</f>
        <v>0.516037514276814</v>
      </c>
      <c r="BU62" s="1" t="n">
        <f aca="false">BU$5/(1-$C62)+$B$62-BU$5</f>
        <v>0.517953203198006</v>
      </c>
      <c r="BV62" s="1" t="n">
        <f aca="false">BV$5/(1-$C62)+$B$62-BV$5</f>
        <v>0.519868892119198</v>
      </c>
      <c r="BW62" s="1" t="n">
        <f aca="false">BW$5/(1-$C62)+$B$62-BW$5</f>
        <v>0.52178458104039</v>
      </c>
      <c r="BX62" s="1" t="n">
        <f aca="false">BX$5/(1-$C62)+$B$62-BX$5</f>
        <v>0.523700269961582</v>
      </c>
      <c r="BY62" s="1" t="n">
        <f aca="false">BY$5/(1-$C62)+$B$62-BY$5</f>
        <v>0.525615958882774</v>
      </c>
      <c r="BZ62" s="1" t="n">
        <f aca="false">BZ$5/(1-$C62)+$B$62-BZ$5</f>
        <v>0.527531647803966</v>
      </c>
      <c r="CA62" s="1" t="n">
        <f aca="false">CA$5/(1-$C62)+$B$62-CA$5</f>
        <v>0.529447336725158</v>
      </c>
      <c r="CB62" s="1" t="n">
        <f aca="false">CB$5/(1-$C62)+$B$62-CB$5</f>
        <v>0.53136302564635</v>
      </c>
      <c r="CC62" s="1" t="n">
        <f aca="false">CC$5/(1-$C62)+$B$62-CC$5</f>
        <v>0.533278714567542</v>
      </c>
      <c r="CD62" s="1" t="n">
        <f aca="false">CD$5/(1-$C62)+$B$62-CD$5</f>
        <v>0.535194403488734</v>
      </c>
      <c r="CE62" s="1" t="n">
        <f aca="false">CE$5/(1-$C62)+$B$62-CE$5</f>
        <v>0.537110092409926</v>
      </c>
      <c r="CF62" s="1" t="n">
        <f aca="false">CF$5/(1-$C62)+$B$62-CF$5</f>
        <v>0.539025781331118</v>
      </c>
      <c r="CG62" s="1" t="n">
        <f aca="false">CG$5/(1-$C62)+$B$62-CG$5</f>
        <v>0.54094147025231</v>
      </c>
      <c r="CH62" s="1" t="n">
        <f aca="false">CH$5/(1-$C62)+$B$62-CH$5</f>
        <v>0.542857159173502</v>
      </c>
      <c r="CI62" s="1" t="n">
        <f aca="false">CI$5/(1-$C62)+$B$62-CI$5</f>
        <v>0.544772848094693</v>
      </c>
      <c r="CJ62" s="1" t="n">
        <f aca="false">CJ$5/(1-$C62)+$B$62-CJ$5</f>
        <v>0.546688537015886</v>
      </c>
      <c r="CK62" s="1" t="n">
        <f aca="false">CK$5/(1-$C62)+$B$62-CK$5</f>
        <v>0.548604225937077</v>
      </c>
      <c r="CL62" s="1" t="n">
        <f aca="false">CL$5/(1-$C62)+$B$62-CL$5</f>
        <v>0.55051991485827</v>
      </c>
      <c r="CM62" s="1" t="n">
        <f aca="false">CM$5/(1-$C62)+$B$62-CM$5</f>
        <v>0.552435603779461</v>
      </c>
      <c r="CN62" s="1" t="n">
        <f aca="false">CN$5/(1-$C62)+$B$62-CN$5</f>
        <v>0.554351292700654</v>
      </c>
      <c r="CO62" s="1" t="n">
        <f aca="false">CO$5/(1-$C62)+$B$62-CO$5</f>
        <v>0.556266981621845</v>
      </c>
      <c r="CP62" s="1" t="n">
        <f aca="false">CP$5/(1-$C62)+$B$62-CP$5</f>
        <v>0.558182670543038</v>
      </c>
      <c r="CQ62" s="1" t="n">
        <f aca="false">CQ$5/(1-$C62)+$B$62-CQ$5</f>
        <v>0.560098359464229</v>
      </c>
      <c r="CR62" s="1" t="n">
        <f aca="false">CR$5/(1-$C62)+$B$62-CR$5</f>
        <v>0.562014048385422</v>
      </c>
      <c r="CS62" s="1" t="n">
        <f aca="false">CS$5/(1-$C62)+$B$62-CS$5</f>
        <v>0.563929737306613</v>
      </c>
      <c r="CT62" s="1" t="n">
        <f aca="false">CT$5/(1-$C62)+$B$62-CT$5</f>
        <v>0.565845426227805</v>
      </c>
      <c r="CU62" s="1" t="n">
        <f aca="false">CU$5/(1-$C62)+$B$62-CU$5</f>
        <v>0.567761115148997</v>
      </c>
      <c r="CV62" s="1" t="n">
        <f aca="false">CV$5/(1-$C62)+$B$62-CV$5</f>
        <v>0.569676804070189</v>
      </c>
      <c r="CW62" s="1" t="n">
        <f aca="false">CW$5/(1-$C62)+$B$62-CW$5</f>
        <v>0.571592492991381</v>
      </c>
      <c r="CX62" s="1" t="n">
        <f aca="false">CX$5/(1-$C62)+$B$62-CX$5</f>
        <v>0.573508181912573</v>
      </c>
      <c r="CY62" s="1" t="n">
        <f aca="false">CY$5/(1-$C62)+$B$62-CY$5</f>
        <v>0.575423870833765</v>
      </c>
      <c r="CZ62" s="1" t="n">
        <f aca="false">CZ$5/(1-$C62)+$B$62-CZ$5</f>
        <v>0.577339559754957</v>
      </c>
      <c r="DA62" s="1" t="n">
        <f aca="false">DA$5/(1-$C62)+$B$62-DA$5</f>
        <v>0.579255248676149</v>
      </c>
      <c r="DB62" s="1" t="n">
        <f aca="false">DB$5/(1-$C62)+$B$62-DB$5</f>
        <v>0.581170937597341</v>
      </c>
      <c r="DC62" s="1" t="n">
        <f aca="false">DC$5/(1-$C62)+$B$62-DC$5</f>
        <v>0.583086626518533</v>
      </c>
      <c r="DD62" s="1" t="n">
        <f aca="false">DD$5/(1-$C62)+$B$62-DD$5</f>
        <v>0.585002315439725</v>
      </c>
      <c r="DE62" s="1" t="n">
        <f aca="false">DE$5/(1-$C62)+$B$62-DE$5</f>
        <v>0.586918004360917</v>
      </c>
      <c r="DF62" s="1" t="n">
        <f aca="false">DF$5/(1-$C62)+$B$62-DF$5</f>
        <v>0.588833693282109</v>
      </c>
      <c r="DG62" s="1" t="n">
        <f aca="false">DG$5/(1-$C62)+$B$62-DG$5</f>
        <v>0.590749382203301</v>
      </c>
      <c r="DH62" s="1" t="n">
        <f aca="false">DH$5/(1-$C62)+$B$62-DH$5</f>
        <v>0.592665071124493</v>
      </c>
      <c r="DI62" s="1" t="n">
        <f aca="false">DI$5/(1-$C62)+$B$62-DI$5</f>
        <v>0.594580760045685</v>
      </c>
      <c r="DJ62" s="1" t="n">
        <f aca="false">DJ$5/(1-$C62)+$B$62-DJ$5</f>
        <v>0.596496448966877</v>
      </c>
      <c r="DK62" s="1" t="n">
        <f aca="false">DK$5/(1-$C62)+$B$62-DK$5</f>
        <v>0.598412137888069</v>
      </c>
      <c r="DL62" s="1" t="n">
        <f aca="false">DL$5/(1-$C62)+$B$62-DL$5</f>
        <v>0.600327826809261</v>
      </c>
      <c r="DM62" s="1" t="n">
        <f aca="false">DM$5/(1-$C62)+$B$62-DM$5</f>
        <v>0.602243515730453</v>
      </c>
      <c r="DN62" s="1" t="n">
        <f aca="false">DN$5/(1-$C62)+$B$62-DN$5</f>
        <v>0.604159204651645</v>
      </c>
      <c r="DO62" s="1" t="n">
        <f aca="false">DO$5/(1-$C62)+$B$62-DO$5</f>
        <v>0.606074893572837</v>
      </c>
      <c r="DP62" s="1" t="n">
        <f aca="false">DP$5/(1-$C62)+$B$62-DP$5</f>
        <v>0.607990582494029</v>
      </c>
      <c r="DQ62" s="1" t="n">
        <f aca="false">DQ$5/(1-$C62)+$B$62-DQ$5</f>
        <v>0.609906271415221</v>
      </c>
      <c r="DR62" s="1" t="n">
        <f aca="false">DR$5/(1-$C62)+$B$62-DR$5</f>
        <v>0.611821960336413</v>
      </c>
      <c r="DS62" s="1" t="n">
        <f aca="false">DS$5/(1-$C62)+$B$62-DS$5</f>
        <v>0.613737649257605</v>
      </c>
      <c r="DT62" s="1" t="n">
        <f aca="false">DT$5/(1-$C62)+$B$62-DT$5</f>
        <v>0.615653338178798</v>
      </c>
      <c r="DU62" s="1" t="n">
        <f aca="false">DU$5/(1-$C62)+$B$62-DU$5</f>
        <v>0.617569027099989</v>
      </c>
      <c r="DV62" s="1" t="n">
        <f aca="false">DV$5/(1-$C62)+$B$62-DV$5</f>
        <v>0.619484716021181</v>
      </c>
      <c r="DW62" s="1" t="n">
        <f aca="false">DW$5/(1-$C62)+$B$62-DW$5</f>
        <v>0.621400404942373</v>
      </c>
      <c r="DX62" s="1" t="n">
        <f aca="false">DX$5/(1-$C62)+$B$62-DX$5</f>
        <v>0.623316093863566</v>
      </c>
      <c r="DY62" s="1" t="n">
        <f aca="false">DY$5/(1-$C62)+$B$62-DY$5</f>
        <v>0.625231782784757</v>
      </c>
      <c r="DZ62" s="1" t="n">
        <f aca="false">DZ$5/(1-$C62)+$B$62-DZ$5</f>
        <v>0.627147471705949</v>
      </c>
      <c r="EA62" s="1" t="n">
        <f aca="false">EA$5/(1-$C62)+$B$62-EA$5</f>
        <v>0.629063160627142</v>
      </c>
      <c r="EB62" s="1" t="n">
        <f aca="false">EB$5/(1-$C62)+$B$62-EB$5</f>
        <v>0.630978849548334</v>
      </c>
      <c r="EC62" s="1" t="n">
        <f aca="false">EC$5/(1-$C62)+$B$62-EC$5</f>
        <v>0.632894538469525</v>
      </c>
      <c r="ED62" s="1" t="n">
        <f aca="false">ED$5/(1-$C62)+$B$62-ED$5</f>
        <v>0.634810227390717</v>
      </c>
    </row>
    <row r="63" customFormat="false" ht="12.75" hidden="false" customHeight="false" outlineLevel="0" collapsed="false">
      <c r="A63" s="18" t="s">
        <v>94</v>
      </c>
      <c r="B63" s="1" t="n">
        <f aca="false">0.3776</f>
        <v>0.3776</v>
      </c>
      <c r="C63" s="2" t="n">
        <v>0.0429</v>
      </c>
      <c r="D63" s="1" t="n">
        <f aca="false">D$5/(1-$C63)+$B$63-D$5</f>
        <v>0.444834353777035</v>
      </c>
      <c r="E63" s="1" t="n">
        <f aca="false">E$5/(1-$C63)+$B$63-E$5</f>
        <v>0.447075498902936</v>
      </c>
      <c r="F63" s="1" t="n">
        <f aca="false">F$5/(1-$C63)+$B$63-F$5</f>
        <v>0.449316644028837</v>
      </c>
      <c r="G63" s="1" t="n">
        <f aca="false">G$5/(1-$C63)+$B$63-G$5</f>
        <v>0.451557789154738</v>
      </c>
      <c r="H63" s="1" t="n">
        <f aca="false">H$5/(1-$C63)+$B$63-H$5</f>
        <v>0.453798934280639</v>
      </c>
      <c r="I63" s="1" t="n">
        <f aca="false">I$5/(1-$C63)+$B$63-I$5</f>
        <v>0.456040079406541</v>
      </c>
      <c r="J63" s="1" t="n">
        <f aca="false">J$5/(1-$C63)+$B$63-J$5</f>
        <v>0.458281224532442</v>
      </c>
      <c r="K63" s="1" t="n">
        <f aca="false">K$5/(1-$C63)+$B$63-K$5</f>
        <v>0.460522369658343</v>
      </c>
      <c r="L63" s="1" t="n">
        <f aca="false">L$5/(1-$C63)+$B$63-L$5</f>
        <v>0.462763514784244</v>
      </c>
      <c r="M63" s="1" t="n">
        <f aca="false">M$5/(1-$C63)+$B$63-M$5</f>
        <v>0.465004659910145</v>
      </c>
      <c r="N63" s="1" t="n">
        <f aca="false">N$5/(1-$C63)+$B$63-N$5</f>
        <v>0.467245805036047</v>
      </c>
      <c r="O63" s="1" t="n">
        <f aca="false">O$5/(1-$C63)+$B$63-O$5</f>
        <v>0.469486950161948</v>
      </c>
      <c r="P63" s="1" t="n">
        <f aca="false">P$5/(1-$C63)+$B$63-P$5</f>
        <v>0.471728095287849</v>
      </c>
      <c r="Q63" s="1" t="n">
        <f aca="false">Q$5/(1-$C63)+$B$63-Q$5</f>
        <v>0.47396924041375</v>
      </c>
      <c r="R63" s="1" t="n">
        <f aca="false">R$5/(1-$C63)+$B$63-R$5</f>
        <v>0.476210385539651</v>
      </c>
      <c r="S63" s="1" t="n">
        <f aca="false">S$5/(1-$C63)+$B$63-S$5</f>
        <v>0.478451530665553</v>
      </c>
      <c r="T63" s="1" t="n">
        <f aca="false">T$5/(1-$C63)+$B$63-T$5</f>
        <v>0.480692675791454</v>
      </c>
      <c r="U63" s="1" t="n">
        <f aca="false">U$5/(1-$C63)+$B$63-U$5</f>
        <v>0.482933820917355</v>
      </c>
      <c r="V63" s="1" t="n">
        <f aca="false">V$5/(1-$C63)+$B$63-V$5</f>
        <v>0.485174966043256</v>
      </c>
      <c r="W63" s="1" t="n">
        <f aca="false">W$5/(1-$C63)+$B$63-W$5</f>
        <v>0.487416111169157</v>
      </c>
      <c r="X63" s="1" t="n">
        <f aca="false">X$5/(1-$C63)+$B$63-X$5</f>
        <v>0.489657256295058</v>
      </c>
      <c r="Y63" s="1" t="n">
        <f aca="false">Y$5/(1-$C63)+$B$63-Y$5</f>
        <v>0.49189840142096</v>
      </c>
      <c r="Z63" s="1" t="n">
        <f aca="false">Z$5/(1-$C63)+$B$63-Z$5</f>
        <v>0.49413954654686</v>
      </c>
      <c r="AA63" s="1" t="n">
        <f aca="false">AA$5/(1-$C63)+$B$63-AA$5</f>
        <v>0.496380691672762</v>
      </c>
      <c r="AB63" s="1" t="n">
        <f aca="false">AB$5/(1-$C63)+$B$63-AB$5</f>
        <v>0.498621836798663</v>
      </c>
      <c r="AC63" s="1" t="n">
        <f aca="false">AC$5/(1-$C63)+$B$63-AC$5</f>
        <v>0.500862981924564</v>
      </c>
      <c r="AD63" s="1" t="n">
        <f aca="false">AD$5/(1-$C63)+$B$63-AD$5</f>
        <v>0.503104127050465</v>
      </c>
      <c r="AE63" s="1" t="n">
        <f aca="false">AE$5/(1-$C63)+$B$63-AE$5</f>
        <v>0.505345272176367</v>
      </c>
      <c r="AF63" s="1" t="n">
        <f aca="false">AF$5/(1-$C63)+$B$63-AF$5</f>
        <v>0.507586417302267</v>
      </c>
      <c r="AG63" s="1" t="n">
        <f aca="false">AG$5/(1-$C63)+$B$63-AG$5</f>
        <v>0.509827562428169</v>
      </c>
      <c r="AH63" s="1" t="n">
        <f aca="false">AH$5/(1-$C63)+$B$63-AH$5</f>
        <v>0.51206870755407</v>
      </c>
      <c r="AI63" s="1" t="n">
        <f aca="false">AI$5/(1-$C63)+$B$63-AI$5</f>
        <v>0.514309852679971</v>
      </c>
      <c r="AJ63" s="1" t="n">
        <f aca="false">AJ$5/(1-$C63)+$B$63-AJ$5</f>
        <v>0.516550997805872</v>
      </c>
      <c r="AK63" s="1" t="n">
        <f aca="false">AK$5/(1-$C63)+$B$63-AK$5</f>
        <v>0.518792142931773</v>
      </c>
      <c r="AL63" s="1" t="n">
        <f aca="false">AL$5/(1-$C63)+$B$63-AL$5</f>
        <v>0.521033288057674</v>
      </c>
      <c r="AM63" s="1" t="n">
        <f aca="false">AM$5/(1-$C63)+$B$63-AM$5</f>
        <v>0.523274433183576</v>
      </c>
      <c r="AN63" s="1" t="n">
        <f aca="false">AN$5/(1-$C63)+$B$63-AN$5</f>
        <v>0.525515578309477</v>
      </c>
      <c r="AO63" s="1" t="n">
        <f aca="false">AO$5/(1-$C63)+$B$63-AO$5</f>
        <v>0.527756723435378</v>
      </c>
      <c r="AP63" s="1" t="n">
        <f aca="false">AP$5/(1-$C63)+$B$63-AP$5</f>
        <v>0.529997868561279</v>
      </c>
      <c r="AQ63" s="1" t="n">
        <f aca="false">AQ$5/(1-$C63)+$B$63-AQ$5</f>
        <v>0.53223901368718</v>
      </c>
      <c r="AR63" s="1" t="n">
        <f aca="false">AR$5/(1-$C63)+$B$63-AR$5</f>
        <v>0.534480158813081</v>
      </c>
      <c r="AS63" s="1" t="n">
        <f aca="false">AS$5/(1-$C63)+$B$63-AS$5</f>
        <v>0.536721303938982</v>
      </c>
      <c r="AT63" s="1" t="n">
        <f aca="false">AT$5/(1-$C63)+$B$63-AT$5</f>
        <v>0.538962449064883</v>
      </c>
      <c r="AU63" s="1" t="n">
        <f aca="false">AU$5/(1-$C63)+$B$63-AU$5</f>
        <v>0.541203594190785</v>
      </c>
      <c r="AV63" s="1" t="n">
        <f aca="false">AV$5/(1-$C63)+$B$63-AV$5</f>
        <v>0.543444739316686</v>
      </c>
      <c r="AW63" s="1" t="n">
        <f aca="false">AW$5/(1-$C63)+$B$63-AW$5</f>
        <v>0.545685884442587</v>
      </c>
      <c r="AX63" s="1" t="n">
        <f aca="false">AX$5/(1-$C63)+$B$63-AX$5</f>
        <v>0.547927029568488</v>
      </c>
      <c r="AY63" s="1" t="n">
        <f aca="false">AY$5/(1-$C63)+$B$63-AY$5</f>
        <v>0.550168174694389</v>
      </c>
      <c r="AZ63" s="1" t="n">
        <f aca="false">AZ$5/(1-$C63)+$B$63-AZ$5</f>
        <v>0.552409319820291</v>
      </c>
      <c r="BA63" s="1" t="n">
        <f aca="false">BA$5/(1-$C63)+$B$63-BA$5</f>
        <v>0.554650464946192</v>
      </c>
      <c r="BB63" s="1" t="n">
        <f aca="false">BB$5/(1-$C63)+$B$63-BB$5</f>
        <v>0.556891610072093</v>
      </c>
      <c r="BC63" s="1" t="n">
        <f aca="false">BC$5/(1-$C63)+$B$63-BC$5</f>
        <v>0.559132755197994</v>
      </c>
      <c r="BD63" s="1" t="n">
        <f aca="false">BD$5/(1-$C63)+$B$63-BD$5</f>
        <v>0.561373900323895</v>
      </c>
      <c r="BE63" s="1" t="n">
        <f aca="false">BE$5/(1-$C63)+$B$63-BE$5</f>
        <v>0.563615045449796</v>
      </c>
      <c r="BF63" s="1" t="n">
        <f aca="false">BF$5/(1-$C63)+$B$63-BF$5</f>
        <v>0.565856190575698</v>
      </c>
      <c r="BG63" s="1" t="n">
        <f aca="false">BG$5/(1-$C63)+$B$63-BG$5</f>
        <v>0.568097335701599</v>
      </c>
      <c r="BH63" s="1" t="n">
        <f aca="false">BH$5/(1-$C63)+$B$63-BH$5</f>
        <v>0.5703384808275</v>
      </c>
      <c r="BI63" s="1" t="n">
        <f aca="false">BI$5/(1-$C63)+$B$63-BI$5</f>
        <v>0.572579625953401</v>
      </c>
      <c r="BJ63" s="1" t="n">
        <f aca="false">BJ$5/(1-$C63)+$B$63-BJ$5</f>
        <v>0.574820771079303</v>
      </c>
      <c r="BK63" s="1" t="n">
        <f aca="false">BK$5/(1-$C63)+$B$63-BK$5</f>
        <v>0.577061916205203</v>
      </c>
      <c r="BL63" s="1" t="n">
        <f aca="false">BL$5/(1-$C63)+$B$63-BL$5</f>
        <v>0.579303061331104</v>
      </c>
      <c r="BM63" s="1" t="n">
        <f aca="false">BM$5/(1-$C63)+$B$63-BM$5</f>
        <v>0.581544206457005</v>
      </c>
      <c r="BN63" s="1" t="n">
        <f aca="false">BN$5/(1-$C63)+$B$63-BN$5</f>
        <v>0.583785351582907</v>
      </c>
      <c r="BO63" s="1" t="n">
        <f aca="false">BO$5/(1-$C63)+$B$63-BO$5</f>
        <v>0.586026496708808</v>
      </c>
      <c r="BP63" s="1" t="n">
        <f aca="false">BP$5/(1-$C63)+$B$63-BP$5</f>
        <v>0.588267641834709</v>
      </c>
      <c r="BQ63" s="1" t="n">
        <f aca="false">BQ$5/(1-$C63)+$B$63-BQ$5</f>
        <v>0.59050878696061</v>
      </c>
      <c r="BR63" s="1" t="n">
        <f aca="false">BR$5/(1-$C63)+$B$63-BR$5</f>
        <v>0.592749932086512</v>
      </c>
      <c r="BS63" s="1" t="n">
        <f aca="false">BS$5/(1-$C63)+$B$63-BS$5</f>
        <v>0.594991077212413</v>
      </c>
      <c r="BT63" s="1" t="n">
        <f aca="false">BT$5/(1-$C63)+$B$63-BT$5</f>
        <v>0.597232222338314</v>
      </c>
      <c r="BU63" s="1" t="n">
        <f aca="false">BU$5/(1-$C63)+$B$63-BU$5</f>
        <v>0.599473367464215</v>
      </c>
      <c r="BV63" s="1" t="n">
        <f aca="false">BV$5/(1-$C63)+$B$63-BV$5</f>
        <v>0.601714512590116</v>
      </c>
      <c r="BW63" s="1" t="n">
        <f aca="false">BW$5/(1-$C63)+$B$63-BW$5</f>
        <v>0.603955657716017</v>
      </c>
      <c r="BX63" s="1" t="n">
        <f aca="false">BX$5/(1-$C63)+$B$63-BX$5</f>
        <v>0.606196802841918</v>
      </c>
      <c r="BY63" s="1" t="n">
        <f aca="false">BY$5/(1-$C63)+$B$63-BY$5</f>
        <v>0.608437947967819</v>
      </c>
      <c r="BZ63" s="1" t="n">
        <f aca="false">BZ$5/(1-$C63)+$B$63-BZ$5</f>
        <v>0.610679093093721</v>
      </c>
      <c r="CA63" s="1" t="n">
        <f aca="false">CA$5/(1-$C63)+$B$63-CA$5</f>
        <v>0.612920238219622</v>
      </c>
      <c r="CB63" s="1" t="n">
        <f aca="false">CB$5/(1-$C63)+$B$63-CB$5</f>
        <v>0.615161383345523</v>
      </c>
      <c r="CC63" s="1" t="n">
        <f aca="false">CC$5/(1-$C63)+$B$63-CC$5</f>
        <v>0.617402528471424</v>
      </c>
      <c r="CD63" s="1" t="n">
        <f aca="false">CD$5/(1-$C63)+$B$63-CD$5</f>
        <v>0.619643673597325</v>
      </c>
      <c r="CE63" s="1" t="n">
        <f aca="false">CE$5/(1-$C63)+$B$63-CE$5</f>
        <v>0.621884818723227</v>
      </c>
      <c r="CF63" s="1" t="n">
        <f aca="false">CF$5/(1-$C63)+$B$63-CF$5</f>
        <v>0.624125963849128</v>
      </c>
      <c r="CG63" s="1" t="n">
        <f aca="false">CG$5/(1-$C63)+$B$63-CG$5</f>
        <v>0.626367108975028</v>
      </c>
      <c r="CH63" s="1" t="n">
        <f aca="false">CH$5/(1-$C63)+$B$63-CH$5</f>
        <v>0.62860825410093</v>
      </c>
      <c r="CI63" s="1" t="n">
        <f aca="false">CI$5/(1-$C63)+$B$63-CI$5</f>
        <v>0.630849399226831</v>
      </c>
      <c r="CJ63" s="1" t="n">
        <f aca="false">CJ$5/(1-$C63)+$B$63-CJ$5</f>
        <v>0.633090544352732</v>
      </c>
      <c r="CK63" s="1" t="n">
        <f aca="false">CK$5/(1-$C63)+$B$63-CK$5</f>
        <v>0.635331689478633</v>
      </c>
      <c r="CL63" s="1" t="n">
        <f aca="false">CL$5/(1-$C63)+$B$63-CL$5</f>
        <v>0.637572834604534</v>
      </c>
      <c r="CM63" s="1" t="n">
        <f aca="false">CM$5/(1-$C63)+$B$63-CM$5</f>
        <v>0.639813979730436</v>
      </c>
      <c r="CN63" s="1" t="n">
        <f aca="false">CN$5/(1-$C63)+$B$63-CN$5</f>
        <v>0.642055124856337</v>
      </c>
      <c r="CO63" s="1" t="n">
        <f aca="false">CO$5/(1-$C63)+$B$63-CO$5</f>
        <v>0.644296269982238</v>
      </c>
      <c r="CP63" s="1" t="n">
        <f aca="false">CP$5/(1-$C63)+$B$63-CP$5</f>
        <v>0.646537415108139</v>
      </c>
      <c r="CQ63" s="1" t="n">
        <f aca="false">CQ$5/(1-$C63)+$B$63-CQ$5</f>
        <v>0.648778560234041</v>
      </c>
      <c r="CR63" s="1" t="n">
        <f aca="false">CR$5/(1-$C63)+$B$63-CR$5</f>
        <v>0.651019705359942</v>
      </c>
      <c r="CS63" s="1" t="n">
        <f aca="false">CS$5/(1-$C63)+$B$63-CS$5</f>
        <v>0.653260850485842</v>
      </c>
      <c r="CT63" s="1" t="n">
        <f aca="false">CT$5/(1-$C63)+$B$63-CT$5</f>
        <v>0.655501995611743</v>
      </c>
      <c r="CU63" s="1" t="n">
        <f aca="false">CU$5/(1-$C63)+$B$63-CU$5</f>
        <v>0.657743140737645</v>
      </c>
      <c r="CV63" s="1" t="n">
        <f aca="false">CV$5/(1-$C63)+$B$63-CV$5</f>
        <v>0.659984285863546</v>
      </c>
      <c r="CW63" s="1" t="n">
        <f aca="false">CW$5/(1-$C63)+$B$63-CW$5</f>
        <v>0.662225430989447</v>
      </c>
      <c r="CX63" s="1" t="n">
        <f aca="false">CX$5/(1-$C63)+$B$63-CX$5</f>
        <v>0.664466576115348</v>
      </c>
      <c r="CY63" s="1" t="n">
        <f aca="false">CY$5/(1-$C63)+$B$63-CY$5</f>
        <v>0.66670772124125</v>
      </c>
      <c r="CZ63" s="1" t="n">
        <f aca="false">CZ$5/(1-$C63)+$B$63-CZ$5</f>
        <v>0.668948866367151</v>
      </c>
      <c r="DA63" s="1" t="n">
        <f aca="false">DA$5/(1-$C63)+$B$63-DA$5</f>
        <v>0.671190011493052</v>
      </c>
      <c r="DB63" s="1" t="n">
        <f aca="false">DB$5/(1-$C63)+$B$63-DB$5</f>
        <v>0.673431156618953</v>
      </c>
      <c r="DC63" s="1" t="n">
        <f aca="false">DC$5/(1-$C63)+$B$63-DC$5</f>
        <v>0.675672301744855</v>
      </c>
      <c r="DD63" s="1" t="n">
        <f aca="false">DD$5/(1-$C63)+$B$63-DD$5</f>
        <v>0.677913446870755</v>
      </c>
      <c r="DE63" s="1" t="n">
        <f aca="false">DE$5/(1-$C63)+$B$63-DE$5</f>
        <v>0.680154591996656</v>
      </c>
      <c r="DF63" s="1" t="n">
        <f aca="false">DF$5/(1-$C63)+$B$63-DF$5</f>
        <v>0.682395737122557</v>
      </c>
      <c r="DG63" s="1" t="n">
        <f aca="false">DG$5/(1-$C63)+$B$63-DG$5</f>
        <v>0.684636882248459</v>
      </c>
      <c r="DH63" s="1" t="n">
        <f aca="false">DH$5/(1-$C63)+$B$63-DH$5</f>
        <v>0.68687802737436</v>
      </c>
      <c r="DI63" s="1" t="n">
        <f aca="false">DI$5/(1-$C63)+$B$63-DI$5</f>
        <v>0.689119172500261</v>
      </c>
      <c r="DJ63" s="1" t="n">
        <f aca="false">DJ$5/(1-$C63)+$B$63-DJ$5</f>
        <v>0.691360317626162</v>
      </c>
      <c r="DK63" s="1" t="n">
        <f aca="false">DK$5/(1-$C63)+$B$63-DK$5</f>
        <v>0.693601462752064</v>
      </c>
      <c r="DL63" s="1" t="n">
        <f aca="false">DL$5/(1-$C63)+$B$63-DL$5</f>
        <v>0.695842607877965</v>
      </c>
      <c r="DM63" s="1" t="n">
        <f aca="false">DM$5/(1-$C63)+$B$63-DM$5</f>
        <v>0.698083753003866</v>
      </c>
      <c r="DN63" s="1" t="n">
        <f aca="false">DN$5/(1-$C63)+$B$63-DN$5</f>
        <v>0.700324898129767</v>
      </c>
      <c r="DO63" s="1" t="n">
        <f aca="false">DO$5/(1-$C63)+$B$63-DO$5</f>
        <v>0.702566043255668</v>
      </c>
      <c r="DP63" s="1" t="n">
        <f aca="false">DP$5/(1-$C63)+$B$63-DP$5</f>
        <v>0.704807188381568</v>
      </c>
      <c r="DQ63" s="1" t="n">
        <f aca="false">DQ$5/(1-$C63)+$B$63-DQ$5</f>
        <v>0.707048333507469</v>
      </c>
      <c r="DR63" s="1" t="n">
        <f aca="false">DR$5/(1-$C63)+$B$63-DR$5</f>
        <v>0.70928947863337</v>
      </c>
      <c r="DS63" s="1" t="n">
        <f aca="false">DS$5/(1-$C63)+$B$63-DS$5</f>
        <v>0.711530623759272</v>
      </c>
      <c r="DT63" s="1" t="n">
        <f aca="false">DT$5/(1-$C63)+$B$63-DT$5</f>
        <v>0.713771768885173</v>
      </c>
      <c r="DU63" s="1" t="n">
        <f aca="false">DU$5/(1-$C63)+$B$63-DU$5</f>
        <v>0.716012914011074</v>
      </c>
      <c r="DV63" s="1" t="n">
        <f aca="false">DV$5/(1-$C63)+$B$63-DV$5</f>
        <v>0.718254059136975</v>
      </c>
      <c r="DW63" s="1" t="n">
        <f aca="false">DW$5/(1-$C63)+$B$63-DW$5</f>
        <v>0.720495204262877</v>
      </c>
      <c r="DX63" s="1" t="n">
        <f aca="false">DX$5/(1-$C63)+$B$63-DX$5</f>
        <v>0.722736349388778</v>
      </c>
      <c r="DY63" s="1" t="n">
        <f aca="false">DY$5/(1-$C63)+$B$63-DY$5</f>
        <v>0.724977494514679</v>
      </c>
      <c r="DZ63" s="1" t="n">
        <f aca="false">DZ$5/(1-$C63)+$B$63-DZ$5</f>
        <v>0.72721863964058</v>
      </c>
      <c r="EA63" s="1" t="n">
        <f aca="false">EA$5/(1-$C63)+$B$63-EA$5</f>
        <v>0.729459784766481</v>
      </c>
      <c r="EB63" s="1" t="n">
        <f aca="false">EB$5/(1-$C63)+$B$63-EB$5</f>
        <v>0.731700929892383</v>
      </c>
      <c r="EC63" s="1" t="n">
        <f aca="false">EC$5/(1-$C63)+$B$63-EC$5</f>
        <v>0.733942075018284</v>
      </c>
      <c r="ED63" s="1" t="n">
        <f aca="false">ED$5/(1-$C63)+$B$63-ED$5</f>
        <v>0.736183220144185</v>
      </c>
    </row>
    <row r="64" customFormat="false" ht="12.75" hidden="false" customHeight="false" outlineLevel="0" collapsed="false">
      <c r="A64" s="18" t="s">
        <v>95</v>
      </c>
      <c r="B64" s="1" t="n">
        <f aca="false">0.4377</f>
        <v>0.4377</v>
      </c>
      <c r="C64" s="2" t="n">
        <v>0.0506</v>
      </c>
      <c r="D64" s="1" t="n">
        <f aca="false">D$5/(1-$C64)+$B$64-D$5</f>
        <v>0.51764522856541</v>
      </c>
      <c r="E64" s="1" t="n">
        <f aca="false">E$5/(1-$C64)+$B$64-E$5</f>
        <v>0.52031006951759</v>
      </c>
      <c r="F64" s="1" t="n">
        <f aca="false">F$5/(1-$C64)+$B$64-F$5</f>
        <v>0.52297491046977</v>
      </c>
      <c r="G64" s="1" t="n">
        <f aca="false">G$5/(1-$C64)+$B$64-G$5</f>
        <v>0.525639751421951</v>
      </c>
      <c r="H64" s="1" t="n">
        <f aca="false">H$5/(1-$C64)+$B$64-H$5</f>
        <v>0.528304592374131</v>
      </c>
      <c r="I64" s="1" t="n">
        <f aca="false">I$5/(1-$C64)+$B$64-I$5</f>
        <v>0.530969433326311</v>
      </c>
      <c r="J64" s="1" t="n">
        <f aca="false">J$5/(1-$C64)+$B$64-J$5</f>
        <v>0.533634274278492</v>
      </c>
      <c r="K64" s="1" t="n">
        <f aca="false">K$5/(1-$C64)+$B$64-K$5</f>
        <v>0.536299115230672</v>
      </c>
      <c r="L64" s="1" t="n">
        <f aca="false">L$5/(1-$C64)+$B$64-L$5</f>
        <v>0.538963956182852</v>
      </c>
      <c r="M64" s="1" t="n">
        <f aca="false">M$5/(1-$C64)+$B$64-M$5</f>
        <v>0.541628797135033</v>
      </c>
      <c r="N64" s="1" t="n">
        <f aca="false">N$5/(1-$C64)+$B$64-N$5</f>
        <v>0.544293638087213</v>
      </c>
      <c r="O64" s="1" t="n">
        <f aca="false">O$5/(1-$C64)+$B$64-O$5</f>
        <v>0.546958479039393</v>
      </c>
      <c r="P64" s="1" t="n">
        <f aca="false">P$5/(1-$C64)+$B$64-P$5</f>
        <v>0.549623319991574</v>
      </c>
      <c r="Q64" s="1" t="n">
        <f aca="false">Q$5/(1-$C64)+$B$64-Q$5</f>
        <v>0.552288160943754</v>
      </c>
      <c r="R64" s="1" t="n">
        <f aca="false">R$5/(1-$C64)+$B$64-R$5</f>
        <v>0.554953001895934</v>
      </c>
      <c r="S64" s="1" t="n">
        <f aca="false">S$5/(1-$C64)+$B$64-S$5</f>
        <v>0.557617842848114</v>
      </c>
      <c r="T64" s="1" t="n">
        <f aca="false">T$5/(1-$C64)+$B$64-T$5</f>
        <v>0.560282683800295</v>
      </c>
      <c r="U64" s="1" t="n">
        <f aca="false">U$5/(1-$C64)+$B$64-U$5</f>
        <v>0.562947524752475</v>
      </c>
      <c r="V64" s="1" t="n">
        <f aca="false">V$5/(1-$C64)+$B$64-V$5</f>
        <v>0.565612365704655</v>
      </c>
      <c r="W64" s="1" t="n">
        <f aca="false">W$5/(1-$C64)+$B$64-W$5</f>
        <v>0.568277206656836</v>
      </c>
      <c r="X64" s="1" t="n">
        <f aca="false">X$5/(1-$C64)+$B$64-X$5</f>
        <v>0.570942047609016</v>
      </c>
      <c r="Y64" s="1" t="n">
        <f aca="false">Y$5/(1-$C64)+$B$64-Y$5</f>
        <v>0.573606888561197</v>
      </c>
      <c r="Z64" s="1" t="n">
        <f aca="false">Z$5/(1-$C64)+$B$64-Z$5</f>
        <v>0.576271729513377</v>
      </c>
      <c r="AA64" s="1" t="n">
        <f aca="false">AA$5/(1-$C64)+$B$64-AA$5</f>
        <v>0.578936570465557</v>
      </c>
      <c r="AB64" s="1" t="n">
        <f aca="false">AB$5/(1-$C64)+$B$64-AB$5</f>
        <v>0.581601411417737</v>
      </c>
      <c r="AC64" s="1" t="n">
        <f aca="false">AC$5/(1-$C64)+$B$64-AC$5</f>
        <v>0.584266252369918</v>
      </c>
      <c r="AD64" s="1" t="n">
        <f aca="false">AD$5/(1-$C64)+$B$64-AD$5</f>
        <v>0.586931093322098</v>
      </c>
      <c r="AE64" s="1" t="n">
        <f aca="false">AE$5/(1-$C64)+$B$64-AE$5</f>
        <v>0.589595934274279</v>
      </c>
      <c r="AF64" s="1" t="n">
        <f aca="false">AF$5/(1-$C64)+$B$64-AF$5</f>
        <v>0.592260775226459</v>
      </c>
      <c r="AG64" s="1" t="n">
        <f aca="false">AG$5/(1-$C64)+$B$64-AG$5</f>
        <v>0.594925616178639</v>
      </c>
      <c r="AH64" s="1" t="n">
        <f aca="false">AH$5/(1-$C64)+$B$64-AH$5</f>
        <v>0.597590457130819</v>
      </c>
      <c r="AI64" s="1" t="n">
        <f aca="false">AI$5/(1-$C64)+$B$64-AI$5</f>
        <v>0.600255298082999</v>
      </c>
      <c r="AJ64" s="1" t="n">
        <f aca="false">AJ$5/(1-$C64)+$B$64-AJ$5</f>
        <v>0.60292013903518</v>
      </c>
      <c r="AK64" s="1" t="n">
        <f aca="false">AK$5/(1-$C64)+$B$64-AK$5</f>
        <v>0.60558497998736</v>
      </c>
      <c r="AL64" s="1" t="n">
        <f aca="false">AL$5/(1-$C64)+$B$64-AL$5</f>
        <v>0.608249820939541</v>
      </c>
      <c r="AM64" s="1" t="n">
        <f aca="false">AM$5/(1-$C64)+$B$64-AM$5</f>
        <v>0.610914661891721</v>
      </c>
      <c r="AN64" s="1" t="n">
        <f aca="false">AN$5/(1-$C64)+$B$64-AN$5</f>
        <v>0.613579502843901</v>
      </c>
      <c r="AO64" s="1" t="n">
        <f aca="false">AO$5/(1-$C64)+$B$64-AO$5</f>
        <v>0.616244343796081</v>
      </c>
      <c r="AP64" s="1" t="n">
        <f aca="false">AP$5/(1-$C64)+$B$64-AP$5</f>
        <v>0.618909184748261</v>
      </c>
      <c r="AQ64" s="1" t="n">
        <f aca="false">AQ$5/(1-$C64)+$B$64-AQ$5</f>
        <v>0.621574025700442</v>
      </c>
      <c r="AR64" s="1" t="n">
        <f aca="false">AR$5/(1-$C64)+$B$64-AR$5</f>
        <v>0.624238866652622</v>
      </c>
      <c r="AS64" s="1" t="n">
        <f aca="false">AS$5/(1-$C64)+$B$64-AS$5</f>
        <v>0.626903707604802</v>
      </c>
      <c r="AT64" s="1" t="n">
        <f aca="false">AT$5/(1-$C64)+$B$64-AT$5</f>
        <v>0.629568548556983</v>
      </c>
      <c r="AU64" s="1" t="n">
        <f aca="false">AU$5/(1-$C64)+$B$64-AU$5</f>
        <v>0.632233389509163</v>
      </c>
      <c r="AV64" s="1" t="n">
        <f aca="false">AV$5/(1-$C64)+$B$64-AV$5</f>
        <v>0.634898230461344</v>
      </c>
      <c r="AW64" s="1" t="n">
        <f aca="false">AW$5/(1-$C64)+$B$64-AW$5</f>
        <v>0.637563071413525</v>
      </c>
      <c r="AX64" s="1" t="n">
        <f aca="false">AX$5/(1-$C64)+$B$64-AX$5</f>
        <v>0.640227912365704</v>
      </c>
      <c r="AY64" s="1" t="n">
        <f aca="false">AY$5/(1-$C64)+$B$64-AY$5</f>
        <v>0.642892753317885</v>
      </c>
      <c r="AZ64" s="1" t="n">
        <f aca="false">AZ$5/(1-$C64)+$B$64-AZ$5</f>
        <v>0.645557594270064</v>
      </c>
      <c r="BA64" s="1" t="n">
        <f aca="false">BA$5/(1-$C64)+$B$64-BA$5</f>
        <v>0.648222435222245</v>
      </c>
      <c r="BB64" s="1" t="n">
        <f aca="false">BB$5/(1-$C64)+$B$64-BB$5</f>
        <v>0.650887276174426</v>
      </c>
      <c r="BC64" s="1" t="n">
        <f aca="false">BC$5/(1-$C64)+$B$64-BC$5</f>
        <v>0.653552117126607</v>
      </c>
      <c r="BD64" s="1" t="n">
        <f aca="false">BD$5/(1-$C64)+$B$64-BD$5</f>
        <v>0.656216958078786</v>
      </c>
      <c r="BE64" s="1" t="n">
        <f aca="false">BE$5/(1-$C64)+$B$64-BE$5</f>
        <v>0.658881799030967</v>
      </c>
      <c r="BF64" s="1" t="n">
        <f aca="false">BF$5/(1-$C64)+$B$64-BF$5</f>
        <v>0.661546639983146</v>
      </c>
      <c r="BG64" s="1" t="n">
        <f aca="false">BG$5/(1-$C64)+$B$64-BG$5</f>
        <v>0.664211480935327</v>
      </c>
      <c r="BH64" s="1" t="n">
        <f aca="false">BH$5/(1-$C64)+$B$64-BH$5</f>
        <v>0.666876321887508</v>
      </c>
      <c r="BI64" s="1" t="n">
        <f aca="false">BI$5/(1-$C64)+$B$64-BI$5</f>
        <v>0.669541162839687</v>
      </c>
      <c r="BJ64" s="1" t="n">
        <f aca="false">BJ$5/(1-$C64)+$B$64-BJ$5</f>
        <v>0.672206003791868</v>
      </c>
      <c r="BK64" s="1" t="n">
        <f aca="false">BK$5/(1-$C64)+$B$64-BK$5</f>
        <v>0.674870844744048</v>
      </c>
      <c r="BL64" s="1" t="n">
        <f aca="false">BL$5/(1-$C64)+$B$64-BL$5</f>
        <v>0.677535685696229</v>
      </c>
      <c r="BM64" s="1" t="n">
        <f aca="false">BM$5/(1-$C64)+$B$64-BM$5</f>
        <v>0.68020052664841</v>
      </c>
      <c r="BN64" s="1" t="n">
        <f aca="false">BN$5/(1-$C64)+$B$64-BN$5</f>
        <v>0.682865367600589</v>
      </c>
      <c r="BO64" s="1" t="n">
        <f aca="false">BO$5/(1-$C64)+$B$64-BO$5</f>
        <v>0.68553020855277</v>
      </c>
      <c r="BP64" s="1" t="n">
        <f aca="false">BP$5/(1-$C64)+$B$64-BP$5</f>
        <v>0.688195049504951</v>
      </c>
      <c r="BQ64" s="1" t="n">
        <f aca="false">BQ$5/(1-$C64)+$B$64-BQ$5</f>
        <v>0.69085989045713</v>
      </c>
      <c r="BR64" s="1" t="n">
        <f aca="false">BR$5/(1-$C64)+$B$64-BR$5</f>
        <v>0.693524731409311</v>
      </c>
      <c r="BS64" s="1" t="n">
        <f aca="false">BS$5/(1-$C64)+$B$64-BS$5</f>
        <v>0.69618957236149</v>
      </c>
      <c r="BT64" s="1" t="n">
        <f aca="false">BT$5/(1-$C64)+$B$64-BT$5</f>
        <v>0.698854413313671</v>
      </c>
      <c r="BU64" s="1" t="n">
        <f aca="false">BU$5/(1-$C64)+$B$64-BU$5</f>
        <v>0.701519254265852</v>
      </c>
      <c r="BV64" s="1" t="n">
        <f aca="false">BV$5/(1-$C64)+$B$64-BV$5</f>
        <v>0.704184095218031</v>
      </c>
      <c r="BW64" s="1" t="n">
        <f aca="false">BW$5/(1-$C64)+$B$64-BW$5</f>
        <v>0.706848936170212</v>
      </c>
      <c r="BX64" s="1" t="n">
        <f aca="false">BX$5/(1-$C64)+$B$64-BX$5</f>
        <v>0.709513777122392</v>
      </c>
      <c r="BY64" s="1" t="n">
        <f aca="false">BY$5/(1-$C64)+$B$64-BY$5</f>
        <v>0.712178618074573</v>
      </c>
      <c r="BZ64" s="1" t="n">
        <f aca="false">BZ$5/(1-$C64)+$B$64-BZ$5</f>
        <v>0.714843459026754</v>
      </c>
      <c r="CA64" s="1" t="n">
        <f aca="false">CA$5/(1-$C64)+$B$64-CA$5</f>
        <v>0.717508299978933</v>
      </c>
      <c r="CB64" s="1" t="n">
        <f aca="false">CB$5/(1-$C64)+$B$64-CB$5</f>
        <v>0.720173140931114</v>
      </c>
      <c r="CC64" s="1" t="n">
        <f aca="false">CC$5/(1-$C64)+$B$64-CC$5</f>
        <v>0.722837981883295</v>
      </c>
      <c r="CD64" s="1" t="n">
        <f aca="false">CD$5/(1-$C64)+$B$64-CD$5</f>
        <v>0.725502822835474</v>
      </c>
      <c r="CE64" s="1" t="n">
        <f aca="false">CE$5/(1-$C64)+$B$64-CE$5</f>
        <v>0.728167663787655</v>
      </c>
      <c r="CF64" s="1" t="n">
        <f aca="false">CF$5/(1-$C64)+$B$64-CF$5</f>
        <v>0.730832504739834</v>
      </c>
      <c r="CG64" s="1" t="n">
        <f aca="false">CG$5/(1-$C64)+$B$64-CG$5</f>
        <v>0.733497345692015</v>
      </c>
      <c r="CH64" s="1" t="n">
        <f aca="false">CH$5/(1-$C64)+$B$64-CH$5</f>
        <v>0.736162186644196</v>
      </c>
      <c r="CI64" s="1" t="n">
        <f aca="false">CI$5/(1-$C64)+$B$64-CI$5</f>
        <v>0.738827027596376</v>
      </c>
      <c r="CJ64" s="1" t="n">
        <f aca="false">CJ$5/(1-$C64)+$B$64-CJ$5</f>
        <v>0.741491868548557</v>
      </c>
      <c r="CK64" s="1" t="n">
        <f aca="false">CK$5/(1-$C64)+$B$64-CK$5</f>
        <v>0.744156709500736</v>
      </c>
      <c r="CL64" s="1" t="n">
        <f aca="false">CL$5/(1-$C64)+$B$64-CL$5</f>
        <v>0.746821550452917</v>
      </c>
      <c r="CM64" s="1" t="n">
        <f aca="false">CM$5/(1-$C64)+$B$64-CM$5</f>
        <v>0.749486391405098</v>
      </c>
      <c r="CN64" s="1" t="n">
        <f aca="false">CN$5/(1-$C64)+$B$64-CN$5</f>
        <v>0.752151232357277</v>
      </c>
      <c r="CO64" s="1" t="n">
        <f aca="false">CO$5/(1-$C64)+$B$64-CO$5</f>
        <v>0.754816073309458</v>
      </c>
      <c r="CP64" s="1" t="n">
        <f aca="false">CP$5/(1-$C64)+$B$64-CP$5</f>
        <v>0.757480914261637</v>
      </c>
      <c r="CQ64" s="1" t="n">
        <f aca="false">CQ$5/(1-$C64)+$B$64-CQ$5</f>
        <v>0.760145755213818</v>
      </c>
      <c r="CR64" s="1" t="n">
        <f aca="false">CR$5/(1-$C64)+$B$64-CR$5</f>
        <v>0.762810596165999</v>
      </c>
      <c r="CS64" s="1" t="n">
        <f aca="false">CS$5/(1-$C64)+$B$64-CS$5</f>
        <v>0.765475437118178</v>
      </c>
      <c r="CT64" s="1" t="n">
        <f aca="false">CT$5/(1-$C64)+$B$64-CT$5</f>
        <v>0.76814027807036</v>
      </c>
      <c r="CU64" s="1" t="n">
        <f aca="false">CU$5/(1-$C64)+$B$64-CU$5</f>
        <v>0.770805119022541</v>
      </c>
      <c r="CV64" s="1" t="n">
        <f aca="false">CV$5/(1-$C64)+$B$64-CV$5</f>
        <v>0.77346995997472</v>
      </c>
      <c r="CW64" s="1" t="n">
        <f aca="false">CW$5/(1-$C64)+$B$64-CW$5</f>
        <v>0.776134800926901</v>
      </c>
      <c r="CX64" s="1" t="n">
        <f aca="false">CX$5/(1-$C64)+$B$64-CX$5</f>
        <v>0.77879964187908</v>
      </c>
      <c r="CY64" s="1" t="n">
        <f aca="false">CY$5/(1-$C64)+$B$64-CY$5</f>
        <v>0.781464482831261</v>
      </c>
      <c r="CZ64" s="1" t="n">
        <f aca="false">CZ$5/(1-$C64)+$B$64-CZ$5</f>
        <v>0.784129323783442</v>
      </c>
      <c r="DA64" s="1" t="n">
        <f aca="false">DA$5/(1-$C64)+$B$64-DA$5</f>
        <v>0.786794164735621</v>
      </c>
      <c r="DB64" s="1" t="n">
        <f aca="false">DB$5/(1-$C64)+$B$64-DB$5</f>
        <v>0.789459005687802</v>
      </c>
      <c r="DC64" s="1" t="n">
        <f aca="false">DC$5/(1-$C64)+$B$64-DC$5</f>
        <v>0.792123846639981</v>
      </c>
      <c r="DD64" s="1" t="n">
        <f aca="false">DD$5/(1-$C64)+$B$64-DD$5</f>
        <v>0.794788687592162</v>
      </c>
      <c r="DE64" s="1" t="n">
        <f aca="false">DE$5/(1-$C64)+$B$64-DE$5</f>
        <v>0.797453528544343</v>
      </c>
      <c r="DF64" s="1" t="n">
        <f aca="false">DF$5/(1-$C64)+$B$64-DF$5</f>
        <v>0.800118369496523</v>
      </c>
      <c r="DG64" s="1" t="n">
        <f aca="false">DG$5/(1-$C64)+$B$64-DG$5</f>
        <v>0.802783210448704</v>
      </c>
      <c r="DH64" s="1" t="n">
        <f aca="false">DH$5/(1-$C64)+$B$64-DH$5</f>
        <v>0.805448051400883</v>
      </c>
      <c r="DI64" s="1" t="n">
        <f aca="false">DI$5/(1-$C64)+$B$64-DI$5</f>
        <v>0.808112892353064</v>
      </c>
      <c r="DJ64" s="1" t="n">
        <f aca="false">DJ$5/(1-$C64)+$B$64-DJ$5</f>
        <v>0.810777733305245</v>
      </c>
      <c r="DK64" s="1" t="n">
        <f aca="false">DK$5/(1-$C64)+$B$64-DK$5</f>
        <v>0.813442574257424</v>
      </c>
      <c r="DL64" s="1" t="n">
        <f aca="false">DL$5/(1-$C64)+$B$64-DL$5</f>
        <v>0.816107415209605</v>
      </c>
      <c r="DM64" s="1" t="n">
        <f aca="false">DM$5/(1-$C64)+$B$64-DM$5</f>
        <v>0.818772256161786</v>
      </c>
      <c r="DN64" s="1" t="n">
        <f aca="false">DN$5/(1-$C64)+$B$64-DN$5</f>
        <v>0.821437097113965</v>
      </c>
      <c r="DO64" s="1" t="n">
        <f aca="false">DO$5/(1-$C64)+$B$64-DO$5</f>
        <v>0.824101938066146</v>
      </c>
      <c r="DP64" s="1" t="n">
        <f aca="false">DP$5/(1-$C64)+$B$64-DP$5</f>
        <v>0.826766779018326</v>
      </c>
      <c r="DQ64" s="1" t="n">
        <f aca="false">DQ$5/(1-$C64)+$B$64-DQ$5</f>
        <v>0.829431619970507</v>
      </c>
      <c r="DR64" s="1" t="n">
        <f aca="false">DR$5/(1-$C64)+$B$64-DR$5</f>
        <v>0.832096460922688</v>
      </c>
      <c r="DS64" s="1" t="n">
        <f aca="false">DS$5/(1-$C64)+$B$64-DS$5</f>
        <v>0.834761301874867</v>
      </c>
      <c r="DT64" s="1" t="n">
        <f aca="false">DT$5/(1-$C64)+$B$64-DT$5</f>
        <v>0.837426142827048</v>
      </c>
      <c r="DU64" s="1" t="n">
        <f aca="false">DU$5/(1-$C64)+$B$64-DU$5</f>
        <v>0.840090983779227</v>
      </c>
      <c r="DV64" s="1" t="n">
        <f aca="false">DV$5/(1-$C64)+$B$64-DV$5</f>
        <v>0.842755824731408</v>
      </c>
      <c r="DW64" s="1" t="n">
        <f aca="false">DW$5/(1-$C64)+$B$64-DW$5</f>
        <v>0.845420665683587</v>
      </c>
      <c r="DX64" s="1" t="n">
        <f aca="false">DX$5/(1-$C64)+$B$64-DX$5</f>
        <v>0.848085506635768</v>
      </c>
      <c r="DY64" s="1" t="n">
        <f aca="false">DY$5/(1-$C64)+$B$64-DY$5</f>
        <v>0.850750347587949</v>
      </c>
      <c r="DZ64" s="1" t="n">
        <f aca="false">DZ$5/(1-$C64)+$B$64-DZ$5</f>
        <v>0.853415188540128</v>
      </c>
      <c r="EA64" s="1" t="n">
        <f aca="false">EA$5/(1-$C64)+$B$64-EA$5</f>
        <v>0.856080029492309</v>
      </c>
      <c r="EB64" s="1" t="n">
        <f aca="false">EB$5/(1-$C64)+$B$64-EB$5</f>
        <v>0.858744870444489</v>
      </c>
      <c r="EC64" s="1" t="n">
        <f aca="false">EC$5/(1-$C64)+$B$64-EC$5</f>
        <v>0.86140971139667</v>
      </c>
      <c r="ED64" s="1" t="n">
        <f aca="false">ED$5/(1-$C64)+$B$64-ED$5</f>
        <v>0.864074552348851</v>
      </c>
    </row>
    <row r="65" customFormat="false" ht="12.75" hidden="false" customHeight="false" outlineLevel="0" collapsed="false">
      <c r="A65" s="18" t="s">
        <v>96</v>
      </c>
      <c r="B65" s="1" t="n">
        <f aca="false">0.4994</f>
        <v>0.4994</v>
      </c>
      <c r="C65" s="2" t="n">
        <v>0.0597</v>
      </c>
      <c r="D65" s="1" t="n">
        <f aca="false">D$5/(1-$C65)+$B$65-D$5</f>
        <v>0.594635563118154</v>
      </c>
      <c r="E65" s="1" t="n">
        <f aca="false">E$5/(1-$C65)+$B$65-E$5</f>
        <v>0.597810081888759</v>
      </c>
      <c r="F65" s="1" t="n">
        <f aca="false">F$5/(1-$C65)+$B$65-F$5</f>
        <v>0.600984600659364</v>
      </c>
      <c r="G65" s="1" t="n">
        <f aca="false">G$5/(1-$C65)+$B$65-G$5</f>
        <v>0.604159119429969</v>
      </c>
      <c r="H65" s="1" t="n">
        <f aca="false">H$5/(1-$C65)+$B$65-H$5</f>
        <v>0.607333638200574</v>
      </c>
      <c r="I65" s="1" t="n">
        <f aca="false">I$5/(1-$C65)+$B$65-I$5</f>
        <v>0.610508156971179</v>
      </c>
      <c r="J65" s="1" t="n">
        <f aca="false">J$5/(1-$C65)+$B$65-J$5</f>
        <v>0.613682675741785</v>
      </c>
      <c r="K65" s="1" t="n">
        <f aca="false">K$5/(1-$C65)+$B$65-K$5</f>
        <v>0.61685719451239</v>
      </c>
      <c r="L65" s="1" t="n">
        <f aca="false">L$5/(1-$C65)+$B$65-L$5</f>
        <v>0.620031713282995</v>
      </c>
      <c r="M65" s="1" t="n">
        <f aca="false">M$5/(1-$C65)+$B$65-M$5</f>
        <v>0.6232062320536</v>
      </c>
      <c r="N65" s="1" t="n">
        <f aca="false">N$5/(1-$C65)+$B$65-N$5</f>
        <v>0.626380750824205</v>
      </c>
      <c r="O65" s="1" t="n">
        <f aca="false">O$5/(1-$C65)+$B$65-O$5</f>
        <v>0.62955526959481</v>
      </c>
      <c r="P65" s="1" t="n">
        <f aca="false">P$5/(1-$C65)+$B$65-P$5</f>
        <v>0.632729788365416</v>
      </c>
      <c r="Q65" s="1" t="n">
        <f aca="false">Q$5/(1-$C65)+$B$65-Q$5</f>
        <v>0.635904307136021</v>
      </c>
      <c r="R65" s="1" t="n">
        <f aca="false">R$5/(1-$C65)+$B$65-R$5</f>
        <v>0.639078825906625</v>
      </c>
      <c r="S65" s="1" t="n">
        <f aca="false">S$5/(1-$C65)+$B$65-S$5</f>
        <v>0.642253344677231</v>
      </c>
      <c r="T65" s="1" t="n">
        <f aca="false">T$5/(1-$C65)+$B$65-T$5</f>
        <v>0.645427863447836</v>
      </c>
      <c r="U65" s="1" t="n">
        <f aca="false">U$5/(1-$C65)+$B$65-U$5</f>
        <v>0.648602382218441</v>
      </c>
      <c r="V65" s="1" t="n">
        <f aca="false">V$5/(1-$C65)+$B$65-V$5</f>
        <v>0.651776900989046</v>
      </c>
      <c r="W65" s="1" t="n">
        <f aca="false">W$5/(1-$C65)+$B$65-W$5</f>
        <v>0.654951419759651</v>
      </c>
      <c r="X65" s="1" t="n">
        <f aca="false">X$5/(1-$C65)+$B$65-X$5</f>
        <v>0.658125938530256</v>
      </c>
      <c r="Y65" s="1" t="n">
        <f aca="false">Y$5/(1-$C65)+$B$65-Y$5</f>
        <v>0.661300457300861</v>
      </c>
      <c r="Z65" s="1" t="n">
        <f aca="false">Z$5/(1-$C65)+$B$65-Z$5</f>
        <v>0.664474976071467</v>
      </c>
      <c r="AA65" s="1" t="n">
        <f aca="false">AA$5/(1-$C65)+$B$65-AA$5</f>
        <v>0.667649494842072</v>
      </c>
      <c r="AB65" s="1" t="n">
        <f aca="false">AB$5/(1-$C65)+$B$65-AB$5</f>
        <v>0.670824013612677</v>
      </c>
      <c r="AC65" s="1" t="n">
        <f aca="false">AC$5/(1-$C65)+$B$65-AC$5</f>
        <v>0.673998532383282</v>
      </c>
      <c r="AD65" s="1" t="n">
        <f aca="false">AD$5/(1-$C65)+$B$65-AD$5</f>
        <v>0.677173051153887</v>
      </c>
      <c r="AE65" s="1" t="n">
        <f aca="false">AE$5/(1-$C65)+$B$65-AE$5</f>
        <v>0.680347569924492</v>
      </c>
      <c r="AF65" s="1" t="n">
        <f aca="false">AF$5/(1-$C65)+$B$65-AF$5</f>
        <v>0.683522088695097</v>
      </c>
      <c r="AG65" s="1" t="n">
        <f aca="false">AG$5/(1-$C65)+$B$65-AG$5</f>
        <v>0.686696607465702</v>
      </c>
      <c r="AH65" s="1" t="n">
        <f aca="false">AH$5/(1-$C65)+$B$65-AH$5</f>
        <v>0.689871126236307</v>
      </c>
      <c r="AI65" s="1" t="n">
        <f aca="false">AI$5/(1-$C65)+$B$65-AI$5</f>
        <v>0.693045645006913</v>
      </c>
      <c r="AJ65" s="1" t="n">
        <f aca="false">AJ$5/(1-$C65)+$B$65-AJ$5</f>
        <v>0.696220163777518</v>
      </c>
      <c r="AK65" s="1" t="n">
        <f aca="false">AK$5/(1-$C65)+$B$65-AK$5</f>
        <v>0.699394682548123</v>
      </c>
      <c r="AL65" s="1" t="n">
        <f aca="false">AL$5/(1-$C65)+$B$65-AL$5</f>
        <v>0.702569201318728</v>
      </c>
      <c r="AM65" s="1" t="n">
        <f aca="false">AM$5/(1-$C65)+$B$65-AM$5</f>
        <v>0.705743720089333</v>
      </c>
      <c r="AN65" s="1" t="n">
        <f aca="false">AN$5/(1-$C65)+$B$65-AN$5</f>
        <v>0.708918238859938</v>
      </c>
      <c r="AO65" s="1" t="n">
        <f aca="false">AO$5/(1-$C65)+$B$65-AO$5</f>
        <v>0.712092757630543</v>
      </c>
      <c r="AP65" s="1" t="n">
        <f aca="false">AP$5/(1-$C65)+$B$65-AP$5</f>
        <v>0.715267276401148</v>
      </c>
      <c r="AQ65" s="1" t="n">
        <f aca="false">AQ$5/(1-$C65)+$B$65-AQ$5</f>
        <v>0.718441795171753</v>
      </c>
      <c r="AR65" s="1" t="n">
        <f aca="false">AR$5/(1-$C65)+$B$65-AR$5</f>
        <v>0.721616313942358</v>
      </c>
      <c r="AS65" s="1" t="n">
        <f aca="false">AS$5/(1-$C65)+$B$65-AS$5</f>
        <v>0.724790832712964</v>
      </c>
      <c r="AT65" s="1" t="n">
        <f aca="false">AT$5/(1-$C65)+$B$65-AT$5</f>
        <v>0.727965351483568</v>
      </c>
      <c r="AU65" s="1" t="n">
        <f aca="false">AU$5/(1-$C65)+$B$65-AU$5</f>
        <v>0.731139870254174</v>
      </c>
      <c r="AV65" s="1" t="n">
        <f aca="false">AV$5/(1-$C65)+$B$65-AV$5</f>
        <v>0.734314389024779</v>
      </c>
      <c r="AW65" s="1" t="n">
        <f aca="false">AW$5/(1-$C65)+$B$65-AW$5</f>
        <v>0.737488907795384</v>
      </c>
      <c r="AX65" s="1" t="n">
        <f aca="false">AX$5/(1-$C65)+$B$65-AX$5</f>
        <v>0.740663426565989</v>
      </c>
      <c r="AY65" s="1" t="n">
        <f aca="false">AY$5/(1-$C65)+$B$65-AY$5</f>
        <v>0.743837945336594</v>
      </c>
      <c r="AZ65" s="1" t="n">
        <f aca="false">AZ$5/(1-$C65)+$B$65-AZ$5</f>
        <v>0.747012464107199</v>
      </c>
      <c r="BA65" s="1" t="n">
        <f aca="false">BA$5/(1-$C65)+$B$65-BA$5</f>
        <v>0.750186982877804</v>
      </c>
      <c r="BB65" s="1" t="n">
        <f aca="false">BB$5/(1-$C65)+$B$65-BB$5</f>
        <v>0.753361501648409</v>
      </c>
      <c r="BC65" s="1" t="n">
        <f aca="false">BC$5/(1-$C65)+$B$65-BC$5</f>
        <v>0.756536020419015</v>
      </c>
      <c r="BD65" s="1" t="n">
        <f aca="false">BD$5/(1-$C65)+$B$65-BD$5</f>
        <v>0.759710539189619</v>
      </c>
      <c r="BE65" s="1" t="n">
        <f aca="false">BE$5/(1-$C65)+$B$65-BE$5</f>
        <v>0.762885057960225</v>
      </c>
      <c r="BF65" s="1" t="n">
        <f aca="false">BF$5/(1-$C65)+$B$65-BF$5</f>
        <v>0.76605957673083</v>
      </c>
      <c r="BG65" s="1" t="n">
        <f aca="false">BG$5/(1-$C65)+$B$65-BG$5</f>
        <v>0.769234095501435</v>
      </c>
      <c r="BH65" s="1" t="n">
        <f aca="false">BH$5/(1-$C65)+$B$65-BH$5</f>
        <v>0.77240861427204</v>
      </c>
      <c r="BI65" s="1" t="n">
        <f aca="false">BI$5/(1-$C65)+$B$65-BI$5</f>
        <v>0.775583133042645</v>
      </c>
      <c r="BJ65" s="1" t="n">
        <f aca="false">BJ$5/(1-$C65)+$B$65-BJ$5</f>
        <v>0.77875765181325</v>
      </c>
      <c r="BK65" s="1" t="n">
        <f aca="false">BK$5/(1-$C65)+$B$65-BK$5</f>
        <v>0.781932170583855</v>
      </c>
      <c r="BL65" s="1" t="n">
        <f aca="false">BL$5/(1-$C65)+$B$65-BL$5</f>
        <v>0.785106689354461</v>
      </c>
      <c r="BM65" s="1" t="n">
        <f aca="false">BM$5/(1-$C65)+$B$65-BM$5</f>
        <v>0.788281208125065</v>
      </c>
      <c r="BN65" s="1" t="n">
        <f aca="false">BN$5/(1-$C65)+$B$65-BN$5</f>
        <v>0.791455726895671</v>
      </c>
      <c r="BO65" s="1" t="n">
        <f aca="false">BO$5/(1-$C65)+$B$65-BO$5</f>
        <v>0.794630245666276</v>
      </c>
      <c r="BP65" s="1" t="n">
        <f aca="false">BP$5/(1-$C65)+$B$65-BP$5</f>
        <v>0.797804764436881</v>
      </c>
      <c r="BQ65" s="1" t="n">
        <f aca="false">BQ$5/(1-$C65)+$B$65-BQ$5</f>
        <v>0.800979283207486</v>
      </c>
      <c r="BR65" s="1" t="n">
        <f aca="false">BR$5/(1-$C65)+$B$65-BR$5</f>
        <v>0.804153801978091</v>
      </c>
      <c r="BS65" s="1" t="n">
        <f aca="false">BS$5/(1-$C65)+$B$65-BS$5</f>
        <v>0.807328320748696</v>
      </c>
      <c r="BT65" s="1" t="n">
        <f aca="false">BT$5/(1-$C65)+$B$65-BT$5</f>
        <v>0.810502839519301</v>
      </c>
      <c r="BU65" s="1" t="n">
        <f aca="false">BU$5/(1-$C65)+$B$65-BU$5</f>
        <v>0.813677358289906</v>
      </c>
      <c r="BV65" s="1" t="n">
        <f aca="false">BV$5/(1-$C65)+$B$65-BV$5</f>
        <v>0.816851877060511</v>
      </c>
      <c r="BW65" s="1" t="n">
        <f aca="false">BW$5/(1-$C65)+$B$65-BW$5</f>
        <v>0.820026395831117</v>
      </c>
      <c r="BX65" s="1" t="n">
        <f aca="false">BX$5/(1-$C65)+$B$65-BX$5</f>
        <v>0.823200914601721</v>
      </c>
      <c r="BY65" s="1" t="n">
        <f aca="false">BY$5/(1-$C65)+$B$65-BY$5</f>
        <v>0.826375433372327</v>
      </c>
      <c r="BZ65" s="1" t="n">
        <f aca="false">BZ$5/(1-$C65)+$B$65-BZ$5</f>
        <v>0.829549952142932</v>
      </c>
      <c r="CA65" s="1" t="n">
        <f aca="false">CA$5/(1-$C65)+$B$65-CA$5</f>
        <v>0.832724470913537</v>
      </c>
      <c r="CB65" s="1" t="n">
        <f aca="false">CB$5/(1-$C65)+$B$65-CB$5</f>
        <v>0.835898989684142</v>
      </c>
      <c r="CC65" s="1" t="n">
        <f aca="false">CC$5/(1-$C65)+$B$65-CC$5</f>
        <v>0.839073508454748</v>
      </c>
      <c r="CD65" s="1" t="n">
        <f aca="false">CD$5/(1-$C65)+$B$65-CD$5</f>
        <v>0.842248027225352</v>
      </c>
      <c r="CE65" s="1" t="n">
        <f aca="false">CE$5/(1-$C65)+$B$65-CE$5</f>
        <v>0.845422545995958</v>
      </c>
      <c r="CF65" s="1" t="n">
        <f aca="false">CF$5/(1-$C65)+$B$65-CF$5</f>
        <v>0.848597064766563</v>
      </c>
      <c r="CG65" s="1" t="n">
        <f aca="false">CG$5/(1-$C65)+$B$65-CG$5</f>
        <v>0.851771583537167</v>
      </c>
      <c r="CH65" s="1" t="n">
        <f aca="false">CH$5/(1-$C65)+$B$65-CH$5</f>
        <v>0.854946102307773</v>
      </c>
      <c r="CI65" s="1" t="n">
        <f aca="false">CI$5/(1-$C65)+$B$65-CI$5</f>
        <v>0.858120621078378</v>
      </c>
      <c r="CJ65" s="1" t="n">
        <f aca="false">CJ$5/(1-$C65)+$B$65-CJ$5</f>
        <v>0.861295139848983</v>
      </c>
      <c r="CK65" s="1" t="n">
        <f aca="false">CK$5/(1-$C65)+$B$65-CK$5</f>
        <v>0.864469658619588</v>
      </c>
      <c r="CL65" s="1" t="n">
        <f aca="false">CL$5/(1-$C65)+$B$65-CL$5</f>
        <v>0.867644177390194</v>
      </c>
      <c r="CM65" s="1" t="n">
        <f aca="false">CM$5/(1-$C65)+$B$65-CM$5</f>
        <v>0.870818696160798</v>
      </c>
      <c r="CN65" s="1" t="n">
        <f aca="false">CN$5/(1-$C65)+$B$65-CN$5</f>
        <v>0.873993214931404</v>
      </c>
      <c r="CO65" s="1" t="n">
        <f aca="false">CO$5/(1-$C65)+$B$65-CO$5</f>
        <v>0.877167733702009</v>
      </c>
      <c r="CP65" s="1" t="n">
        <f aca="false">CP$5/(1-$C65)+$B$65-CP$5</f>
        <v>0.880342252472614</v>
      </c>
      <c r="CQ65" s="1" t="n">
        <f aca="false">CQ$5/(1-$C65)+$B$65-CQ$5</f>
        <v>0.883516771243219</v>
      </c>
      <c r="CR65" s="1" t="n">
        <f aca="false">CR$5/(1-$C65)+$B$65-CR$5</f>
        <v>0.886691290013824</v>
      </c>
      <c r="CS65" s="1" t="n">
        <f aca="false">CS$5/(1-$C65)+$B$65-CS$5</f>
        <v>0.889865808784429</v>
      </c>
      <c r="CT65" s="1" t="n">
        <f aca="false">CT$5/(1-$C65)+$B$65-CT$5</f>
        <v>0.893040327555034</v>
      </c>
      <c r="CU65" s="1" t="n">
        <f aca="false">CU$5/(1-$C65)+$B$65-CU$5</f>
        <v>0.896214846325639</v>
      </c>
      <c r="CV65" s="1" t="n">
        <f aca="false">CV$5/(1-$C65)+$B$65-CV$5</f>
        <v>0.899389365096244</v>
      </c>
      <c r="CW65" s="1" t="n">
        <f aca="false">CW$5/(1-$C65)+$B$65-CW$5</f>
        <v>0.90256388386685</v>
      </c>
      <c r="CX65" s="1" t="n">
        <f aca="false">CX$5/(1-$C65)+$B$65-CX$5</f>
        <v>0.905738402637454</v>
      </c>
      <c r="CY65" s="1" t="n">
        <f aca="false">CY$5/(1-$C65)+$B$65-CY$5</f>
        <v>0.90891292140806</v>
      </c>
      <c r="CZ65" s="1" t="n">
        <f aca="false">CZ$5/(1-$C65)+$B$65-CZ$5</f>
        <v>0.912087440178665</v>
      </c>
      <c r="DA65" s="1" t="n">
        <f aca="false">DA$5/(1-$C65)+$B$65-DA$5</f>
        <v>0.91526195894927</v>
      </c>
      <c r="DB65" s="1" t="n">
        <f aca="false">DB$5/(1-$C65)+$B$65-DB$5</f>
        <v>0.918436477719875</v>
      </c>
      <c r="DC65" s="1" t="n">
        <f aca="false">DC$5/(1-$C65)+$B$65-DC$5</f>
        <v>0.921610996490481</v>
      </c>
      <c r="DD65" s="1" t="n">
        <f aca="false">DD$5/(1-$C65)+$B$65-DD$5</f>
        <v>0.924785515261085</v>
      </c>
      <c r="DE65" s="1" t="n">
        <f aca="false">DE$5/(1-$C65)+$B$65-DE$5</f>
        <v>0.92796003403169</v>
      </c>
      <c r="DF65" s="1" t="n">
        <f aca="false">DF$5/(1-$C65)+$B$65-DF$5</f>
        <v>0.931134552802296</v>
      </c>
      <c r="DG65" s="1" t="n">
        <f aca="false">DG$5/(1-$C65)+$B$65-DG$5</f>
        <v>0.9343090715729</v>
      </c>
      <c r="DH65" s="1" t="n">
        <f aca="false">DH$5/(1-$C65)+$B$65-DH$5</f>
        <v>0.937483590343506</v>
      </c>
      <c r="DI65" s="1" t="n">
        <f aca="false">DI$5/(1-$C65)+$B$65-DI$5</f>
        <v>0.940658109114111</v>
      </c>
      <c r="DJ65" s="1" t="n">
        <f aca="false">DJ$5/(1-$C65)+$B$65-DJ$5</f>
        <v>0.943832627884716</v>
      </c>
      <c r="DK65" s="1" t="n">
        <f aca="false">DK$5/(1-$C65)+$B$65-DK$5</f>
        <v>0.947007146655321</v>
      </c>
      <c r="DL65" s="1" t="n">
        <f aca="false">DL$5/(1-$C65)+$B$65-DL$5</f>
        <v>0.950181665425927</v>
      </c>
      <c r="DM65" s="1" t="n">
        <f aca="false">DM$5/(1-$C65)+$B$65-DM$5</f>
        <v>0.953356184196531</v>
      </c>
      <c r="DN65" s="1" t="n">
        <f aca="false">DN$5/(1-$C65)+$B$65-DN$5</f>
        <v>0.956530702967137</v>
      </c>
      <c r="DO65" s="1" t="n">
        <f aca="false">DO$5/(1-$C65)+$B$65-DO$5</f>
        <v>0.959705221737742</v>
      </c>
      <c r="DP65" s="1" t="n">
        <f aca="false">DP$5/(1-$C65)+$B$65-DP$5</f>
        <v>0.962879740508346</v>
      </c>
      <c r="DQ65" s="1" t="n">
        <f aca="false">DQ$5/(1-$C65)+$B$65-DQ$5</f>
        <v>0.966054259278952</v>
      </c>
      <c r="DR65" s="1" t="n">
        <f aca="false">DR$5/(1-$C65)+$B$65-DR$5</f>
        <v>0.969228778049557</v>
      </c>
      <c r="DS65" s="1" t="n">
        <f aca="false">DS$5/(1-$C65)+$B$65-DS$5</f>
        <v>0.972403296820163</v>
      </c>
      <c r="DT65" s="1" t="n">
        <f aca="false">DT$5/(1-$C65)+$B$65-DT$5</f>
        <v>0.975577815590767</v>
      </c>
      <c r="DU65" s="1" t="n">
        <f aca="false">DU$5/(1-$C65)+$B$65-DU$5</f>
        <v>0.978752334361372</v>
      </c>
      <c r="DV65" s="1" t="n">
        <f aca="false">DV$5/(1-$C65)+$B$65-DV$5</f>
        <v>0.981926853131978</v>
      </c>
      <c r="DW65" s="1" t="n">
        <f aca="false">DW$5/(1-$C65)+$B$65-DW$5</f>
        <v>0.985101371902582</v>
      </c>
      <c r="DX65" s="1" t="n">
        <f aca="false">DX$5/(1-$C65)+$B$65-DX$5</f>
        <v>0.988275890673187</v>
      </c>
      <c r="DY65" s="1" t="n">
        <f aca="false">DY$5/(1-$C65)+$B$65-DY$5</f>
        <v>0.991450409443793</v>
      </c>
      <c r="DZ65" s="1" t="n">
        <f aca="false">DZ$5/(1-$C65)+$B$65-DZ$5</f>
        <v>0.994624928214399</v>
      </c>
      <c r="EA65" s="1" t="n">
        <f aca="false">EA$5/(1-$C65)+$B$65-EA$5</f>
        <v>0.997799446985002</v>
      </c>
      <c r="EB65" s="1" t="n">
        <f aca="false">EB$5/(1-$C65)+$B$65-EB$5</f>
        <v>1.00097396575561</v>
      </c>
      <c r="EC65" s="1" t="n">
        <f aca="false">EC$5/(1-$C65)+$B$65-EC$5</f>
        <v>1.00414848452621</v>
      </c>
      <c r="ED65" s="1" t="n">
        <f aca="false">ED$5/(1-$C65)+$B$65-ED$5</f>
        <v>1.00732300329682</v>
      </c>
    </row>
    <row r="66" customFormat="false" ht="12.75" hidden="false" customHeight="false" outlineLevel="0" collapsed="false">
      <c r="A66" s="18" t="s">
        <v>97</v>
      </c>
      <c r="B66" s="1" t="n">
        <f aca="false">0.6051</f>
        <v>0.6051</v>
      </c>
      <c r="C66" s="2" t="n">
        <v>0.0667</v>
      </c>
      <c r="D66" s="1" t="n">
        <f aca="false">D$5/(1-$C66)+$B$66-D$5</f>
        <v>0.712300257152041</v>
      </c>
      <c r="E66" s="1" t="n">
        <f aca="false">E$5/(1-$C66)+$B$66-E$5</f>
        <v>0.715873599057109</v>
      </c>
      <c r="F66" s="1" t="n">
        <f aca="false">F$5/(1-$C66)+$B$66-F$5</f>
        <v>0.719446940962177</v>
      </c>
      <c r="G66" s="1" t="n">
        <f aca="false">G$5/(1-$C66)+$B$66-G$5</f>
        <v>0.723020282867245</v>
      </c>
      <c r="H66" s="1" t="n">
        <f aca="false">H$5/(1-$C66)+$B$66-H$5</f>
        <v>0.726593624772313</v>
      </c>
      <c r="I66" s="1" t="n">
        <f aca="false">I$5/(1-$C66)+$B$66-I$5</f>
        <v>0.730166966677381</v>
      </c>
      <c r="J66" s="1" t="n">
        <f aca="false">J$5/(1-$C66)+$B$66-J$5</f>
        <v>0.733740308582449</v>
      </c>
      <c r="K66" s="1" t="n">
        <f aca="false">K$5/(1-$C66)+$B$66-K$5</f>
        <v>0.737313650487517</v>
      </c>
      <c r="L66" s="1" t="n">
        <f aca="false">L$5/(1-$C66)+$B$66-L$5</f>
        <v>0.740886992392586</v>
      </c>
      <c r="M66" s="1" t="n">
        <f aca="false">M$5/(1-$C66)+$B$66-M$5</f>
        <v>0.744460334297654</v>
      </c>
      <c r="N66" s="1" t="n">
        <f aca="false">N$5/(1-$C66)+$B$66-N$5</f>
        <v>0.748033676202721</v>
      </c>
      <c r="O66" s="1" t="n">
        <f aca="false">O$5/(1-$C66)+$B$66-O$5</f>
        <v>0.751607018107789</v>
      </c>
      <c r="P66" s="1" t="n">
        <f aca="false">P$5/(1-$C66)+$B$66-P$5</f>
        <v>0.755180360012858</v>
      </c>
      <c r="Q66" s="1" t="n">
        <f aca="false">Q$5/(1-$C66)+$B$66-Q$5</f>
        <v>0.758753701917926</v>
      </c>
      <c r="R66" s="1" t="n">
        <f aca="false">R$5/(1-$C66)+$B$66-R$5</f>
        <v>0.762327043822994</v>
      </c>
      <c r="S66" s="1" t="n">
        <f aca="false">S$5/(1-$C66)+$B$66-S$5</f>
        <v>0.765900385728062</v>
      </c>
      <c r="T66" s="1" t="n">
        <f aca="false">T$5/(1-$C66)+$B$66-T$5</f>
        <v>0.76947372763313</v>
      </c>
      <c r="U66" s="1" t="n">
        <f aca="false">U$5/(1-$C66)+$B$66-U$5</f>
        <v>0.773047069538198</v>
      </c>
      <c r="V66" s="1" t="n">
        <f aca="false">V$5/(1-$C66)+$B$66-V$5</f>
        <v>0.776620411443266</v>
      </c>
      <c r="W66" s="1" t="n">
        <f aca="false">W$5/(1-$C66)+$B$66-W$5</f>
        <v>0.780193753348334</v>
      </c>
      <c r="X66" s="1" t="n">
        <f aca="false">X$5/(1-$C66)+$B$66-X$5</f>
        <v>0.783767095253402</v>
      </c>
      <c r="Y66" s="1" t="n">
        <f aca="false">Y$5/(1-$C66)+$B$66-Y$5</f>
        <v>0.787340437158469</v>
      </c>
      <c r="Z66" s="1" t="n">
        <f aca="false">Z$5/(1-$C66)+$B$66-Z$5</f>
        <v>0.790913779063537</v>
      </c>
      <c r="AA66" s="1" t="n">
        <f aca="false">AA$5/(1-$C66)+$B$66-AA$5</f>
        <v>0.794487120968606</v>
      </c>
      <c r="AB66" s="1" t="n">
        <f aca="false">AB$5/(1-$C66)+$B$66-AB$5</f>
        <v>0.798060462873674</v>
      </c>
      <c r="AC66" s="1" t="n">
        <f aca="false">AC$5/(1-$C66)+$B$66-AC$5</f>
        <v>0.801633804778742</v>
      </c>
      <c r="AD66" s="1" t="n">
        <f aca="false">AD$5/(1-$C66)+$B$66-AD$5</f>
        <v>0.80520714668381</v>
      </c>
      <c r="AE66" s="1" t="n">
        <f aca="false">AE$5/(1-$C66)+$B$66-AE$5</f>
        <v>0.808780488588878</v>
      </c>
      <c r="AF66" s="1" t="n">
        <f aca="false">AF$5/(1-$C66)+$B$66-AF$5</f>
        <v>0.812353830493946</v>
      </c>
      <c r="AG66" s="1" t="n">
        <f aca="false">AG$5/(1-$C66)+$B$66-AG$5</f>
        <v>0.815927172399014</v>
      </c>
      <c r="AH66" s="1" t="n">
        <f aca="false">AH$5/(1-$C66)+$B$66-AH$5</f>
        <v>0.819500514304082</v>
      </c>
      <c r="AI66" s="1" t="n">
        <f aca="false">AI$5/(1-$C66)+$B$66-AI$5</f>
        <v>0.82307385620915</v>
      </c>
      <c r="AJ66" s="1" t="n">
        <f aca="false">AJ$5/(1-$C66)+$B$66-AJ$5</f>
        <v>0.826647198114218</v>
      </c>
      <c r="AK66" s="1" t="n">
        <f aca="false">AK$5/(1-$C66)+$B$66-AK$5</f>
        <v>0.830220540019286</v>
      </c>
      <c r="AL66" s="1" t="n">
        <f aca="false">AL$5/(1-$C66)+$B$66-AL$5</f>
        <v>0.833793881924354</v>
      </c>
      <c r="AM66" s="1" t="n">
        <f aca="false">AM$5/(1-$C66)+$B$66-AM$5</f>
        <v>0.837367223829423</v>
      </c>
      <c r="AN66" s="1" t="n">
        <f aca="false">AN$5/(1-$C66)+$B$66-AN$5</f>
        <v>0.84094056573449</v>
      </c>
      <c r="AO66" s="1" t="n">
        <f aca="false">AO$5/(1-$C66)+$B$66-AO$5</f>
        <v>0.844513907639558</v>
      </c>
      <c r="AP66" s="1" t="n">
        <f aca="false">AP$5/(1-$C66)+$B$66-AP$5</f>
        <v>0.848087249544626</v>
      </c>
      <c r="AQ66" s="1" t="n">
        <f aca="false">AQ$5/(1-$C66)+$B$66-AQ$5</f>
        <v>0.851660591449694</v>
      </c>
      <c r="AR66" s="1" t="n">
        <f aca="false">AR$5/(1-$C66)+$B$66-AR$5</f>
        <v>0.855233933354762</v>
      </c>
      <c r="AS66" s="1" t="n">
        <f aca="false">AS$5/(1-$C66)+$B$66-AS$5</f>
        <v>0.85880727525983</v>
      </c>
      <c r="AT66" s="1" t="n">
        <f aca="false">AT$5/(1-$C66)+$B$66-AT$5</f>
        <v>0.862380617164898</v>
      </c>
      <c r="AU66" s="1" t="n">
        <f aca="false">AU$5/(1-$C66)+$B$66-AU$5</f>
        <v>0.865953959069966</v>
      </c>
      <c r="AV66" s="1" t="n">
        <f aca="false">AV$5/(1-$C66)+$B$66-AV$5</f>
        <v>0.869527300975034</v>
      </c>
      <c r="AW66" s="1" t="n">
        <f aca="false">AW$5/(1-$C66)+$B$66-AW$5</f>
        <v>0.873100642880103</v>
      </c>
      <c r="AX66" s="1" t="n">
        <f aca="false">AX$5/(1-$C66)+$B$66-AX$5</f>
        <v>0.876673984785171</v>
      </c>
      <c r="AY66" s="1" t="n">
        <f aca="false">AY$5/(1-$C66)+$B$66-AY$5</f>
        <v>0.880247326690239</v>
      </c>
      <c r="AZ66" s="1" t="n">
        <f aca="false">AZ$5/(1-$C66)+$B$66-AZ$5</f>
        <v>0.883820668595307</v>
      </c>
      <c r="BA66" s="1" t="n">
        <f aca="false">BA$5/(1-$C66)+$B$66-BA$5</f>
        <v>0.887394010500375</v>
      </c>
      <c r="BB66" s="1" t="n">
        <f aca="false">BB$5/(1-$C66)+$B$66-BB$5</f>
        <v>0.890967352405443</v>
      </c>
      <c r="BC66" s="1" t="n">
        <f aca="false">BC$5/(1-$C66)+$B$66-BC$5</f>
        <v>0.894540694310511</v>
      </c>
      <c r="BD66" s="1" t="n">
        <f aca="false">BD$5/(1-$C66)+$B$66-BD$5</f>
        <v>0.898114036215579</v>
      </c>
      <c r="BE66" s="1" t="n">
        <f aca="false">BE$5/(1-$C66)+$B$66-BE$5</f>
        <v>0.901687378120647</v>
      </c>
      <c r="BF66" s="1" t="n">
        <f aca="false">BF$5/(1-$C66)+$B$66-BF$5</f>
        <v>0.905260720025715</v>
      </c>
      <c r="BG66" s="1" t="n">
        <f aca="false">BG$5/(1-$C66)+$B$66-BG$5</f>
        <v>0.908834061930783</v>
      </c>
      <c r="BH66" s="1" t="n">
        <f aca="false">BH$5/(1-$C66)+$B$66-BH$5</f>
        <v>0.912407403835851</v>
      </c>
      <c r="BI66" s="1" t="n">
        <f aca="false">BI$5/(1-$C66)+$B$66-BI$5</f>
        <v>0.915980745740919</v>
      </c>
      <c r="BJ66" s="1" t="n">
        <f aca="false">BJ$5/(1-$C66)+$B$66-BJ$5</f>
        <v>0.919554087645987</v>
      </c>
      <c r="BK66" s="1" t="n">
        <f aca="false">BK$5/(1-$C66)+$B$66-BK$5</f>
        <v>0.923127429551055</v>
      </c>
      <c r="BL66" s="1" t="n">
        <f aca="false">BL$5/(1-$C66)+$B$66-BL$5</f>
        <v>0.926700771456123</v>
      </c>
      <c r="BM66" s="1" t="n">
        <f aca="false">BM$5/(1-$C66)+$B$66-BM$5</f>
        <v>0.930274113361191</v>
      </c>
      <c r="BN66" s="1" t="n">
        <f aca="false">BN$5/(1-$C66)+$B$66-BN$5</f>
        <v>0.93384745526626</v>
      </c>
      <c r="BO66" s="1" t="n">
        <f aca="false">BO$5/(1-$C66)+$B$66-BO$5</f>
        <v>0.937420797171327</v>
      </c>
      <c r="BP66" s="1" t="n">
        <f aca="false">BP$5/(1-$C66)+$B$66-BP$5</f>
        <v>0.940994139076395</v>
      </c>
      <c r="BQ66" s="1" t="n">
        <f aca="false">BQ$5/(1-$C66)+$B$66-BQ$5</f>
        <v>0.944567480981463</v>
      </c>
      <c r="BR66" s="1" t="n">
        <f aca="false">BR$5/(1-$C66)+$B$66-BR$5</f>
        <v>0.948140822886531</v>
      </c>
      <c r="BS66" s="1" t="n">
        <f aca="false">BS$5/(1-$C66)+$B$66-BS$5</f>
        <v>0.951714164791599</v>
      </c>
      <c r="BT66" s="1" t="n">
        <f aca="false">BT$5/(1-$C66)+$B$66-BT$5</f>
        <v>0.955287506696667</v>
      </c>
      <c r="BU66" s="1" t="n">
        <f aca="false">BU$5/(1-$C66)+$B$66-BU$5</f>
        <v>0.958860848601735</v>
      </c>
      <c r="BV66" s="1" t="n">
        <f aca="false">BV$5/(1-$C66)+$B$66-BV$5</f>
        <v>0.962434190506803</v>
      </c>
      <c r="BW66" s="1" t="n">
        <f aca="false">BW$5/(1-$C66)+$B$66-BW$5</f>
        <v>0.966007532411871</v>
      </c>
      <c r="BX66" s="1" t="n">
        <f aca="false">BX$5/(1-$C66)+$B$66-BX$5</f>
        <v>0.969580874316939</v>
      </c>
      <c r="BY66" s="1" t="n">
        <f aca="false">BY$5/(1-$C66)+$B$66-BY$5</f>
        <v>0.973154216222008</v>
      </c>
      <c r="BZ66" s="1" t="n">
        <f aca="false">BZ$5/(1-$C66)+$B$66-BZ$5</f>
        <v>0.976727558127076</v>
      </c>
      <c r="CA66" s="1" t="n">
        <f aca="false">CA$5/(1-$C66)+$B$66-CA$5</f>
        <v>0.980300900032144</v>
      </c>
      <c r="CB66" s="1" t="n">
        <f aca="false">CB$5/(1-$C66)+$B$66-CB$5</f>
        <v>0.983874241937212</v>
      </c>
      <c r="CC66" s="1" t="n">
        <f aca="false">CC$5/(1-$C66)+$B$66-CC$5</f>
        <v>0.987447583842279</v>
      </c>
      <c r="CD66" s="1" t="n">
        <f aca="false">CD$5/(1-$C66)+$B$66-CD$5</f>
        <v>0.991020925747347</v>
      </c>
      <c r="CE66" s="1" t="n">
        <f aca="false">CE$5/(1-$C66)+$B$66-CE$5</f>
        <v>0.994594267652415</v>
      </c>
      <c r="CF66" s="1" t="n">
        <f aca="false">CF$5/(1-$C66)+$B$66-CF$5</f>
        <v>0.998167609557483</v>
      </c>
      <c r="CG66" s="1" t="n">
        <f aca="false">CG$5/(1-$C66)+$B$66-CG$5</f>
        <v>1.00174095146255</v>
      </c>
      <c r="CH66" s="1" t="n">
        <f aca="false">CH$5/(1-$C66)+$B$66-CH$5</f>
        <v>1.00531429336762</v>
      </c>
      <c r="CI66" s="1" t="n">
        <f aca="false">CI$5/(1-$C66)+$B$66-CI$5</f>
        <v>1.00888763527269</v>
      </c>
      <c r="CJ66" s="1" t="n">
        <f aca="false">CJ$5/(1-$C66)+$B$66-CJ$5</f>
        <v>1.01246097717776</v>
      </c>
      <c r="CK66" s="1" t="n">
        <f aca="false">CK$5/(1-$C66)+$B$66-CK$5</f>
        <v>1.01603431908282</v>
      </c>
      <c r="CL66" s="1" t="n">
        <f aca="false">CL$5/(1-$C66)+$B$66-CL$5</f>
        <v>1.01960766098789</v>
      </c>
      <c r="CM66" s="1" t="n">
        <f aca="false">CM$5/(1-$C66)+$B$66-CM$5</f>
        <v>1.02318100289296</v>
      </c>
      <c r="CN66" s="1" t="n">
        <f aca="false">CN$5/(1-$C66)+$B$66-CN$5</f>
        <v>1.02675434479803</v>
      </c>
      <c r="CO66" s="1" t="n">
        <f aca="false">CO$5/(1-$C66)+$B$66-CO$5</f>
        <v>1.0303276867031</v>
      </c>
      <c r="CP66" s="1" t="n">
        <f aca="false">CP$5/(1-$C66)+$B$66-CP$5</f>
        <v>1.03390102860816</v>
      </c>
      <c r="CQ66" s="1" t="n">
        <f aca="false">CQ$5/(1-$C66)+$B$66-CQ$5</f>
        <v>1.03747437051323</v>
      </c>
      <c r="CR66" s="1" t="n">
        <f aca="false">CR$5/(1-$C66)+$B$66-CR$5</f>
        <v>1.0410477124183</v>
      </c>
      <c r="CS66" s="1" t="n">
        <f aca="false">CS$5/(1-$C66)+$B$66-CS$5</f>
        <v>1.04462105432337</v>
      </c>
      <c r="CT66" s="1" t="n">
        <f aca="false">CT$5/(1-$C66)+$B$66-CT$5</f>
        <v>1.04819439622844</v>
      </c>
      <c r="CU66" s="1" t="n">
        <f aca="false">CU$5/(1-$C66)+$B$66-CU$5</f>
        <v>1.0517677381335</v>
      </c>
      <c r="CV66" s="1" t="n">
        <f aca="false">CV$5/(1-$C66)+$B$66-CV$5</f>
        <v>1.05534108003857</v>
      </c>
      <c r="CW66" s="1" t="n">
        <f aca="false">CW$5/(1-$C66)+$B$66-CW$5</f>
        <v>1.05891442194364</v>
      </c>
      <c r="CX66" s="1" t="n">
        <f aca="false">CX$5/(1-$C66)+$B$66-CX$5</f>
        <v>1.06248776384871</v>
      </c>
      <c r="CY66" s="1" t="n">
        <f aca="false">CY$5/(1-$C66)+$B$66-CY$5</f>
        <v>1.06606110575378</v>
      </c>
      <c r="CZ66" s="1" t="n">
        <f aca="false">CZ$5/(1-$C66)+$B$66-CZ$5</f>
        <v>1.06963444765884</v>
      </c>
      <c r="DA66" s="1" t="n">
        <f aca="false">DA$5/(1-$C66)+$B$66-DA$5</f>
        <v>1.07320778956391</v>
      </c>
      <c r="DB66" s="1" t="n">
        <f aca="false">DB$5/(1-$C66)+$B$66-DB$5</f>
        <v>1.07678113146898</v>
      </c>
      <c r="DC66" s="1" t="n">
        <f aca="false">DC$5/(1-$C66)+$B$66-DC$5</f>
        <v>1.08035447337405</v>
      </c>
      <c r="DD66" s="1" t="n">
        <f aca="false">DD$5/(1-$C66)+$B$66-DD$5</f>
        <v>1.08392781527912</v>
      </c>
      <c r="DE66" s="1" t="n">
        <f aca="false">DE$5/(1-$C66)+$B$66-DE$5</f>
        <v>1.08750115718418</v>
      </c>
      <c r="DF66" s="1" t="n">
        <f aca="false">DF$5/(1-$C66)+$B$66-DF$5</f>
        <v>1.09107449908925</v>
      </c>
      <c r="DG66" s="1" t="n">
        <f aca="false">DG$5/(1-$C66)+$B$66-DG$5</f>
        <v>1.09464784099432</v>
      </c>
      <c r="DH66" s="1" t="n">
        <f aca="false">DH$5/(1-$C66)+$B$66-DH$5</f>
        <v>1.09822118289939</v>
      </c>
      <c r="DI66" s="1" t="n">
        <f aca="false">DI$5/(1-$C66)+$B$66-DI$5</f>
        <v>1.10179452480446</v>
      </c>
      <c r="DJ66" s="1" t="n">
        <f aca="false">DJ$5/(1-$C66)+$B$66-DJ$5</f>
        <v>1.10536786670952</v>
      </c>
      <c r="DK66" s="1" t="n">
        <f aca="false">DK$5/(1-$C66)+$B$66-DK$5</f>
        <v>1.10894120861459</v>
      </c>
      <c r="DL66" s="1" t="n">
        <f aca="false">DL$5/(1-$C66)+$B$66-DL$5</f>
        <v>1.11251455051966</v>
      </c>
      <c r="DM66" s="1" t="n">
        <f aca="false">DM$5/(1-$C66)+$B$66-DM$5</f>
        <v>1.11608789242473</v>
      </c>
      <c r="DN66" s="1" t="n">
        <f aca="false">DN$5/(1-$C66)+$B$66-DN$5</f>
        <v>1.1196612343298</v>
      </c>
      <c r="DO66" s="1" t="n">
        <f aca="false">DO$5/(1-$C66)+$B$66-DO$5</f>
        <v>1.12323457623486</v>
      </c>
      <c r="DP66" s="1" t="n">
        <f aca="false">DP$5/(1-$C66)+$B$66-DP$5</f>
        <v>1.12680791813993</v>
      </c>
      <c r="DQ66" s="1" t="n">
        <f aca="false">DQ$5/(1-$C66)+$B$66-DQ$5</f>
        <v>1.130381260045</v>
      </c>
      <c r="DR66" s="1" t="n">
        <f aca="false">DR$5/(1-$C66)+$B$66-DR$5</f>
        <v>1.13395460195007</v>
      </c>
      <c r="DS66" s="1" t="n">
        <f aca="false">DS$5/(1-$C66)+$B$66-DS$5</f>
        <v>1.13752794385514</v>
      </c>
      <c r="DT66" s="1" t="n">
        <f aca="false">DT$5/(1-$C66)+$B$66-DT$5</f>
        <v>1.1411012857602</v>
      </c>
      <c r="DU66" s="1" t="n">
        <f aca="false">DU$5/(1-$C66)+$B$66-DU$5</f>
        <v>1.14467462766527</v>
      </c>
      <c r="DV66" s="1" t="n">
        <f aca="false">DV$5/(1-$C66)+$B$66-DV$5</f>
        <v>1.14824796957034</v>
      </c>
      <c r="DW66" s="1" t="n">
        <f aca="false">DW$5/(1-$C66)+$B$66-DW$5</f>
        <v>1.15182131147541</v>
      </c>
      <c r="DX66" s="1" t="n">
        <f aca="false">DX$5/(1-$C66)+$B$66-DX$5</f>
        <v>1.15539465338048</v>
      </c>
      <c r="DY66" s="1" t="n">
        <f aca="false">DY$5/(1-$C66)+$B$66-DY$5</f>
        <v>1.15896799528555</v>
      </c>
      <c r="DZ66" s="1" t="n">
        <f aca="false">DZ$5/(1-$C66)+$B$66-DZ$5</f>
        <v>1.16254133719061</v>
      </c>
      <c r="EA66" s="1" t="n">
        <f aca="false">EA$5/(1-$C66)+$B$66-EA$5</f>
        <v>1.16611467909568</v>
      </c>
      <c r="EB66" s="1" t="n">
        <f aca="false">EB$5/(1-$C66)+$B$66-EB$5</f>
        <v>1.16968802100075</v>
      </c>
      <c r="EC66" s="1" t="n">
        <f aca="false">EC$5/(1-$C66)+$B$66-EC$5</f>
        <v>1.17326136290582</v>
      </c>
      <c r="ED66" s="1" t="n">
        <f aca="false">ED$5/(1-$C66)+$B$66-ED$5</f>
        <v>1.17683470481088</v>
      </c>
      <c r="EE66" s="1"/>
    </row>
    <row r="67" customFormat="false" ht="12.75" hidden="false" customHeight="false" outlineLevel="0" collapsed="false">
      <c r="A67" s="18"/>
    </row>
    <row r="68" customFormat="false" ht="12.75" hidden="false" customHeight="false" outlineLevel="0" collapsed="false">
      <c r="A68" s="5" t="s">
        <v>84</v>
      </c>
    </row>
    <row r="69" customFormat="false" ht="12.75" hidden="false" customHeight="false" outlineLevel="0" collapsed="false">
      <c r="A69" s="18" t="s">
        <v>98</v>
      </c>
      <c r="B69" s="1" t="n">
        <f aca="false">0.2753</f>
        <v>0.2753</v>
      </c>
      <c r="C69" s="2" t="n">
        <v>0.0232</v>
      </c>
      <c r="D69" s="1" t="n">
        <f aca="false">D$5/(1-$C69)+$B$69-D$5</f>
        <v>0.310926535626536</v>
      </c>
      <c r="E69" s="1" t="n">
        <f aca="false">E$5/(1-$C69)+$B$69-E$5</f>
        <v>0.312114086814087</v>
      </c>
      <c r="F69" s="1" t="n">
        <f aca="false">F$5/(1-$C69)+$B$69-F$5</f>
        <v>0.313301638001638</v>
      </c>
      <c r="G69" s="1" t="n">
        <f aca="false">G$5/(1-$C69)+$B$69-G$5</f>
        <v>0.314489189189189</v>
      </c>
      <c r="H69" s="1" t="n">
        <f aca="false">H$5/(1-$C69)+$B$69-H$5</f>
        <v>0.31567674037674</v>
      </c>
      <c r="I69" s="1" t="n">
        <f aca="false">I$5/(1-$C69)+$B$69-I$5</f>
        <v>0.316864291564291</v>
      </c>
      <c r="J69" s="1" t="n">
        <f aca="false">J$5/(1-$C69)+$B$69-J$5</f>
        <v>0.318051842751843</v>
      </c>
      <c r="K69" s="1" t="n">
        <f aca="false">K$5/(1-$C69)+$B$69-K$5</f>
        <v>0.319239393939394</v>
      </c>
      <c r="L69" s="1" t="n">
        <f aca="false">L$5/(1-$C69)+$B$69-L$5</f>
        <v>0.320426945126945</v>
      </c>
      <c r="M69" s="1" t="n">
        <f aca="false">M$5/(1-$C69)+$B$69-M$5</f>
        <v>0.321614496314496</v>
      </c>
      <c r="N69" s="1" t="n">
        <f aca="false">N$5/(1-$C69)+$B$69-N$5</f>
        <v>0.322802047502047</v>
      </c>
      <c r="O69" s="1" t="n">
        <f aca="false">O$5/(1-$C69)+$B$69-O$5</f>
        <v>0.323989598689599</v>
      </c>
      <c r="P69" s="1" t="n">
        <f aca="false">P$5/(1-$C69)+$B$69-P$5</f>
        <v>0.32517714987715</v>
      </c>
      <c r="Q69" s="1" t="n">
        <f aca="false">Q$5/(1-$C69)+$B$69-Q$5</f>
        <v>0.326364701064701</v>
      </c>
      <c r="R69" s="1" t="n">
        <f aca="false">R$5/(1-$C69)+$B$69-R$5</f>
        <v>0.327552252252252</v>
      </c>
      <c r="S69" s="1" t="n">
        <f aca="false">S$5/(1-$C69)+$B$69-S$5</f>
        <v>0.328739803439804</v>
      </c>
      <c r="T69" s="1" t="n">
        <f aca="false">T$5/(1-$C69)+$B$69-T$5</f>
        <v>0.329927354627355</v>
      </c>
      <c r="U69" s="1" t="n">
        <f aca="false">U$5/(1-$C69)+$B$69-U$5</f>
        <v>0.331114905814906</v>
      </c>
      <c r="V69" s="1" t="n">
        <f aca="false">V$5/(1-$C69)+$B$69-V$5</f>
        <v>0.332302457002457</v>
      </c>
      <c r="W69" s="1" t="n">
        <f aca="false">W$5/(1-$C69)+$B$69-W$5</f>
        <v>0.333490008190008</v>
      </c>
      <c r="X69" s="1" t="n">
        <f aca="false">X$5/(1-$C69)+$B$69-X$5</f>
        <v>0.33467755937756</v>
      </c>
      <c r="Y69" s="1" t="n">
        <f aca="false">Y$5/(1-$C69)+$B$69-Y$5</f>
        <v>0.335865110565111</v>
      </c>
      <c r="Z69" s="1" t="n">
        <f aca="false">Z$5/(1-$C69)+$B$69-Z$5</f>
        <v>0.337052661752662</v>
      </c>
      <c r="AA69" s="1" t="n">
        <f aca="false">AA$5/(1-$C69)+$B$69-AA$5</f>
        <v>0.338240212940213</v>
      </c>
      <c r="AB69" s="1" t="n">
        <f aca="false">AB$5/(1-$C69)+$B$69-AB$5</f>
        <v>0.339427764127764</v>
      </c>
      <c r="AC69" s="1" t="n">
        <f aca="false">AC$5/(1-$C69)+$B$69-AC$5</f>
        <v>0.340615315315315</v>
      </c>
      <c r="AD69" s="1" t="n">
        <f aca="false">AD$5/(1-$C69)+$B$69-AD$5</f>
        <v>0.341802866502867</v>
      </c>
      <c r="AE69" s="1" t="n">
        <f aca="false">AE$5/(1-$C69)+$B$69-AE$5</f>
        <v>0.342990417690418</v>
      </c>
      <c r="AF69" s="1" t="n">
        <f aca="false">AF$5/(1-$C69)+$B$69-AF$5</f>
        <v>0.344177968877969</v>
      </c>
      <c r="AG69" s="1" t="n">
        <f aca="false">AG$5/(1-$C69)+$B$69-AG$5</f>
        <v>0.34536552006552</v>
      </c>
      <c r="AH69" s="1" t="n">
        <f aca="false">AH$5/(1-$C69)+$B$69-AH$5</f>
        <v>0.346553071253071</v>
      </c>
      <c r="AI69" s="1" t="n">
        <f aca="false">AI$5/(1-$C69)+$B$69-AI$5</f>
        <v>0.347740622440623</v>
      </c>
      <c r="AJ69" s="1" t="n">
        <f aca="false">AJ$5/(1-$C69)+$B$69-AJ$5</f>
        <v>0.348928173628174</v>
      </c>
      <c r="AK69" s="1" t="n">
        <f aca="false">AK$5/(1-$C69)+$B$69-AK$5</f>
        <v>0.350115724815725</v>
      </c>
      <c r="AL69" s="1" t="n">
        <f aca="false">AL$5/(1-$C69)+$B$69-AL$5</f>
        <v>0.351303276003276</v>
      </c>
      <c r="AM69" s="1" t="n">
        <f aca="false">AM$5/(1-$C69)+$B$69-AM$5</f>
        <v>0.352490827190827</v>
      </c>
      <c r="AN69" s="1" t="n">
        <f aca="false">AN$5/(1-$C69)+$B$69-AN$5</f>
        <v>0.353678378378378</v>
      </c>
      <c r="AO69" s="1" t="n">
        <f aca="false">AO$5/(1-$C69)+$B$69-AO$5</f>
        <v>0.35486592956593</v>
      </c>
      <c r="AP69" s="1" t="n">
        <f aca="false">AP$5/(1-$C69)+$B$69-AP$5</f>
        <v>0.356053480753481</v>
      </c>
      <c r="AQ69" s="1" t="n">
        <f aca="false">AQ$5/(1-$C69)+$B$69-AQ$5</f>
        <v>0.357241031941032</v>
      </c>
      <c r="AR69" s="1" t="n">
        <f aca="false">AR$5/(1-$C69)+$B$69-AR$5</f>
        <v>0.358428583128583</v>
      </c>
      <c r="AS69" s="1" t="n">
        <f aca="false">AS$5/(1-$C69)+$B$69-AS$5</f>
        <v>0.359616134316134</v>
      </c>
      <c r="AT69" s="1" t="n">
        <f aca="false">AT$5/(1-$C69)+$B$69-AT$5</f>
        <v>0.360803685503686</v>
      </c>
      <c r="AU69" s="1" t="n">
        <f aca="false">AU$5/(1-$C69)+$B$69-AU$5</f>
        <v>0.361991236691237</v>
      </c>
      <c r="AV69" s="1" t="n">
        <f aca="false">AV$5/(1-$C69)+$B$69-AV$5</f>
        <v>0.363178787878788</v>
      </c>
      <c r="AW69" s="1" t="n">
        <f aca="false">AW$5/(1-$C69)+$B$69-AW$5</f>
        <v>0.364366339066339</v>
      </c>
      <c r="AX69" s="1" t="n">
        <f aca="false">AX$5/(1-$C69)+$B$69-AX$5</f>
        <v>0.36555389025389</v>
      </c>
      <c r="AY69" s="1" t="n">
        <f aca="false">AY$5/(1-$C69)+$B$69-AY$5</f>
        <v>0.366741441441441</v>
      </c>
      <c r="AZ69" s="1" t="n">
        <f aca="false">AZ$5/(1-$C69)+$B$69-AZ$5</f>
        <v>0.367928992628992</v>
      </c>
      <c r="BA69" s="1" t="n">
        <f aca="false">BA$5/(1-$C69)+$B$69-BA$5</f>
        <v>0.369116543816543</v>
      </c>
      <c r="BB69" s="1" t="n">
        <f aca="false">BB$5/(1-$C69)+$B$69-BB$5</f>
        <v>0.370304095004095</v>
      </c>
      <c r="BC69" s="1" t="n">
        <f aca="false">BC$5/(1-$C69)+$B$69-BC$5</f>
        <v>0.371491646191646</v>
      </c>
      <c r="BD69" s="1" t="n">
        <f aca="false">BD$5/(1-$C69)+$B$69-BD$5</f>
        <v>0.372679197379197</v>
      </c>
      <c r="BE69" s="1" t="n">
        <f aca="false">BE$5/(1-$C69)+$B$69-BE$5</f>
        <v>0.373866748566748</v>
      </c>
      <c r="BF69" s="1" t="n">
        <f aca="false">BF$5/(1-$C69)+$B$69-BF$5</f>
        <v>0.375054299754299</v>
      </c>
      <c r="BG69" s="1" t="n">
        <f aca="false">BG$5/(1-$C69)+$B$69-BG$5</f>
        <v>0.376241850941851</v>
      </c>
      <c r="BH69" s="1" t="n">
        <f aca="false">BH$5/(1-$C69)+$B$69-BH$5</f>
        <v>0.377429402129402</v>
      </c>
      <c r="BI69" s="1" t="n">
        <f aca="false">BI$5/(1-$C69)+$B$69-BI$5</f>
        <v>0.378616953316953</v>
      </c>
      <c r="BJ69" s="1" t="n">
        <f aca="false">BJ$5/(1-$C69)+$B$69-BJ$5</f>
        <v>0.379804504504504</v>
      </c>
      <c r="BK69" s="1" t="n">
        <f aca="false">BK$5/(1-$C69)+$B$69-BK$5</f>
        <v>0.380992055692055</v>
      </c>
      <c r="BL69" s="1" t="n">
        <f aca="false">BL$5/(1-$C69)+$B$69-BL$5</f>
        <v>0.382179606879606</v>
      </c>
      <c r="BM69" s="1" t="n">
        <f aca="false">BM$5/(1-$C69)+$B$69-BM$5</f>
        <v>0.383367158067157</v>
      </c>
      <c r="BN69" s="1" t="n">
        <f aca="false">BN$5/(1-$C69)+$B$69-BN$5</f>
        <v>0.384554709254709</v>
      </c>
      <c r="BO69" s="1" t="n">
        <f aca="false">BO$5/(1-$C69)+$B$69-BO$5</f>
        <v>0.38574226044226</v>
      </c>
      <c r="BP69" s="1" t="n">
        <f aca="false">BP$5/(1-$C69)+$B$69-BP$5</f>
        <v>0.386929811629811</v>
      </c>
      <c r="BQ69" s="1" t="n">
        <f aca="false">BQ$5/(1-$C69)+$B$69-BQ$5</f>
        <v>0.388117362817362</v>
      </c>
      <c r="BR69" s="1" t="n">
        <f aca="false">BR$5/(1-$C69)+$B$69-BR$5</f>
        <v>0.389304914004914</v>
      </c>
      <c r="BS69" s="1" t="n">
        <f aca="false">BS$5/(1-$C69)+$B$69-BS$5</f>
        <v>0.390492465192465</v>
      </c>
      <c r="BT69" s="1" t="n">
        <f aca="false">BT$5/(1-$C69)+$B$69-BT$5</f>
        <v>0.391680016380016</v>
      </c>
      <c r="BU69" s="1" t="n">
        <f aca="false">BU$5/(1-$C69)+$B$69-BU$5</f>
        <v>0.392867567567567</v>
      </c>
      <c r="BV69" s="1" t="n">
        <f aca="false">BV$5/(1-$C69)+$B$69-BV$5</f>
        <v>0.394055118755118</v>
      </c>
      <c r="BW69" s="1" t="n">
        <f aca="false">BW$5/(1-$C69)+$B$69-BW$5</f>
        <v>0.395242669942669</v>
      </c>
      <c r="BX69" s="1" t="n">
        <f aca="false">BX$5/(1-$C69)+$B$69-BX$5</f>
        <v>0.39643022113022</v>
      </c>
      <c r="BY69" s="1" t="n">
        <f aca="false">BY$5/(1-$C69)+$B$69-BY$5</f>
        <v>0.397617772317772</v>
      </c>
      <c r="BZ69" s="1" t="n">
        <f aca="false">BZ$5/(1-$C69)+$B$69-BZ$5</f>
        <v>0.398805323505323</v>
      </c>
      <c r="CA69" s="1" t="n">
        <f aca="false">CA$5/(1-$C69)+$B$69-CA$5</f>
        <v>0.399992874692874</v>
      </c>
      <c r="CB69" s="1" t="n">
        <f aca="false">CB$5/(1-$C69)+$B$69-CB$5</f>
        <v>0.401180425880425</v>
      </c>
      <c r="CC69" s="1" t="n">
        <f aca="false">CC$5/(1-$C69)+$B$69-CC$5</f>
        <v>0.402367977067977</v>
      </c>
      <c r="CD69" s="1" t="n">
        <f aca="false">CD$5/(1-$C69)+$B$69-CD$5</f>
        <v>0.403555528255527</v>
      </c>
      <c r="CE69" s="1" t="n">
        <f aca="false">CE$5/(1-$C69)+$B$69-CE$5</f>
        <v>0.404743079443079</v>
      </c>
      <c r="CF69" s="1" t="n">
        <f aca="false">CF$5/(1-$C69)+$B$69-CF$5</f>
        <v>0.40593063063063</v>
      </c>
      <c r="CG69" s="1" t="n">
        <f aca="false">CG$5/(1-$C69)+$B$69-CG$5</f>
        <v>0.407118181818182</v>
      </c>
      <c r="CH69" s="1" t="n">
        <f aca="false">CH$5/(1-$C69)+$B$69-CH$5</f>
        <v>0.408305733005732</v>
      </c>
      <c r="CI69" s="1" t="n">
        <f aca="false">CI$5/(1-$C69)+$B$69-CI$5</f>
        <v>0.409493284193283</v>
      </c>
      <c r="CJ69" s="1" t="n">
        <f aca="false">CJ$5/(1-$C69)+$B$69-CJ$5</f>
        <v>0.410680835380835</v>
      </c>
      <c r="CK69" s="1" t="n">
        <f aca="false">CK$5/(1-$C69)+$B$69-CK$5</f>
        <v>0.411868386568386</v>
      </c>
      <c r="CL69" s="1" t="n">
        <f aca="false">CL$5/(1-$C69)+$B$69-CL$5</f>
        <v>0.413055937755937</v>
      </c>
      <c r="CM69" s="1" t="n">
        <f aca="false">CM$5/(1-$C69)+$B$69-CM$5</f>
        <v>0.414243488943488</v>
      </c>
      <c r="CN69" s="1" t="n">
        <f aca="false">CN$5/(1-$C69)+$B$69-CN$5</f>
        <v>0.41543104013104</v>
      </c>
      <c r="CO69" s="1" t="n">
        <f aca="false">CO$5/(1-$C69)+$B$69-CO$5</f>
        <v>0.41661859131859</v>
      </c>
      <c r="CP69" s="1" t="n">
        <f aca="false">CP$5/(1-$C69)+$B$69-CP$5</f>
        <v>0.417806142506142</v>
      </c>
      <c r="CQ69" s="1" t="n">
        <f aca="false">CQ$5/(1-$C69)+$B$69-CQ$5</f>
        <v>0.418993693693693</v>
      </c>
      <c r="CR69" s="1" t="n">
        <f aca="false">CR$5/(1-$C69)+$B$69-CR$5</f>
        <v>0.420181244881245</v>
      </c>
      <c r="CS69" s="1" t="n">
        <f aca="false">CS$5/(1-$C69)+$B$69-CS$5</f>
        <v>0.421368796068795</v>
      </c>
      <c r="CT69" s="1" t="n">
        <f aca="false">CT$5/(1-$C69)+$B$69-CT$5</f>
        <v>0.422556347256347</v>
      </c>
      <c r="CU69" s="1" t="n">
        <f aca="false">CU$5/(1-$C69)+$B$69-CU$5</f>
        <v>0.423743898443898</v>
      </c>
      <c r="CV69" s="1" t="n">
        <f aca="false">CV$5/(1-$C69)+$B$69-CV$5</f>
        <v>0.424931449631449</v>
      </c>
      <c r="CW69" s="1" t="n">
        <f aca="false">CW$5/(1-$C69)+$B$69-CW$5</f>
        <v>0.426119000819</v>
      </c>
      <c r="CX69" s="1" t="n">
        <f aca="false">CX$5/(1-$C69)+$B$69-CX$5</f>
        <v>0.427306552006551</v>
      </c>
      <c r="CY69" s="1" t="n">
        <f aca="false">CY$5/(1-$C69)+$B$69-CY$5</f>
        <v>0.428494103194103</v>
      </c>
      <c r="CZ69" s="1" t="n">
        <f aca="false">CZ$5/(1-$C69)+$B$69-CZ$5</f>
        <v>0.429681654381653</v>
      </c>
      <c r="DA69" s="1" t="n">
        <f aca="false">DA$5/(1-$C69)+$B$69-DA$5</f>
        <v>0.430869205569205</v>
      </c>
      <c r="DB69" s="1" t="n">
        <f aca="false">DB$5/(1-$C69)+$B$69-DB$5</f>
        <v>0.432056756756756</v>
      </c>
      <c r="DC69" s="1" t="n">
        <f aca="false">DC$5/(1-$C69)+$B$69-DC$5</f>
        <v>0.433244307944308</v>
      </c>
      <c r="DD69" s="1" t="n">
        <f aca="false">DD$5/(1-$C69)+$B$69-DD$5</f>
        <v>0.434431859131858</v>
      </c>
      <c r="DE69" s="1" t="n">
        <f aca="false">DE$5/(1-$C69)+$B$69-DE$5</f>
        <v>0.43561941031941</v>
      </c>
      <c r="DF69" s="1" t="n">
        <f aca="false">DF$5/(1-$C69)+$B$69-DF$5</f>
        <v>0.436806961506961</v>
      </c>
      <c r="DG69" s="1" t="n">
        <f aca="false">DG$5/(1-$C69)+$B$69-DG$5</f>
        <v>0.437994512694512</v>
      </c>
      <c r="DH69" s="1" t="n">
        <f aca="false">DH$5/(1-$C69)+$B$69-DH$5</f>
        <v>0.439182063882063</v>
      </c>
      <c r="DI69" s="1" t="n">
        <f aca="false">DI$5/(1-$C69)+$B$69-DI$5</f>
        <v>0.440369615069614</v>
      </c>
      <c r="DJ69" s="1" t="n">
        <f aca="false">DJ$5/(1-$C69)+$B$69-DJ$5</f>
        <v>0.441557166257166</v>
      </c>
      <c r="DK69" s="1" t="n">
        <f aca="false">DK$5/(1-$C69)+$B$69-DK$5</f>
        <v>0.442744717444716</v>
      </c>
      <c r="DL69" s="1" t="n">
        <f aca="false">DL$5/(1-$C69)+$B$69-DL$5</f>
        <v>0.443932268632268</v>
      </c>
      <c r="DM69" s="1" t="n">
        <f aca="false">DM$5/(1-$C69)+$B$69-DM$5</f>
        <v>0.445119819819819</v>
      </c>
      <c r="DN69" s="1" t="n">
        <f aca="false">DN$5/(1-$C69)+$B$69-DN$5</f>
        <v>0.446307371007371</v>
      </c>
      <c r="DO69" s="1" t="n">
        <f aca="false">DO$5/(1-$C69)+$B$69-DO$5</f>
        <v>0.447494922194921</v>
      </c>
      <c r="DP69" s="1" t="n">
        <f aca="false">DP$5/(1-$C69)+$B$69-DP$5</f>
        <v>0.448682473382473</v>
      </c>
      <c r="DQ69" s="1" t="n">
        <f aca="false">DQ$5/(1-$C69)+$B$69-DQ$5</f>
        <v>0.449870024570024</v>
      </c>
      <c r="DR69" s="1" t="n">
        <f aca="false">DR$5/(1-$C69)+$B$69-DR$5</f>
        <v>0.451057575757575</v>
      </c>
      <c r="DS69" s="1" t="n">
        <f aca="false">DS$5/(1-$C69)+$B$69-DS$5</f>
        <v>0.452245126945126</v>
      </c>
      <c r="DT69" s="1" t="n">
        <f aca="false">DT$5/(1-$C69)+$B$69-DT$5</f>
        <v>0.453432678132677</v>
      </c>
      <c r="DU69" s="1" t="n">
        <f aca="false">DU$5/(1-$C69)+$B$69-DU$5</f>
        <v>0.454620229320229</v>
      </c>
      <c r="DV69" s="1" t="n">
        <f aca="false">DV$5/(1-$C69)+$B$69-DV$5</f>
        <v>0.45580778050778</v>
      </c>
      <c r="DW69" s="1" t="n">
        <f aca="false">DW$5/(1-$C69)+$B$69-DW$5</f>
        <v>0.456995331695332</v>
      </c>
      <c r="DX69" s="1" t="n">
        <f aca="false">DX$5/(1-$C69)+$B$69-DX$5</f>
        <v>0.458182882882883</v>
      </c>
      <c r="DY69" s="1" t="n">
        <f aca="false">DY$5/(1-$C69)+$B$69-DY$5</f>
        <v>0.459370434070435</v>
      </c>
      <c r="DZ69" s="1" t="n">
        <f aca="false">DZ$5/(1-$C69)+$B$69-DZ$5</f>
        <v>0.460557985257984</v>
      </c>
      <c r="EA69" s="1" t="n">
        <f aca="false">EA$5/(1-$C69)+$B$69-EA$5</f>
        <v>0.461745536445536</v>
      </c>
      <c r="EB69" s="1" t="n">
        <f aca="false">EB$5/(1-$C69)+$B$69-EB$5</f>
        <v>0.462933087633087</v>
      </c>
      <c r="EC69" s="1" t="n">
        <f aca="false">EC$5/(1-$C69)+$B$69-EC$5</f>
        <v>0.464120638820639</v>
      </c>
      <c r="ED69" s="1" t="n">
        <f aca="false">ED$5/(1-$C69)+$B$69-ED$5</f>
        <v>0.46530819000819</v>
      </c>
    </row>
    <row r="70" customFormat="false" ht="12.75" hidden="false" customHeight="false" outlineLevel="0" collapsed="false">
      <c r="A70" s="18" t="s">
        <v>99</v>
      </c>
      <c r="B70" s="1" t="n">
        <f aca="false">0.328</f>
        <v>0.328</v>
      </c>
      <c r="C70" s="2" t="n">
        <v>0.0358</v>
      </c>
      <c r="D70" s="1" t="n">
        <f aca="false">D$5/(1-$C70)+$B$70-D$5</f>
        <v>0.383693839452396</v>
      </c>
      <c r="E70" s="1" t="n">
        <f aca="false">E$5/(1-$C70)+$B$70-E$5</f>
        <v>0.385550300767476</v>
      </c>
      <c r="F70" s="1" t="n">
        <f aca="false">F$5/(1-$C70)+$B$70-F$5</f>
        <v>0.387406762082556</v>
      </c>
      <c r="G70" s="1" t="n">
        <f aca="false">G$5/(1-$C70)+$B$70-G$5</f>
        <v>0.389263223397635</v>
      </c>
      <c r="H70" s="1" t="n">
        <f aca="false">H$5/(1-$C70)+$B$70-H$5</f>
        <v>0.391119684712715</v>
      </c>
      <c r="I70" s="1" t="n">
        <f aca="false">I$5/(1-$C70)+$B$70-I$5</f>
        <v>0.392976146027795</v>
      </c>
      <c r="J70" s="1" t="n">
        <f aca="false">J$5/(1-$C70)+$B$70-J$5</f>
        <v>0.394832607342875</v>
      </c>
      <c r="K70" s="1" t="n">
        <f aca="false">K$5/(1-$C70)+$B$70-K$5</f>
        <v>0.396689068657955</v>
      </c>
      <c r="L70" s="1" t="n">
        <f aca="false">L$5/(1-$C70)+$B$70-L$5</f>
        <v>0.398545529973035</v>
      </c>
      <c r="M70" s="1" t="n">
        <f aca="false">M$5/(1-$C70)+$B$70-M$5</f>
        <v>0.400401991288115</v>
      </c>
      <c r="N70" s="1" t="n">
        <f aca="false">N$5/(1-$C70)+$B$70-N$5</f>
        <v>0.402258452603194</v>
      </c>
      <c r="O70" s="1" t="n">
        <f aca="false">O$5/(1-$C70)+$B$70-O$5</f>
        <v>0.404114913918274</v>
      </c>
      <c r="P70" s="1" t="n">
        <f aca="false">P$5/(1-$C70)+$B$70-P$5</f>
        <v>0.405971375233354</v>
      </c>
      <c r="Q70" s="1" t="n">
        <f aca="false">Q$5/(1-$C70)+$B$70-Q$5</f>
        <v>0.407827836548434</v>
      </c>
      <c r="R70" s="1" t="n">
        <f aca="false">R$5/(1-$C70)+$B$70-R$5</f>
        <v>0.409684297863514</v>
      </c>
      <c r="S70" s="1" t="n">
        <f aca="false">S$5/(1-$C70)+$B$70-S$5</f>
        <v>0.411540759178594</v>
      </c>
      <c r="T70" s="1" t="n">
        <f aca="false">T$5/(1-$C70)+$B$70-T$5</f>
        <v>0.413397220493673</v>
      </c>
      <c r="U70" s="1" t="n">
        <f aca="false">U$5/(1-$C70)+$B$70-U$5</f>
        <v>0.415253681808753</v>
      </c>
      <c r="V70" s="1" t="n">
        <f aca="false">V$5/(1-$C70)+$B$70-V$5</f>
        <v>0.417110143123833</v>
      </c>
      <c r="W70" s="1" t="n">
        <f aca="false">W$5/(1-$C70)+$B$70-W$5</f>
        <v>0.418966604438913</v>
      </c>
      <c r="X70" s="1" t="n">
        <f aca="false">X$5/(1-$C70)+$B$70-X$5</f>
        <v>0.420823065753993</v>
      </c>
      <c r="Y70" s="1" t="n">
        <f aca="false">Y$5/(1-$C70)+$B$70-Y$5</f>
        <v>0.422679527069073</v>
      </c>
      <c r="Z70" s="1" t="n">
        <f aca="false">Z$5/(1-$C70)+$B$70-Z$5</f>
        <v>0.424535988384152</v>
      </c>
      <c r="AA70" s="1" t="n">
        <f aca="false">AA$5/(1-$C70)+$B$70-AA$5</f>
        <v>0.426392449699232</v>
      </c>
      <c r="AB70" s="1" t="n">
        <f aca="false">AB$5/(1-$C70)+$B$70-AB$5</f>
        <v>0.428248911014312</v>
      </c>
      <c r="AC70" s="1" t="n">
        <f aca="false">AC$5/(1-$C70)+$B$70-AC$5</f>
        <v>0.430105372329392</v>
      </c>
      <c r="AD70" s="1" t="n">
        <f aca="false">AD$5/(1-$C70)+$B$70-AD$5</f>
        <v>0.431961833644472</v>
      </c>
      <c r="AE70" s="1" t="n">
        <f aca="false">AE$5/(1-$C70)+$B$70-AE$5</f>
        <v>0.433818294959552</v>
      </c>
      <c r="AF70" s="1" t="n">
        <f aca="false">AF$5/(1-$C70)+$B$70-AF$5</f>
        <v>0.435674756274632</v>
      </c>
      <c r="AG70" s="1" t="n">
        <f aca="false">AG$5/(1-$C70)+$B$70-AG$5</f>
        <v>0.437531217589712</v>
      </c>
      <c r="AH70" s="1" t="n">
        <f aca="false">AH$5/(1-$C70)+$B$70-AH$5</f>
        <v>0.439387678904791</v>
      </c>
      <c r="AI70" s="1" t="n">
        <f aca="false">AI$5/(1-$C70)+$B$70-AI$5</f>
        <v>0.441244140219871</v>
      </c>
      <c r="AJ70" s="1" t="n">
        <f aca="false">AJ$5/(1-$C70)+$B$70-AJ$5</f>
        <v>0.443100601534951</v>
      </c>
      <c r="AK70" s="1" t="n">
        <f aca="false">AK$5/(1-$C70)+$B$70-AK$5</f>
        <v>0.444957062850031</v>
      </c>
      <c r="AL70" s="1" t="n">
        <f aca="false">AL$5/(1-$C70)+$B$70-AL$5</f>
        <v>0.446813524165111</v>
      </c>
      <c r="AM70" s="1" t="n">
        <f aca="false">AM$5/(1-$C70)+$B$70-AM$5</f>
        <v>0.448669985480191</v>
      </c>
      <c r="AN70" s="1" t="n">
        <f aca="false">AN$5/(1-$C70)+$B$70-AN$5</f>
        <v>0.450526446795271</v>
      </c>
      <c r="AO70" s="1" t="n">
        <f aca="false">AO$5/(1-$C70)+$B$70-AO$5</f>
        <v>0.452382908110351</v>
      </c>
      <c r="AP70" s="1" t="n">
        <f aca="false">AP$5/(1-$C70)+$B$70-AP$5</f>
        <v>0.45423936942543</v>
      </c>
      <c r="AQ70" s="1" t="n">
        <f aca="false">AQ$5/(1-$C70)+$B$70-AQ$5</f>
        <v>0.45609583074051</v>
      </c>
      <c r="AR70" s="1" t="n">
        <f aca="false">AR$5/(1-$C70)+$B$70-AR$5</f>
        <v>0.45795229205559</v>
      </c>
      <c r="AS70" s="1" t="n">
        <f aca="false">AS$5/(1-$C70)+$B$70-AS$5</f>
        <v>0.45980875337067</v>
      </c>
      <c r="AT70" s="1" t="n">
        <f aca="false">AT$5/(1-$C70)+$B$70-AT$5</f>
        <v>0.46166521468575</v>
      </c>
      <c r="AU70" s="1" t="n">
        <f aca="false">AU$5/(1-$C70)+$B$70-AU$5</f>
        <v>0.46352167600083</v>
      </c>
      <c r="AV70" s="1" t="n">
        <f aca="false">AV$5/(1-$C70)+$B$70-AV$5</f>
        <v>0.46537813731591</v>
      </c>
      <c r="AW70" s="1" t="n">
        <f aca="false">AW$5/(1-$C70)+$B$70-AW$5</f>
        <v>0.467234598630989</v>
      </c>
      <c r="AX70" s="1" t="n">
        <f aca="false">AX$5/(1-$C70)+$B$70-AX$5</f>
        <v>0.46909105994607</v>
      </c>
      <c r="AY70" s="1" t="n">
        <f aca="false">AY$5/(1-$C70)+$B$70-AY$5</f>
        <v>0.470947521261149</v>
      </c>
      <c r="AZ70" s="1" t="n">
        <f aca="false">AZ$5/(1-$C70)+$B$70-AZ$5</f>
        <v>0.47280398257623</v>
      </c>
      <c r="BA70" s="1" t="n">
        <f aca="false">BA$5/(1-$C70)+$B$70-BA$5</f>
        <v>0.474660443891309</v>
      </c>
      <c r="BB70" s="1" t="n">
        <f aca="false">BB$5/(1-$C70)+$B$70-BB$5</f>
        <v>0.476516905206389</v>
      </c>
      <c r="BC70" s="1" t="n">
        <f aca="false">BC$5/(1-$C70)+$B$70-BC$5</f>
        <v>0.478373366521469</v>
      </c>
      <c r="BD70" s="1" t="n">
        <f aca="false">BD$5/(1-$C70)+$B$70-BD$5</f>
        <v>0.480229827836549</v>
      </c>
      <c r="BE70" s="1" t="n">
        <f aca="false">BE$5/(1-$C70)+$B$70-BE$5</f>
        <v>0.482086289151629</v>
      </c>
      <c r="BF70" s="1" t="n">
        <f aca="false">BF$5/(1-$C70)+$B$70-BF$5</f>
        <v>0.483942750466708</v>
      </c>
      <c r="BG70" s="1" t="n">
        <f aca="false">BG$5/(1-$C70)+$B$70-BG$5</f>
        <v>0.485799211781789</v>
      </c>
      <c r="BH70" s="1" t="n">
        <f aca="false">BH$5/(1-$C70)+$B$70-BH$5</f>
        <v>0.487655673096868</v>
      </c>
      <c r="BI70" s="1" t="n">
        <f aca="false">BI$5/(1-$C70)+$B$70-BI$5</f>
        <v>0.489512134411948</v>
      </c>
      <c r="BJ70" s="1" t="n">
        <f aca="false">BJ$5/(1-$C70)+$B$70-BJ$5</f>
        <v>0.491368595727028</v>
      </c>
      <c r="BK70" s="1" t="n">
        <f aca="false">BK$5/(1-$C70)+$B$70-BK$5</f>
        <v>0.493225057042108</v>
      </c>
      <c r="BL70" s="1" t="n">
        <f aca="false">BL$5/(1-$C70)+$B$70-BL$5</f>
        <v>0.495081518357187</v>
      </c>
      <c r="BM70" s="1" t="n">
        <f aca="false">BM$5/(1-$C70)+$B$70-BM$5</f>
        <v>0.496937979672268</v>
      </c>
      <c r="BN70" s="1" t="n">
        <f aca="false">BN$5/(1-$C70)+$B$70-BN$5</f>
        <v>0.498794440987347</v>
      </c>
      <c r="BO70" s="1" t="n">
        <f aca="false">BO$5/(1-$C70)+$B$70-BO$5</f>
        <v>0.500650902302427</v>
      </c>
      <c r="BP70" s="1" t="n">
        <f aca="false">BP$5/(1-$C70)+$B$70-BP$5</f>
        <v>0.502507363617507</v>
      </c>
      <c r="BQ70" s="1" t="n">
        <f aca="false">BQ$5/(1-$C70)+$B$70-BQ$5</f>
        <v>0.504363824932587</v>
      </c>
      <c r="BR70" s="1" t="n">
        <f aca="false">BR$5/(1-$C70)+$B$70-BR$5</f>
        <v>0.506220286247666</v>
      </c>
      <c r="BS70" s="1" t="n">
        <f aca="false">BS$5/(1-$C70)+$B$70-BS$5</f>
        <v>0.508076747562747</v>
      </c>
      <c r="BT70" s="1" t="n">
        <f aca="false">BT$5/(1-$C70)+$B$70-BT$5</f>
        <v>0.509933208877826</v>
      </c>
      <c r="BU70" s="1" t="n">
        <f aca="false">BU$5/(1-$C70)+$B$70-BU$5</f>
        <v>0.511789670192906</v>
      </c>
      <c r="BV70" s="1" t="n">
        <f aca="false">BV$5/(1-$C70)+$B$70-BV$5</f>
        <v>0.513646131507986</v>
      </c>
      <c r="BW70" s="1" t="n">
        <f aca="false">BW$5/(1-$C70)+$B$70-BW$5</f>
        <v>0.515502592823066</v>
      </c>
      <c r="BX70" s="1" t="n">
        <f aca="false">BX$5/(1-$C70)+$B$70-BX$5</f>
        <v>0.517359054138145</v>
      </c>
      <c r="BY70" s="1" t="n">
        <f aca="false">BY$5/(1-$C70)+$B$70-BY$5</f>
        <v>0.519215515453226</v>
      </c>
      <c r="BZ70" s="1" t="n">
        <f aca="false">BZ$5/(1-$C70)+$B$70-BZ$5</f>
        <v>0.521071976768305</v>
      </c>
      <c r="CA70" s="1" t="n">
        <f aca="false">CA$5/(1-$C70)+$B$70-CA$5</f>
        <v>0.522928438083385</v>
      </c>
      <c r="CB70" s="1" t="n">
        <f aca="false">CB$5/(1-$C70)+$B$70-CB$5</f>
        <v>0.524784899398465</v>
      </c>
      <c r="CC70" s="1" t="n">
        <f aca="false">CC$5/(1-$C70)+$B$70-CC$5</f>
        <v>0.526641360713545</v>
      </c>
      <c r="CD70" s="1" t="n">
        <f aca="false">CD$5/(1-$C70)+$B$70-CD$5</f>
        <v>0.528497822028625</v>
      </c>
      <c r="CE70" s="1" t="n">
        <f aca="false">CE$5/(1-$C70)+$B$70-CE$5</f>
        <v>0.530354283343705</v>
      </c>
      <c r="CF70" s="1" t="n">
        <f aca="false">CF$5/(1-$C70)+$B$70-CF$5</f>
        <v>0.532210744658785</v>
      </c>
      <c r="CG70" s="1" t="n">
        <f aca="false">CG$5/(1-$C70)+$B$70-CG$5</f>
        <v>0.534067205973865</v>
      </c>
      <c r="CH70" s="1" t="n">
        <f aca="false">CH$5/(1-$C70)+$B$70-CH$5</f>
        <v>0.535923667288945</v>
      </c>
      <c r="CI70" s="1" t="n">
        <f aca="false">CI$5/(1-$C70)+$B$70-CI$5</f>
        <v>0.537780128604024</v>
      </c>
      <c r="CJ70" s="1" t="n">
        <f aca="false">CJ$5/(1-$C70)+$B$70-CJ$5</f>
        <v>0.539636589919105</v>
      </c>
      <c r="CK70" s="1" t="n">
        <f aca="false">CK$5/(1-$C70)+$B$70-CK$5</f>
        <v>0.541493051234184</v>
      </c>
      <c r="CL70" s="1" t="n">
        <f aca="false">CL$5/(1-$C70)+$B$70-CL$5</f>
        <v>0.543349512549264</v>
      </c>
      <c r="CM70" s="1" t="n">
        <f aca="false">CM$5/(1-$C70)+$B$70-CM$5</f>
        <v>0.545205973864344</v>
      </c>
      <c r="CN70" s="1" t="n">
        <f aca="false">CN$5/(1-$C70)+$B$70-CN$5</f>
        <v>0.547062435179424</v>
      </c>
      <c r="CO70" s="1" t="n">
        <f aca="false">CO$5/(1-$C70)+$B$70-CO$5</f>
        <v>0.548918896494503</v>
      </c>
      <c r="CP70" s="1" t="n">
        <f aca="false">CP$5/(1-$C70)+$B$70-CP$5</f>
        <v>0.550775357809584</v>
      </c>
      <c r="CQ70" s="1" t="n">
        <f aca="false">CQ$5/(1-$C70)+$B$70-CQ$5</f>
        <v>0.552631819124663</v>
      </c>
      <c r="CR70" s="1" t="n">
        <f aca="false">CR$5/(1-$C70)+$B$70-CR$5</f>
        <v>0.554488280439743</v>
      </c>
      <c r="CS70" s="1" t="n">
        <f aca="false">CS$5/(1-$C70)+$B$70-CS$5</f>
        <v>0.556344741754823</v>
      </c>
      <c r="CT70" s="1" t="n">
        <f aca="false">CT$5/(1-$C70)+$B$70-CT$5</f>
        <v>0.558201203069903</v>
      </c>
      <c r="CU70" s="1" t="n">
        <f aca="false">CU$5/(1-$C70)+$B$70-CU$5</f>
        <v>0.560057664384982</v>
      </c>
      <c r="CV70" s="1" t="n">
        <f aca="false">CV$5/(1-$C70)+$B$70-CV$5</f>
        <v>0.561914125700063</v>
      </c>
      <c r="CW70" s="1" t="n">
        <f aca="false">CW$5/(1-$C70)+$B$70-CW$5</f>
        <v>0.563770587015142</v>
      </c>
      <c r="CX70" s="1" t="n">
        <f aca="false">CX$5/(1-$C70)+$B$70-CX$5</f>
        <v>0.565627048330222</v>
      </c>
      <c r="CY70" s="1" t="n">
        <f aca="false">CY$5/(1-$C70)+$B$70-CY$5</f>
        <v>0.567483509645302</v>
      </c>
      <c r="CZ70" s="1" t="n">
        <f aca="false">CZ$5/(1-$C70)+$B$70-CZ$5</f>
        <v>0.569339970960382</v>
      </c>
      <c r="DA70" s="1" t="n">
        <f aca="false">DA$5/(1-$C70)+$B$70-DA$5</f>
        <v>0.571196432275461</v>
      </c>
      <c r="DB70" s="1" t="n">
        <f aca="false">DB$5/(1-$C70)+$B$70-DB$5</f>
        <v>0.573052893590542</v>
      </c>
      <c r="DC70" s="1" t="n">
        <f aca="false">DC$5/(1-$C70)+$B$70-DC$5</f>
        <v>0.574909354905621</v>
      </c>
      <c r="DD70" s="1" t="n">
        <f aca="false">DD$5/(1-$C70)+$B$70-DD$5</f>
        <v>0.576765816220701</v>
      </c>
      <c r="DE70" s="1" t="n">
        <f aca="false">DE$5/(1-$C70)+$B$70-DE$5</f>
        <v>0.578622277535781</v>
      </c>
      <c r="DF70" s="1" t="n">
        <f aca="false">DF$5/(1-$C70)+$B$70-DF$5</f>
        <v>0.580478738850861</v>
      </c>
      <c r="DG70" s="1" t="n">
        <f aca="false">DG$5/(1-$C70)+$B$70-DG$5</f>
        <v>0.582335200165941</v>
      </c>
      <c r="DH70" s="1" t="n">
        <f aca="false">DH$5/(1-$C70)+$B$70-DH$5</f>
        <v>0.584191661481021</v>
      </c>
      <c r="DI70" s="1" t="n">
        <f aca="false">DI$5/(1-$C70)+$B$70-DI$5</f>
        <v>0.5860481227961</v>
      </c>
      <c r="DJ70" s="1" t="n">
        <f aca="false">DJ$5/(1-$C70)+$B$70-DJ$5</f>
        <v>0.587904584111181</v>
      </c>
      <c r="DK70" s="1" t="n">
        <f aca="false">DK$5/(1-$C70)+$B$70-DK$5</f>
        <v>0.58976104542626</v>
      </c>
      <c r="DL70" s="1" t="n">
        <f aca="false">DL$5/(1-$C70)+$B$70-DL$5</f>
        <v>0.59161750674134</v>
      </c>
      <c r="DM70" s="1" t="n">
        <f aca="false">DM$5/(1-$C70)+$B$70-DM$5</f>
        <v>0.59347396805642</v>
      </c>
      <c r="DN70" s="1" t="n">
        <f aca="false">DN$5/(1-$C70)+$B$70-DN$5</f>
        <v>0.5953304293715</v>
      </c>
      <c r="DO70" s="1" t="n">
        <f aca="false">DO$5/(1-$C70)+$B$70-DO$5</f>
        <v>0.597186890686579</v>
      </c>
      <c r="DP70" s="1" t="n">
        <f aca="false">DP$5/(1-$C70)+$B$70-DP$5</f>
        <v>0.59904335200166</v>
      </c>
      <c r="DQ70" s="1" t="n">
        <f aca="false">DQ$5/(1-$C70)+$B$70-DQ$5</f>
        <v>0.600899813316739</v>
      </c>
      <c r="DR70" s="1" t="n">
        <f aca="false">DR$5/(1-$C70)+$B$70-DR$5</f>
        <v>0.602756274631818</v>
      </c>
      <c r="DS70" s="1" t="n">
        <f aca="false">DS$5/(1-$C70)+$B$70-DS$5</f>
        <v>0.604612735946899</v>
      </c>
      <c r="DT70" s="1" t="n">
        <f aca="false">DT$5/(1-$C70)+$B$70-DT$5</f>
        <v>0.606469197261979</v>
      </c>
      <c r="DU70" s="1" t="n">
        <f aca="false">DU$5/(1-$C70)+$B$70-DU$5</f>
        <v>0.608325658577058</v>
      </c>
      <c r="DV70" s="1" t="n">
        <f aca="false">DV$5/(1-$C70)+$B$70-DV$5</f>
        <v>0.610182119892138</v>
      </c>
      <c r="DW70" s="1" t="n">
        <f aca="false">DW$5/(1-$C70)+$B$70-DW$5</f>
        <v>0.612038581207218</v>
      </c>
      <c r="DX70" s="1" t="n">
        <f aca="false">DX$5/(1-$C70)+$B$70-DX$5</f>
        <v>0.613895042522297</v>
      </c>
      <c r="DY70" s="1" t="n">
        <f aca="false">DY$5/(1-$C70)+$B$70-DY$5</f>
        <v>0.615751503837377</v>
      </c>
      <c r="DZ70" s="1" t="n">
        <f aca="false">DZ$5/(1-$C70)+$B$70-DZ$5</f>
        <v>0.617607965152458</v>
      </c>
      <c r="EA70" s="1" t="n">
        <f aca="false">EA$5/(1-$C70)+$B$70-EA$5</f>
        <v>0.619464426467538</v>
      </c>
      <c r="EB70" s="1" t="n">
        <f aca="false">EB$5/(1-$C70)+$B$70-EB$5</f>
        <v>0.621320887782617</v>
      </c>
      <c r="EC70" s="1" t="n">
        <f aca="false">EC$5/(1-$C70)+$B$70-EC$5</f>
        <v>0.623177349097697</v>
      </c>
      <c r="ED70" s="1" t="n">
        <f aca="false">ED$5/(1-$C70)+$B$70-ED$5</f>
        <v>0.625033810412776</v>
      </c>
    </row>
    <row r="71" customFormat="false" ht="12.75" hidden="false" customHeight="false" outlineLevel="0" collapsed="false">
      <c r="A71" s="18" t="s">
        <v>100</v>
      </c>
      <c r="B71" s="1" t="n">
        <f aca="false">0.4337</f>
        <v>0.4337</v>
      </c>
      <c r="C71" s="2" t="n">
        <v>0.0428</v>
      </c>
      <c r="D71" s="1" t="n">
        <f aca="false">D$5/(1-$C71)+$B$71-D$5</f>
        <v>0.500770622649394</v>
      </c>
      <c r="E71" s="1" t="n">
        <f aca="false">E$5/(1-$C71)+$B$71-E$5</f>
        <v>0.503006310071041</v>
      </c>
      <c r="F71" s="1" t="n">
        <f aca="false">F$5/(1-$C71)+$B$71-F$5</f>
        <v>0.505241997492687</v>
      </c>
      <c r="G71" s="1" t="n">
        <f aca="false">G$5/(1-$C71)+$B$71-G$5</f>
        <v>0.507477684914333</v>
      </c>
      <c r="H71" s="1" t="n">
        <f aca="false">H$5/(1-$C71)+$B$71-H$5</f>
        <v>0.50971337233598</v>
      </c>
      <c r="I71" s="1" t="n">
        <f aca="false">I$5/(1-$C71)+$B$71-I$5</f>
        <v>0.511949059757627</v>
      </c>
      <c r="J71" s="1" t="n">
        <f aca="false">J$5/(1-$C71)+$B$71-J$5</f>
        <v>0.514184747179273</v>
      </c>
      <c r="K71" s="1" t="n">
        <f aca="false">K$5/(1-$C71)+$B$71-K$5</f>
        <v>0.516420434600919</v>
      </c>
      <c r="L71" s="1" t="n">
        <f aca="false">L$5/(1-$C71)+$B$71-L$5</f>
        <v>0.518656122022565</v>
      </c>
      <c r="M71" s="1" t="n">
        <f aca="false">M$5/(1-$C71)+$B$71-M$5</f>
        <v>0.520891809444212</v>
      </c>
      <c r="N71" s="1" t="n">
        <f aca="false">N$5/(1-$C71)+$B$71-N$5</f>
        <v>0.523127496865859</v>
      </c>
      <c r="O71" s="1" t="n">
        <f aca="false">O$5/(1-$C71)+$B$71-O$5</f>
        <v>0.525363184287505</v>
      </c>
      <c r="P71" s="1" t="n">
        <f aca="false">P$5/(1-$C71)+$B$71-P$5</f>
        <v>0.527598871709152</v>
      </c>
      <c r="Q71" s="1" t="n">
        <f aca="false">Q$5/(1-$C71)+$B$71-Q$5</f>
        <v>0.529834559130798</v>
      </c>
      <c r="R71" s="1" t="n">
        <f aca="false">R$5/(1-$C71)+$B$71-R$5</f>
        <v>0.532070246552444</v>
      </c>
      <c r="S71" s="1" t="n">
        <f aca="false">S$5/(1-$C71)+$B$71-S$5</f>
        <v>0.534305933974091</v>
      </c>
      <c r="T71" s="1" t="n">
        <f aca="false">T$5/(1-$C71)+$B$71-T$5</f>
        <v>0.536541621395737</v>
      </c>
      <c r="U71" s="1" t="n">
        <f aca="false">U$5/(1-$C71)+$B$71-U$5</f>
        <v>0.538777308817384</v>
      </c>
      <c r="V71" s="1" t="n">
        <f aca="false">V$5/(1-$C71)+$B$71-V$5</f>
        <v>0.54101299623903</v>
      </c>
      <c r="W71" s="1" t="n">
        <f aca="false">W$5/(1-$C71)+$B$71-W$5</f>
        <v>0.543248683660677</v>
      </c>
      <c r="X71" s="1" t="n">
        <f aca="false">X$5/(1-$C71)+$B$71-X$5</f>
        <v>0.545484371082323</v>
      </c>
      <c r="Y71" s="1" t="n">
        <f aca="false">Y$5/(1-$C71)+$B$71-Y$5</f>
        <v>0.54772005850397</v>
      </c>
      <c r="Z71" s="1" t="n">
        <f aca="false">Z$5/(1-$C71)+$B$71-Z$5</f>
        <v>0.549955745925616</v>
      </c>
      <c r="AA71" s="1" t="n">
        <f aca="false">AA$5/(1-$C71)+$B$71-AA$5</f>
        <v>0.552191433347263</v>
      </c>
      <c r="AB71" s="1" t="n">
        <f aca="false">AB$5/(1-$C71)+$B$71-AB$5</f>
        <v>0.554427120768909</v>
      </c>
      <c r="AC71" s="1" t="n">
        <f aca="false">AC$5/(1-$C71)+$B$71-AC$5</f>
        <v>0.556662808190556</v>
      </c>
      <c r="AD71" s="1" t="n">
        <f aca="false">AD$5/(1-$C71)+$B$71-AD$5</f>
        <v>0.558898495612202</v>
      </c>
      <c r="AE71" s="1" t="n">
        <f aca="false">AE$5/(1-$C71)+$B$71-AE$5</f>
        <v>0.561134183033849</v>
      </c>
      <c r="AF71" s="1" t="n">
        <f aca="false">AF$5/(1-$C71)+$B$71-AF$5</f>
        <v>0.563369870455495</v>
      </c>
      <c r="AG71" s="1" t="n">
        <f aca="false">AG$5/(1-$C71)+$B$71-AG$5</f>
        <v>0.565605557877142</v>
      </c>
      <c r="AH71" s="1" t="n">
        <f aca="false">AH$5/(1-$C71)+$B$71-AH$5</f>
        <v>0.567841245298788</v>
      </c>
      <c r="AI71" s="1" t="n">
        <f aca="false">AI$5/(1-$C71)+$B$71-AI$5</f>
        <v>0.570076932720435</v>
      </c>
      <c r="AJ71" s="1" t="n">
        <f aca="false">AJ$5/(1-$C71)+$B$71-AJ$5</f>
        <v>0.572312620142081</v>
      </c>
      <c r="AK71" s="1" t="n">
        <f aca="false">AK$5/(1-$C71)+$B$71-AK$5</f>
        <v>0.574548307563727</v>
      </c>
      <c r="AL71" s="1" t="n">
        <f aca="false">AL$5/(1-$C71)+$B$71-AL$5</f>
        <v>0.576783994985374</v>
      </c>
      <c r="AM71" s="1" t="n">
        <f aca="false">AM$5/(1-$C71)+$B$71-AM$5</f>
        <v>0.57901968240702</v>
      </c>
      <c r="AN71" s="1" t="n">
        <f aca="false">AN$5/(1-$C71)+$B$71-AN$5</f>
        <v>0.581255369828666</v>
      </c>
      <c r="AO71" s="1" t="n">
        <f aca="false">AO$5/(1-$C71)+$B$71-AO$5</f>
        <v>0.583491057250313</v>
      </c>
      <c r="AP71" s="1" t="n">
        <f aca="false">AP$5/(1-$C71)+$B$71-AP$5</f>
        <v>0.585726744671959</v>
      </c>
      <c r="AQ71" s="1" t="n">
        <f aca="false">AQ$5/(1-$C71)+$B$71-AQ$5</f>
        <v>0.587962432093606</v>
      </c>
      <c r="AR71" s="1" t="n">
        <f aca="false">AR$5/(1-$C71)+$B$71-AR$5</f>
        <v>0.590198119515252</v>
      </c>
      <c r="AS71" s="1" t="n">
        <f aca="false">AS$5/(1-$C71)+$B$71-AS$5</f>
        <v>0.592433806936899</v>
      </c>
      <c r="AT71" s="1" t="n">
        <f aca="false">AT$5/(1-$C71)+$B$71-AT$5</f>
        <v>0.594669494358545</v>
      </c>
      <c r="AU71" s="1" t="n">
        <f aca="false">AU$5/(1-$C71)+$B$71-AU$5</f>
        <v>0.596905181780192</v>
      </c>
      <c r="AV71" s="1" t="n">
        <f aca="false">AV$5/(1-$C71)+$B$71-AV$5</f>
        <v>0.599140869201838</v>
      </c>
      <c r="AW71" s="1" t="n">
        <f aca="false">AW$5/(1-$C71)+$B$71-AW$5</f>
        <v>0.601376556623485</v>
      </c>
      <c r="AX71" s="1" t="n">
        <f aca="false">AX$5/(1-$C71)+$B$71-AX$5</f>
        <v>0.603612244045131</v>
      </c>
      <c r="AY71" s="1" t="n">
        <f aca="false">AY$5/(1-$C71)+$B$71-AY$5</f>
        <v>0.605847931466778</v>
      </c>
      <c r="AZ71" s="1" t="n">
        <f aca="false">AZ$5/(1-$C71)+$B$71-AZ$5</f>
        <v>0.608083618888424</v>
      </c>
      <c r="BA71" s="1" t="n">
        <f aca="false">BA$5/(1-$C71)+$B$71-BA$5</f>
        <v>0.610319306310071</v>
      </c>
      <c r="BB71" s="1" t="n">
        <f aca="false">BB$5/(1-$C71)+$B$71-BB$5</f>
        <v>0.612554993731717</v>
      </c>
      <c r="BC71" s="1" t="n">
        <f aca="false">BC$5/(1-$C71)+$B$71-BC$5</f>
        <v>0.614790681153363</v>
      </c>
      <c r="BD71" s="1" t="n">
        <f aca="false">BD$5/(1-$C71)+$B$71-BD$5</f>
        <v>0.61702636857501</v>
      </c>
      <c r="BE71" s="1" t="n">
        <f aca="false">BE$5/(1-$C71)+$B$71-BE$5</f>
        <v>0.619262055996656</v>
      </c>
      <c r="BF71" s="1" t="n">
        <f aca="false">BF$5/(1-$C71)+$B$71-BF$5</f>
        <v>0.621497743418303</v>
      </c>
      <c r="BG71" s="1" t="n">
        <f aca="false">BG$5/(1-$C71)+$B$71-BG$5</f>
        <v>0.623733430839949</v>
      </c>
      <c r="BH71" s="1" t="n">
        <f aca="false">BH$5/(1-$C71)+$B$71-BH$5</f>
        <v>0.625969118261596</v>
      </c>
      <c r="BI71" s="1" t="n">
        <f aca="false">BI$5/(1-$C71)+$B$71-BI$5</f>
        <v>0.628204805683242</v>
      </c>
      <c r="BJ71" s="1" t="n">
        <f aca="false">BJ$5/(1-$C71)+$B$71-BJ$5</f>
        <v>0.630440493104889</v>
      </c>
      <c r="BK71" s="1" t="n">
        <f aca="false">BK$5/(1-$C71)+$B$71-BK$5</f>
        <v>0.632676180526535</v>
      </c>
      <c r="BL71" s="1" t="n">
        <f aca="false">BL$5/(1-$C71)+$B$71-BL$5</f>
        <v>0.634911867948182</v>
      </c>
      <c r="BM71" s="1" t="n">
        <f aca="false">BM$5/(1-$C71)+$B$71-BM$5</f>
        <v>0.637147555369828</v>
      </c>
      <c r="BN71" s="1" t="n">
        <f aca="false">BN$5/(1-$C71)+$B$71-BN$5</f>
        <v>0.639383242791475</v>
      </c>
      <c r="BO71" s="1" t="n">
        <f aca="false">BO$5/(1-$C71)+$B$71-BO$5</f>
        <v>0.641618930213121</v>
      </c>
      <c r="BP71" s="1" t="n">
        <f aca="false">BP$5/(1-$C71)+$B$71-BP$5</f>
        <v>0.643854617634768</v>
      </c>
      <c r="BQ71" s="1" t="n">
        <f aca="false">BQ$5/(1-$C71)+$B$71-BQ$5</f>
        <v>0.646090305056414</v>
      </c>
      <c r="BR71" s="1" t="n">
        <f aca="false">BR$5/(1-$C71)+$B$71-BR$5</f>
        <v>0.64832599247806</v>
      </c>
      <c r="BS71" s="1" t="n">
        <f aca="false">BS$5/(1-$C71)+$B$71-BS$5</f>
        <v>0.650561679899707</v>
      </c>
      <c r="BT71" s="1" t="n">
        <f aca="false">BT$5/(1-$C71)+$B$71-BT$5</f>
        <v>0.652797367321353</v>
      </c>
      <c r="BU71" s="1" t="n">
        <f aca="false">BU$5/(1-$C71)+$B$71-BU$5</f>
        <v>0.655033054743</v>
      </c>
      <c r="BV71" s="1" t="n">
        <f aca="false">BV$5/(1-$C71)+$B$71-BV$5</f>
        <v>0.657268742164646</v>
      </c>
      <c r="BW71" s="1" t="n">
        <f aca="false">BW$5/(1-$C71)+$B$71-BW$5</f>
        <v>0.659504429586293</v>
      </c>
      <c r="BX71" s="1" t="n">
        <f aca="false">BX$5/(1-$C71)+$B$71-BX$5</f>
        <v>0.661740117007939</v>
      </c>
      <c r="BY71" s="1" t="n">
        <f aca="false">BY$5/(1-$C71)+$B$71-BY$5</f>
        <v>0.663975804429586</v>
      </c>
      <c r="BZ71" s="1" t="n">
        <f aca="false">BZ$5/(1-$C71)+$B$71-BZ$5</f>
        <v>0.666211491851232</v>
      </c>
      <c r="CA71" s="1" t="n">
        <f aca="false">CA$5/(1-$C71)+$B$71-CA$5</f>
        <v>0.668447179272879</v>
      </c>
      <c r="CB71" s="1" t="n">
        <f aca="false">CB$5/(1-$C71)+$B$71-CB$5</f>
        <v>0.670682866694525</v>
      </c>
      <c r="CC71" s="1" t="n">
        <f aca="false">CC$5/(1-$C71)+$B$71-CC$5</f>
        <v>0.672918554116172</v>
      </c>
      <c r="CD71" s="1" t="n">
        <f aca="false">CD$5/(1-$C71)+$B$71-CD$5</f>
        <v>0.675154241537818</v>
      </c>
      <c r="CE71" s="1" t="n">
        <f aca="false">CE$5/(1-$C71)+$B$71-CE$5</f>
        <v>0.677389928959465</v>
      </c>
      <c r="CF71" s="1" t="n">
        <f aca="false">CF$5/(1-$C71)+$B$71-CF$5</f>
        <v>0.67962561638111</v>
      </c>
      <c r="CG71" s="1" t="n">
        <f aca="false">CG$5/(1-$C71)+$B$71-CG$5</f>
        <v>0.681861303802757</v>
      </c>
      <c r="CH71" s="1" t="n">
        <f aca="false">CH$5/(1-$C71)+$B$71-CH$5</f>
        <v>0.684096991224403</v>
      </c>
      <c r="CI71" s="1" t="n">
        <f aca="false">CI$5/(1-$C71)+$B$71-CI$5</f>
        <v>0.68633267864605</v>
      </c>
      <c r="CJ71" s="1" t="n">
        <f aca="false">CJ$5/(1-$C71)+$B$71-CJ$5</f>
        <v>0.688568366067696</v>
      </c>
      <c r="CK71" s="1" t="n">
        <f aca="false">CK$5/(1-$C71)+$B$71-CK$5</f>
        <v>0.690804053489343</v>
      </c>
      <c r="CL71" s="1" t="n">
        <f aca="false">CL$5/(1-$C71)+$B$71-CL$5</f>
        <v>0.693039740910989</v>
      </c>
      <c r="CM71" s="1" t="n">
        <f aca="false">CM$5/(1-$C71)+$B$71-CM$5</f>
        <v>0.695275428332636</v>
      </c>
      <c r="CN71" s="1" t="n">
        <f aca="false">CN$5/(1-$C71)+$B$71-CN$5</f>
        <v>0.697511115754282</v>
      </c>
      <c r="CO71" s="1" t="n">
        <f aca="false">CO$5/(1-$C71)+$B$71-CO$5</f>
        <v>0.699746803175929</v>
      </c>
      <c r="CP71" s="1" t="n">
        <f aca="false">CP$5/(1-$C71)+$B$71-CP$5</f>
        <v>0.701982490597575</v>
      </c>
      <c r="CQ71" s="1" t="n">
        <f aca="false">CQ$5/(1-$C71)+$B$71-CQ$5</f>
        <v>0.704218178019222</v>
      </c>
      <c r="CR71" s="1" t="n">
        <f aca="false">CR$5/(1-$C71)+$B$71-CR$5</f>
        <v>0.706453865440868</v>
      </c>
      <c r="CS71" s="1" t="n">
        <f aca="false">CS$5/(1-$C71)+$B$71-CS$5</f>
        <v>0.708689552862515</v>
      </c>
      <c r="CT71" s="1" t="n">
        <f aca="false">CT$5/(1-$C71)+$B$71-CT$5</f>
        <v>0.710925240284161</v>
      </c>
      <c r="CU71" s="1" t="n">
        <f aca="false">CU$5/(1-$C71)+$B$71-CU$5</f>
        <v>0.713160927705808</v>
      </c>
      <c r="CV71" s="1" t="n">
        <f aca="false">CV$5/(1-$C71)+$B$71-CV$5</f>
        <v>0.715396615127454</v>
      </c>
      <c r="CW71" s="1" t="n">
        <f aca="false">CW$5/(1-$C71)+$B$71-CW$5</f>
        <v>0.717632302549101</v>
      </c>
      <c r="CX71" s="1" t="n">
        <f aca="false">CX$5/(1-$C71)+$B$71-CX$5</f>
        <v>0.719867989970747</v>
      </c>
      <c r="CY71" s="1" t="n">
        <f aca="false">CY$5/(1-$C71)+$B$71-CY$5</f>
        <v>0.722103677392394</v>
      </c>
      <c r="CZ71" s="1" t="n">
        <f aca="false">CZ$5/(1-$C71)+$B$71-CZ$5</f>
        <v>0.72433936481404</v>
      </c>
      <c r="DA71" s="1" t="n">
        <f aca="false">DA$5/(1-$C71)+$B$71-DA$5</f>
        <v>0.726575052235686</v>
      </c>
      <c r="DB71" s="1" t="n">
        <f aca="false">DB$5/(1-$C71)+$B$71-DB$5</f>
        <v>0.728810739657333</v>
      </c>
      <c r="DC71" s="1" t="n">
        <f aca="false">DC$5/(1-$C71)+$B$71-DC$5</f>
        <v>0.731046427078979</v>
      </c>
      <c r="DD71" s="1" t="n">
        <f aca="false">DD$5/(1-$C71)+$B$71-DD$5</f>
        <v>0.733282114500626</v>
      </c>
      <c r="DE71" s="1" t="n">
        <f aca="false">DE$5/(1-$C71)+$B$71-DE$5</f>
        <v>0.735517801922272</v>
      </c>
      <c r="DF71" s="1" t="n">
        <f aca="false">DF$5/(1-$C71)+$B$71-DF$5</f>
        <v>0.737753489343919</v>
      </c>
      <c r="DG71" s="1" t="n">
        <f aca="false">DG$5/(1-$C71)+$B$71-DG$5</f>
        <v>0.739989176765565</v>
      </c>
      <c r="DH71" s="1" t="n">
        <f aca="false">DH$5/(1-$C71)+$B$71-DH$5</f>
        <v>0.742224864187212</v>
      </c>
      <c r="DI71" s="1" t="n">
        <f aca="false">DI$5/(1-$C71)+$B$71-DI$5</f>
        <v>0.744460551608858</v>
      </c>
      <c r="DJ71" s="1" t="n">
        <f aca="false">DJ$5/(1-$C71)+$B$71-DJ$5</f>
        <v>0.746696239030505</v>
      </c>
      <c r="DK71" s="1" t="n">
        <f aca="false">DK$5/(1-$C71)+$B$71-DK$5</f>
        <v>0.748931926452151</v>
      </c>
      <c r="DL71" s="1" t="n">
        <f aca="false">DL$5/(1-$C71)+$B$71-DL$5</f>
        <v>0.751167613873798</v>
      </c>
      <c r="DM71" s="1" t="n">
        <f aca="false">DM$5/(1-$C71)+$B$71-DM$5</f>
        <v>0.753403301295444</v>
      </c>
      <c r="DN71" s="1" t="n">
        <f aca="false">DN$5/(1-$C71)+$B$71-DN$5</f>
        <v>0.755638988717091</v>
      </c>
      <c r="DO71" s="1" t="n">
        <f aca="false">DO$5/(1-$C71)+$B$71-DO$5</f>
        <v>0.757874676138737</v>
      </c>
      <c r="DP71" s="1" t="n">
        <f aca="false">DP$5/(1-$C71)+$B$71-DP$5</f>
        <v>0.760110363560384</v>
      </c>
      <c r="DQ71" s="1" t="n">
        <f aca="false">DQ$5/(1-$C71)+$B$71-DQ$5</f>
        <v>0.76234605098203</v>
      </c>
      <c r="DR71" s="1" t="n">
        <f aca="false">DR$5/(1-$C71)+$B$71-DR$5</f>
        <v>0.764581738403677</v>
      </c>
      <c r="DS71" s="1" t="n">
        <f aca="false">DS$5/(1-$C71)+$B$71-DS$5</f>
        <v>0.766817425825323</v>
      </c>
      <c r="DT71" s="1" t="n">
        <f aca="false">DT$5/(1-$C71)+$B$71-DT$5</f>
        <v>0.76905311324697</v>
      </c>
      <c r="DU71" s="1" t="n">
        <f aca="false">DU$5/(1-$C71)+$B$71-DU$5</f>
        <v>0.771288800668616</v>
      </c>
      <c r="DV71" s="1" t="n">
        <f aca="false">DV$5/(1-$C71)+$B$71-DV$5</f>
        <v>0.773524488090263</v>
      </c>
      <c r="DW71" s="1" t="n">
        <f aca="false">DW$5/(1-$C71)+$B$71-DW$5</f>
        <v>0.775760175511909</v>
      </c>
      <c r="DX71" s="1" t="n">
        <f aca="false">DX$5/(1-$C71)+$B$71-DX$5</f>
        <v>0.777995862933556</v>
      </c>
      <c r="DY71" s="1" t="n">
        <f aca="false">DY$5/(1-$C71)+$B$71-DY$5</f>
        <v>0.780231550355202</v>
      </c>
      <c r="DZ71" s="1" t="n">
        <f aca="false">DZ$5/(1-$C71)+$B$71-DZ$5</f>
        <v>0.782467237776849</v>
      </c>
      <c r="EA71" s="1" t="n">
        <f aca="false">EA$5/(1-$C71)+$B$71-EA$5</f>
        <v>0.784702925198495</v>
      </c>
      <c r="EB71" s="1" t="n">
        <f aca="false">EB$5/(1-$C71)+$B$71-EB$5</f>
        <v>0.786938612620141</v>
      </c>
      <c r="EC71" s="1" t="n">
        <f aca="false">EC$5/(1-$C71)+$B$71-EC$5</f>
        <v>0.789174300041788</v>
      </c>
      <c r="ED71" s="1" t="n">
        <f aca="false">ED$5/(1-$C71)+$B$71-ED$5</f>
        <v>0.791409987463434</v>
      </c>
      <c r="EE71" s="1"/>
    </row>
    <row r="72" customFormat="false" ht="12.75" hidden="false" customHeight="false" outlineLevel="0" collapsed="false">
      <c r="A72" s="1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</row>
    <row r="73" customFormat="false" ht="12.75" hidden="false" customHeight="false" outlineLevel="0" collapsed="false">
      <c r="A73" s="5" t="s">
        <v>84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</row>
    <row r="74" customFormat="false" ht="12.75" hidden="false" customHeight="false" outlineLevel="0" collapsed="false">
      <c r="A74" s="18" t="s">
        <v>101</v>
      </c>
      <c r="B74" s="1" t="n">
        <f aca="false">0.1583</f>
        <v>0.1583</v>
      </c>
      <c r="C74" s="2" t="n">
        <v>0.0101</v>
      </c>
      <c r="D74" s="1" t="n">
        <f aca="false">D$5/(1-$C74)+$B$74-D$5</f>
        <v>0.17360457621982</v>
      </c>
      <c r="E74" s="1" t="n">
        <f aca="false">E$5/(1-$C74)+$B$74-E$5</f>
        <v>0.174114728760481</v>
      </c>
      <c r="F74" s="1" t="n">
        <f aca="false">F$5/(1-$C74)+$B$74-F$5</f>
        <v>0.174624881301142</v>
      </c>
      <c r="G74" s="1" t="n">
        <f aca="false">G$5/(1-$C74)+$B$74-G$5</f>
        <v>0.175135033841802</v>
      </c>
      <c r="H74" s="1" t="n">
        <f aca="false">H$5/(1-$C74)+$B$74-H$5</f>
        <v>0.175645186382463</v>
      </c>
      <c r="I74" s="1" t="n">
        <f aca="false">I$5/(1-$C74)+$B$74-I$5</f>
        <v>0.176155338923124</v>
      </c>
      <c r="J74" s="1" t="n">
        <f aca="false">J$5/(1-$C74)+$B$74-J$5</f>
        <v>0.176665491463784</v>
      </c>
      <c r="K74" s="1" t="n">
        <f aca="false">K$5/(1-$C74)+$B$74-K$5</f>
        <v>0.177175644004445</v>
      </c>
      <c r="L74" s="1" t="n">
        <f aca="false">L$5/(1-$C74)+$B$74-L$5</f>
        <v>0.177685796545106</v>
      </c>
      <c r="M74" s="1" t="n">
        <f aca="false">M$5/(1-$C74)+$B$74-M$5</f>
        <v>0.178195949085766</v>
      </c>
      <c r="N74" s="1" t="n">
        <f aca="false">N$5/(1-$C74)+$B$74-N$5</f>
        <v>0.178706101626427</v>
      </c>
      <c r="O74" s="1" t="n">
        <f aca="false">O$5/(1-$C74)+$B$74-O$5</f>
        <v>0.179216254167088</v>
      </c>
      <c r="P74" s="1" t="n">
        <f aca="false">P$5/(1-$C74)+$B$74-P$5</f>
        <v>0.179726406707748</v>
      </c>
      <c r="Q74" s="1" t="n">
        <f aca="false">Q$5/(1-$C74)+$B$74-Q$5</f>
        <v>0.180236559248409</v>
      </c>
      <c r="R74" s="1" t="n">
        <f aca="false">R$5/(1-$C74)+$B$74-R$5</f>
        <v>0.18074671178907</v>
      </c>
      <c r="S74" s="1" t="n">
        <f aca="false">S$5/(1-$C74)+$B$74-S$5</f>
        <v>0.18125686432973</v>
      </c>
      <c r="T74" s="1" t="n">
        <f aca="false">T$5/(1-$C74)+$B$74-T$5</f>
        <v>0.181767016870391</v>
      </c>
      <c r="U74" s="1" t="n">
        <f aca="false">U$5/(1-$C74)+$B$74-U$5</f>
        <v>0.182277169411052</v>
      </c>
      <c r="V74" s="1" t="n">
        <f aca="false">V$5/(1-$C74)+$B$74-V$5</f>
        <v>0.182787321951712</v>
      </c>
      <c r="W74" s="1" t="n">
        <f aca="false">W$5/(1-$C74)+$B$74-W$5</f>
        <v>0.183297474492373</v>
      </c>
      <c r="X74" s="1" t="n">
        <f aca="false">X$5/(1-$C74)+$B$74-X$5</f>
        <v>0.183807627033034</v>
      </c>
      <c r="Y74" s="1" t="n">
        <f aca="false">Y$5/(1-$C74)+$B$74-Y$5</f>
        <v>0.184317779573695</v>
      </c>
      <c r="Z74" s="1" t="n">
        <f aca="false">Z$5/(1-$C74)+$B$74-Z$5</f>
        <v>0.184827932114355</v>
      </c>
      <c r="AA74" s="1" t="n">
        <f aca="false">AA$5/(1-$C74)+$B$74-AA$5</f>
        <v>0.185338084655016</v>
      </c>
      <c r="AB74" s="1" t="n">
        <f aca="false">AB$5/(1-$C74)+$B$74-AB$5</f>
        <v>0.185848237195676</v>
      </c>
      <c r="AC74" s="1" t="n">
        <f aca="false">AC$5/(1-$C74)+$B$74-AC$5</f>
        <v>0.186358389736337</v>
      </c>
      <c r="AD74" s="1" t="n">
        <f aca="false">AD$5/(1-$C74)+$B$74-AD$5</f>
        <v>0.186868542276998</v>
      </c>
      <c r="AE74" s="1" t="n">
        <f aca="false">AE$5/(1-$C74)+$B$74-AE$5</f>
        <v>0.187378694817658</v>
      </c>
      <c r="AF74" s="1" t="n">
        <f aca="false">AF$5/(1-$C74)+$B$74-AF$5</f>
        <v>0.187888847358319</v>
      </c>
      <c r="AG74" s="1" t="n">
        <f aca="false">AG$5/(1-$C74)+$B$74-AG$5</f>
        <v>0.18839899989898</v>
      </c>
      <c r="AH74" s="1" t="n">
        <f aca="false">AH$5/(1-$C74)+$B$74-AH$5</f>
        <v>0.18890915243964</v>
      </c>
      <c r="AI74" s="1" t="n">
        <f aca="false">AI$5/(1-$C74)+$B$74-AI$5</f>
        <v>0.189419304980301</v>
      </c>
      <c r="AJ74" s="1" t="n">
        <f aca="false">AJ$5/(1-$C74)+$B$74-AJ$5</f>
        <v>0.189929457520962</v>
      </c>
      <c r="AK74" s="1" t="n">
        <f aca="false">AK$5/(1-$C74)+$B$74-AK$5</f>
        <v>0.190439610061623</v>
      </c>
      <c r="AL74" s="1" t="n">
        <f aca="false">AL$5/(1-$C74)+$B$74-AL$5</f>
        <v>0.190949762602283</v>
      </c>
      <c r="AM74" s="1" t="n">
        <f aca="false">AM$5/(1-$C74)+$B$74-AM$5</f>
        <v>0.191459915142944</v>
      </c>
      <c r="AN74" s="1" t="n">
        <f aca="false">AN$5/(1-$C74)+$B$74-AN$5</f>
        <v>0.191970067683604</v>
      </c>
      <c r="AO74" s="1" t="n">
        <f aca="false">AO$5/(1-$C74)+$B$74-AO$5</f>
        <v>0.192480220224265</v>
      </c>
      <c r="AP74" s="1" t="n">
        <f aca="false">AP$5/(1-$C74)+$B$74-AP$5</f>
        <v>0.192990372764926</v>
      </c>
      <c r="AQ74" s="1" t="n">
        <f aca="false">AQ$5/(1-$C74)+$B$74-AQ$5</f>
        <v>0.193500525305586</v>
      </c>
      <c r="AR74" s="1" t="n">
        <f aca="false">AR$5/(1-$C74)+$B$74-AR$5</f>
        <v>0.194010677846247</v>
      </c>
      <c r="AS74" s="1" t="n">
        <f aca="false">AS$5/(1-$C74)+$B$74-AS$5</f>
        <v>0.194520830386908</v>
      </c>
      <c r="AT74" s="1" t="n">
        <f aca="false">AT$5/(1-$C74)+$B$74-AT$5</f>
        <v>0.195030982927569</v>
      </c>
      <c r="AU74" s="1" t="n">
        <f aca="false">AU$5/(1-$C74)+$B$74-AU$5</f>
        <v>0.195541135468229</v>
      </c>
      <c r="AV74" s="1" t="n">
        <f aca="false">AV$5/(1-$C74)+$B$74-AV$5</f>
        <v>0.19605128800889</v>
      </c>
      <c r="AW74" s="1" t="n">
        <f aca="false">AW$5/(1-$C74)+$B$74-AW$5</f>
        <v>0.196561440549551</v>
      </c>
      <c r="AX74" s="1" t="n">
        <f aca="false">AX$5/(1-$C74)+$B$74-AX$5</f>
        <v>0.197071593090211</v>
      </c>
      <c r="AY74" s="1" t="n">
        <f aca="false">AY$5/(1-$C74)+$B$74-AY$5</f>
        <v>0.197581745630872</v>
      </c>
      <c r="AZ74" s="1" t="n">
        <f aca="false">AZ$5/(1-$C74)+$B$74-AZ$5</f>
        <v>0.198091898171532</v>
      </c>
      <c r="BA74" s="1" t="n">
        <f aca="false">BA$5/(1-$C74)+$B$74-BA$5</f>
        <v>0.198602050712193</v>
      </c>
      <c r="BB74" s="1" t="n">
        <f aca="false">BB$5/(1-$C74)+$B$74-BB$5</f>
        <v>0.199112203252854</v>
      </c>
      <c r="BC74" s="1" t="n">
        <f aca="false">BC$5/(1-$C74)+$B$74-BC$5</f>
        <v>0.199622355793514</v>
      </c>
      <c r="BD74" s="1" t="n">
        <f aca="false">BD$5/(1-$C74)+$B$74-BD$5</f>
        <v>0.200132508334175</v>
      </c>
      <c r="BE74" s="1" t="n">
        <f aca="false">BE$5/(1-$C74)+$B$74-BE$5</f>
        <v>0.200642660874835</v>
      </c>
      <c r="BF74" s="1" t="n">
        <f aca="false">BF$5/(1-$C74)+$B$74-BF$5</f>
        <v>0.201152813415496</v>
      </c>
      <c r="BG74" s="1" t="n">
        <f aca="false">BG$5/(1-$C74)+$B$74-BG$5</f>
        <v>0.201662965956157</v>
      </c>
      <c r="BH74" s="1" t="n">
        <f aca="false">BH$5/(1-$C74)+$B$74-BH$5</f>
        <v>0.202173118496818</v>
      </c>
      <c r="BI74" s="1" t="n">
        <f aca="false">BI$5/(1-$C74)+$B$74-BI$5</f>
        <v>0.202683271037478</v>
      </c>
      <c r="BJ74" s="1" t="n">
        <f aca="false">BJ$5/(1-$C74)+$B$74-BJ$5</f>
        <v>0.203193423578139</v>
      </c>
      <c r="BK74" s="1" t="n">
        <f aca="false">BK$5/(1-$C74)+$B$74-BK$5</f>
        <v>0.2037035761188</v>
      </c>
      <c r="BL74" s="1" t="n">
        <f aca="false">BL$5/(1-$C74)+$B$74-BL$5</f>
        <v>0.20421372865946</v>
      </c>
      <c r="BM74" s="1" t="n">
        <f aca="false">BM$5/(1-$C74)+$B$74-BM$5</f>
        <v>0.20472388120012</v>
      </c>
      <c r="BN74" s="1" t="n">
        <f aca="false">BN$5/(1-$C74)+$B$74-BN$5</f>
        <v>0.205234033740782</v>
      </c>
      <c r="BO74" s="1" t="n">
        <f aca="false">BO$5/(1-$C74)+$B$74-BO$5</f>
        <v>0.205744186281442</v>
      </c>
      <c r="BP74" s="1" t="n">
        <f aca="false">BP$5/(1-$C74)+$B$74-BP$5</f>
        <v>0.206254338822103</v>
      </c>
      <c r="BQ74" s="1" t="n">
        <f aca="false">BQ$5/(1-$C74)+$B$74-BQ$5</f>
        <v>0.206764491362764</v>
      </c>
      <c r="BR74" s="1" t="n">
        <f aca="false">BR$5/(1-$C74)+$B$74-BR$5</f>
        <v>0.207274643903424</v>
      </c>
      <c r="BS74" s="1" t="n">
        <f aca="false">BS$5/(1-$C74)+$B$74-BS$5</f>
        <v>0.207784796444085</v>
      </c>
      <c r="BT74" s="1" t="n">
        <f aca="false">BT$5/(1-$C74)+$B$74-BT$5</f>
        <v>0.208294948984745</v>
      </c>
      <c r="BU74" s="1" t="n">
        <f aca="false">BU$5/(1-$C74)+$B$74-BU$5</f>
        <v>0.208805101525406</v>
      </c>
      <c r="BV74" s="1" t="n">
        <f aca="false">BV$5/(1-$C74)+$B$74-BV$5</f>
        <v>0.209315254066067</v>
      </c>
      <c r="BW74" s="1" t="n">
        <f aca="false">BW$5/(1-$C74)+$B$74-BW$5</f>
        <v>0.209825406606727</v>
      </c>
      <c r="BX74" s="1" t="n">
        <f aca="false">BX$5/(1-$C74)+$B$74-BX$5</f>
        <v>0.210335559147389</v>
      </c>
      <c r="BY74" s="1" t="n">
        <f aca="false">BY$5/(1-$C74)+$B$74-BY$5</f>
        <v>0.210845711688049</v>
      </c>
      <c r="BZ74" s="1" t="n">
        <f aca="false">BZ$5/(1-$C74)+$B$74-BZ$5</f>
        <v>0.211355864228709</v>
      </c>
      <c r="CA74" s="1" t="n">
        <f aca="false">CA$5/(1-$C74)+$B$74-CA$5</f>
        <v>0.21186601676937</v>
      </c>
      <c r="CB74" s="1" t="n">
        <f aca="false">CB$5/(1-$C74)+$B$74-CB$5</f>
        <v>0.212376169310031</v>
      </c>
      <c r="CC74" s="1" t="n">
        <f aca="false">CC$5/(1-$C74)+$B$74-CC$5</f>
        <v>0.212886321850691</v>
      </c>
      <c r="CD74" s="1" t="n">
        <f aca="false">CD$5/(1-$C74)+$B$74-CD$5</f>
        <v>0.213396474391352</v>
      </c>
      <c r="CE74" s="1" t="n">
        <f aca="false">CE$5/(1-$C74)+$B$74-CE$5</f>
        <v>0.213906626932013</v>
      </c>
      <c r="CF74" s="1" t="n">
        <f aca="false">CF$5/(1-$C74)+$B$74-CF$5</f>
        <v>0.214416779472674</v>
      </c>
      <c r="CG74" s="1" t="n">
        <f aca="false">CG$5/(1-$C74)+$B$74-CG$5</f>
        <v>0.214926932013334</v>
      </c>
      <c r="CH74" s="1" t="n">
        <f aca="false">CH$5/(1-$C74)+$B$74-CH$5</f>
        <v>0.215437084553995</v>
      </c>
      <c r="CI74" s="1" t="n">
        <f aca="false">CI$5/(1-$C74)+$B$74-CI$5</f>
        <v>0.215947237094656</v>
      </c>
      <c r="CJ74" s="1" t="n">
        <f aca="false">CJ$5/(1-$C74)+$B$74-CJ$5</f>
        <v>0.216457389635316</v>
      </c>
      <c r="CK74" s="1" t="n">
        <f aca="false">CK$5/(1-$C74)+$B$74-CK$5</f>
        <v>0.216967542175976</v>
      </c>
      <c r="CL74" s="1" t="n">
        <f aca="false">CL$5/(1-$C74)+$B$74-CL$5</f>
        <v>0.217477694716638</v>
      </c>
      <c r="CM74" s="1" t="n">
        <f aca="false">CM$5/(1-$C74)+$B$74-CM$5</f>
        <v>0.217987847257298</v>
      </c>
      <c r="CN74" s="1" t="n">
        <f aca="false">CN$5/(1-$C74)+$B$74-CN$5</f>
        <v>0.218497999797959</v>
      </c>
      <c r="CO74" s="1" t="n">
        <f aca="false">CO$5/(1-$C74)+$B$74-CO$5</f>
        <v>0.21900815233862</v>
      </c>
      <c r="CP74" s="1" t="n">
        <f aca="false">CP$5/(1-$C74)+$B$74-CP$5</f>
        <v>0.21951830487928</v>
      </c>
      <c r="CQ74" s="1" t="n">
        <f aca="false">CQ$5/(1-$C74)+$B$74-CQ$5</f>
        <v>0.220028457419941</v>
      </c>
      <c r="CR74" s="1" t="n">
        <f aca="false">CR$5/(1-$C74)+$B$74-CR$5</f>
        <v>0.220538609960601</v>
      </c>
      <c r="CS74" s="1" t="n">
        <f aca="false">CS$5/(1-$C74)+$B$74-CS$5</f>
        <v>0.221048762501262</v>
      </c>
      <c r="CT74" s="1" t="n">
        <f aca="false">CT$5/(1-$C74)+$B$74-CT$5</f>
        <v>0.221558915041923</v>
      </c>
      <c r="CU74" s="1" t="n">
        <f aca="false">CU$5/(1-$C74)+$B$74-CU$5</f>
        <v>0.222069067582583</v>
      </c>
      <c r="CV74" s="1" t="n">
        <f aca="false">CV$5/(1-$C74)+$B$74-CV$5</f>
        <v>0.222579220123245</v>
      </c>
      <c r="CW74" s="1" t="n">
        <f aca="false">CW$5/(1-$C74)+$B$74-CW$5</f>
        <v>0.223089372663905</v>
      </c>
      <c r="CX74" s="1" t="n">
        <f aca="false">CX$5/(1-$C74)+$B$74-CX$5</f>
        <v>0.223599525204565</v>
      </c>
      <c r="CY74" s="1" t="n">
        <f aca="false">CY$5/(1-$C74)+$B$74-CY$5</f>
        <v>0.224109677745227</v>
      </c>
      <c r="CZ74" s="1" t="n">
        <f aca="false">CZ$5/(1-$C74)+$B$74-CZ$5</f>
        <v>0.224619830285887</v>
      </c>
      <c r="DA74" s="1" t="n">
        <f aca="false">DA$5/(1-$C74)+$B$74-DA$5</f>
        <v>0.225129982826548</v>
      </c>
      <c r="DB74" s="1" t="n">
        <f aca="false">DB$5/(1-$C74)+$B$74-DB$5</f>
        <v>0.225640135367208</v>
      </c>
      <c r="DC74" s="1" t="n">
        <f aca="false">DC$5/(1-$C74)+$B$74-DC$5</f>
        <v>0.226150287907869</v>
      </c>
      <c r="DD74" s="1" t="n">
        <f aca="false">DD$5/(1-$C74)+$B$74-DD$5</f>
        <v>0.22666044044853</v>
      </c>
      <c r="DE74" s="1" t="n">
        <f aca="false">DE$5/(1-$C74)+$B$74-DE$5</f>
        <v>0.22717059298919</v>
      </c>
      <c r="DF74" s="1" t="n">
        <f aca="false">DF$5/(1-$C74)+$B$74-DF$5</f>
        <v>0.227680745529851</v>
      </c>
      <c r="DG74" s="1" t="n">
        <f aca="false">DG$5/(1-$C74)+$B$74-DG$5</f>
        <v>0.228190898070512</v>
      </c>
      <c r="DH74" s="1" t="n">
        <f aca="false">DH$5/(1-$C74)+$B$74-DH$5</f>
        <v>0.228701050611172</v>
      </c>
      <c r="DI74" s="1" t="n">
        <f aca="false">DI$5/(1-$C74)+$B$74-DI$5</f>
        <v>0.229211203151833</v>
      </c>
      <c r="DJ74" s="1" t="n">
        <f aca="false">DJ$5/(1-$C74)+$B$74-DJ$5</f>
        <v>0.229721355692494</v>
      </c>
      <c r="DK74" s="1" t="n">
        <f aca="false">DK$5/(1-$C74)+$B$74-DK$5</f>
        <v>0.230231508233154</v>
      </c>
      <c r="DL74" s="1" t="n">
        <f aca="false">DL$5/(1-$C74)+$B$74-DL$5</f>
        <v>0.230741660773815</v>
      </c>
      <c r="DM74" s="1" t="n">
        <f aca="false">DM$5/(1-$C74)+$B$74-DM$5</f>
        <v>0.231251813314476</v>
      </c>
      <c r="DN74" s="1" t="n">
        <f aca="false">DN$5/(1-$C74)+$B$74-DN$5</f>
        <v>0.231761965855136</v>
      </c>
      <c r="DO74" s="1" t="n">
        <f aca="false">DO$5/(1-$C74)+$B$74-DO$5</f>
        <v>0.232272118395797</v>
      </c>
      <c r="DP74" s="1" t="n">
        <f aca="false">DP$5/(1-$C74)+$B$74-DP$5</f>
        <v>0.232782270936458</v>
      </c>
      <c r="DQ74" s="1" t="n">
        <f aca="false">DQ$5/(1-$C74)+$B$74-DQ$5</f>
        <v>0.233292423477119</v>
      </c>
      <c r="DR74" s="1" t="n">
        <f aca="false">DR$5/(1-$C74)+$B$74-DR$5</f>
        <v>0.233802576017779</v>
      </c>
      <c r="DS74" s="1" t="n">
        <f aca="false">DS$5/(1-$C74)+$B$74-DS$5</f>
        <v>0.234312728558439</v>
      </c>
      <c r="DT74" s="1" t="n">
        <f aca="false">DT$5/(1-$C74)+$B$74-DT$5</f>
        <v>0.234822881099101</v>
      </c>
      <c r="DU74" s="1" t="n">
        <f aca="false">DU$5/(1-$C74)+$B$74-DU$5</f>
        <v>0.235333033639761</v>
      </c>
      <c r="DV74" s="1" t="n">
        <f aca="false">DV$5/(1-$C74)+$B$74-DV$5</f>
        <v>0.235843186180421</v>
      </c>
      <c r="DW74" s="1" t="n">
        <f aca="false">DW$5/(1-$C74)+$B$74-DW$5</f>
        <v>0.236353338721083</v>
      </c>
      <c r="DX74" s="1" t="n">
        <f aca="false">DX$5/(1-$C74)+$B$74-DX$5</f>
        <v>0.236863491261743</v>
      </c>
      <c r="DY74" s="1" t="n">
        <f aca="false">DY$5/(1-$C74)+$B$74-DY$5</f>
        <v>0.237373643802404</v>
      </c>
      <c r="DZ74" s="1" t="n">
        <f aca="false">DZ$5/(1-$C74)+$B$74-DZ$5</f>
        <v>0.237883796343065</v>
      </c>
      <c r="EA74" s="1" t="n">
        <f aca="false">EA$5/(1-$C74)+$B$74-EA$5</f>
        <v>0.238393948883726</v>
      </c>
      <c r="EB74" s="1" t="n">
        <f aca="false">EB$5/(1-$C74)+$B$74-EB$5</f>
        <v>0.238904101424386</v>
      </c>
      <c r="EC74" s="1" t="n">
        <f aca="false">EC$5/(1-$C74)+$B$74-EC$5</f>
        <v>0.239414253965048</v>
      </c>
      <c r="ED74" s="1" t="n">
        <f aca="false">ED$5/(1-$C74)+$B$74-ED$5</f>
        <v>0.239924406505708</v>
      </c>
    </row>
    <row r="75" customFormat="false" ht="12.75" hidden="false" customHeight="false" outlineLevel="0" collapsed="false">
      <c r="A75" s="18" t="s">
        <v>102</v>
      </c>
      <c r="B75" s="1" t="n">
        <f aca="false">0.182</f>
        <v>0.182</v>
      </c>
      <c r="C75" s="2" t="n">
        <v>0.0121</v>
      </c>
      <c r="D75" s="1" t="n">
        <f aca="false">D$5/(1-$C75)+$B$75-D$5</f>
        <v>0.200372304889159</v>
      </c>
      <c r="E75" s="1" t="n">
        <f aca="false">E$5/(1-$C75)+$B$75-E$5</f>
        <v>0.200984715052131</v>
      </c>
      <c r="F75" s="1" t="n">
        <f aca="false">F$5/(1-$C75)+$B$75-F$5</f>
        <v>0.201597125215103</v>
      </c>
      <c r="G75" s="1" t="n">
        <f aca="false">G$5/(1-$C75)+$B$75-G$5</f>
        <v>0.202209535378075</v>
      </c>
      <c r="H75" s="1" t="n">
        <f aca="false">H$5/(1-$C75)+$B$75-H$5</f>
        <v>0.202821945541047</v>
      </c>
      <c r="I75" s="1" t="n">
        <f aca="false">I$5/(1-$C75)+$B$75-I$5</f>
        <v>0.203434355704019</v>
      </c>
      <c r="J75" s="1" t="n">
        <f aca="false">J$5/(1-$C75)+$B$75-J$5</f>
        <v>0.204046765866991</v>
      </c>
      <c r="K75" s="1" t="n">
        <f aca="false">K$5/(1-$C75)+$B$75-K$5</f>
        <v>0.204659176029963</v>
      </c>
      <c r="L75" s="1" t="n">
        <f aca="false">L$5/(1-$C75)+$B$75-L$5</f>
        <v>0.205271586192934</v>
      </c>
      <c r="M75" s="1" t="n">
        <f aca="false">M$5/(1-$C75)+$B$75-M$5</f>
        <v>0.205883996355906</v>
      </c>
      <c r="N75" s="1" t="n">
        <f aca="false">N$5/(1-$C75)+$B$75-N$5</f>
        <v>0.206496406518879</v>
      </c>
      <c r="O75" s="1" t="n">
        <f aca="false">O$5/(1-$C75)+$B$75-O$5</f>
        <v>0.20710881668185</v>
      </c>
      <c r="P75" s="1" t="n">
        <f aca="false">P$5/(1-$C75)+$B$75-P$5</f>
        <v>0.207721226844822</v>
      </c>
      <c r="Q75" s="1" t="n">
        <f aca="false">Q$5/(1-$C75)+$B$75-Q$5</f>
        <v>0.208333637007794</v>
      </c>
      <c r="R75" s="1" t="n">
        <f aca="false">R$5/(1-$C75)+$B$75-R$5</f>
        <v>0.208946047170766</v>
      </c>
      <c r="S75" s="1" t="n">
        <f aca="false">S$5/(1-$C75)+$B$75-S$5</f>
        <v>0.209558457333738</v>
      </c>
      <c r="T75" s="1" t="n">
        <f aca="false">T$5/(1-$C75)+$B$75-T$5</f>
        <v>0.21017086749671</v>
      </c>
      <c r="U75" s="1" t="n">
        <f aca="false">U$5/(1-$C75)+$B$75-U$5</f>
        <v>0.210783277659682</v>
      </c>
      <c r="V75" s="1" t="n">
        <f aca="false">V$5/(1-$C75)+$B$75-V$5</f>
        <v>0.211395687822654</v>
      </c>
      <c r="W75" s="1" t="n">
        <f aca="false">W$5/(1-$C75)+$B$75-W$5</f>
        <v>0.212008097985626</v>
      </c>
      <c r="X75" s="1" t="n">
        <f aca="false">X$5/(1-$C75)+$B$75-X$5</f>
        <v>0.212620508148598</v>
      </c>
      <c r="Y75" s="1" t="n">
        <f aca="false">Y$5/(1-$C75)+$B$75-Y$5</f>
        <v>0.21323291831157</v>
      </c>
      <c r="Z75" s="1" t="n">
        <f aca="false">Z$5/(1-$C75)+$B$75-Z$5</f>
        <v>0.213845328474542</v>
      </c>
      <c r="AA75" s="1" t="n">
        <f aca="false">AA$5/(1-$C75)+$B$75-AA$5</f>
        <v>0.214457738637514</v>
      </c>
      <c r="AB75" s="1" t="n">
        <f aca="false">AB$5/(1-$C75)+$B$75-AB$5</f>
        <v>0.215070148800486</v>
      </c>
      <c r="AC75" s="1" t="n">
        <f aca="false">AC$5/(1-$C75)+$B$75-AC$5</f>
        <v>0.215682558963458</v>
      </c>
      <c r="AD75" s="1" t="n">
        <f aca="false">AD$5/(1-$C75)+$B$75-AD$5</f>
        <v>0.21629496912643</v>
      </c>
      <c r="AE75" s="1" t="n">
        <f aca="false">AE$5/(1-$C75)+$B$75-AE$5</f>
        <v>0.216907379289402</v>
      </c>
      <c r="AF75" s="1" t="n">
        <f aca="false">AF$5/(1-$C75)+$B$75-AF$5</f>
        <v>0.217519789452374</v>
      </c>
      <c r="AG75" s="1" t="n">
        <f aca="false">AG$5/(1-$C75)+$B$75-AG$5</f>
        <v>0.218132199615346</v>
      </c>
      <c r="AH75" s="1" t="n">
        <f aca="false">AH$5/(1-$C75)+$B$75-AH$5</f>
        <v>0.218744609778318</v>
      </c>
      <c r="AI75" s="1" t="n">
        <f aca="false">AI$5/(1-$C75)+$B$75-AI$5</f>
        <v>0.21935701994129</v>
      </c>
      <c r="AJ75" s="1" t="n">
        <f aca="false">AJ$5/(1-$C75)+$B$75-AJ$5</f>
        <v>0.219969430104261</v>
      </c>
      <c r="AK75" s="1" t="n">
        <f aca="false">AK$5/(1-$C75)+$B$75-AK$5</f>
        <v>0.220581840267233</v>
      </c>
      <c r="AL75" s="1" t="n">
        <f aca="false">AL$5/(1-$C75)+$B$75-AL$5</f>
        <v>0.221194250430206</v>
      </c>
      <c r="AM75" s="1" t="n">
        <f aca="false">AM$5/(1-$C75)+$B$75-AM$5</f>
        <v>0.221806660593177</v>
      </c>
      <c r="AN75" s="1" t="n">
        <f aca="false">AN$5/(1-$C75)+$B$75-AN$5</f>
        <v>0.222419070756149</v>
      </c>
      <c r="AO75" s="1" t="n">
        <f aca="false">AO$5/(1-$C75)+$B$75-AO$5</f>
        <v>0.223031480919121</v>
      </c>
      <c r="AP75" s="1" t="n">
        <f aca="false">AP$5/(1-$C75)+$B$75-AP$5</f>
        <v>0.223643891082093</v>
      </c>
      <c r="AQ75" s="1" t="n">
        <f aca="false">AQ$5/(1-$C75)+$B$75-AQ$5</f>
        <v>0.224256301245065</v>
      </c>
      <c r="AR75" s="1" t="n">
        <f aca="false">AR$5/(1-$C75)+$B$75-AR$5</f>
        <v>0.224868711408037</v>
      </c>
      <c r="AS75" s="1" t="n">
        <f aca="false">AS$5/(1-$C75)+$B$75-AS$5</f>
        <v>0.225481121571009</v>
      </c>
      <c r="AT75" s="1" t="n">
        <f aca="false">AT$5/(1-$C75)+$B$75-AT$5</f>
        <v>0.226093531733981</v>
      </c>
      <c r="AU75" s="1" t="n">
        <f aca="false">AU$5/(1-$C75)+$B$75-AU$5</f>
        <v>0.226705941896953</v>
      </c>
      <c r="AV75" s="1" t="n">
        <f aca="false">AV$5/(1-$C75)+$B$75-AV$5</f>
        <v>0.227318352059925</v>
      </c>
      <c r="AW75" s="1" t="n">
        <f aca="false">AW$5/(1-$C75)+$B$75-AW$5</f>
        <v>0.227930762222897</v>
      </c>
      <c r="AX75" s="1" t="n">
        <f aca="false">AX$5/(1-$C75)+$B$75-AX$5</f>
        <v>0.228543172385869</v>
      </c>
      <c r="AY75" s="1" t="n">
        <f aca="false">AY$5/(1-$C75)+$B$75-AY$5</f>
        <v>0.229155582548841</v>
      </c>
      <c r="AZ75" s="1" t="n">
        <f aca="false">AZ$5/(1-$C75)+$B$75-AZ$5</f>
        <v>0.229767992711813</v>
      </c>
      <c r="BA75" s="1" t="n">
        <f aca="false">BA$5/(1-$C75)+$B$75-BA$5</f>
        <v>0.230380402874785</v>
      </c>
      <c r="BB75" s="1" t="n">
        <f aca="false">BB$5/(1-$C75)+$B$75-BB$5</f>
        <v>0.230992813037757</v>
      </c>
      <c r="BC75" s="1" t="n">
        <f aca="false">BC$5/(1-$C75)+$B$75-BC$5</f>
        <v>0.231605223200729</v>
      </c>
      <c r="BD75" s="1" t="n">
        <f aca="false">BD$5/(1-$C75)+$B$75-BD$5</f>
        <v>0.232217633363701</v>
      </c>
      <c r="BE75" s="1" t="n">
        <f aca="false">BE$5/(1-$C75)+$B$75-BE$5</f>
        <v>0.232830043526673</v>
      </c>
      <c r="BF75" s="1" t="n">
        <f aca="false">BF$5/(1-$C75)+$B$75-BF$5</f>
        <v>0.233442453689645</v>
      </c>
      <c r="BG75" s="1" t="n">
        <f aca="false">BG$5/(1-$C75)+$B$75-BG$5</f>
        <v>0.234054863852617</v>
      </c>
      <c r="BH75" s="1" t="n">
        <f aca="false">BH$5/(1-$C75)+$B$75-BH$5</f>
        <v>0.234667274015589</v>
      </c>
      <c r="BI75" s="1" t="n">
        <f aca="false">BI$5/(1-$C75)+$B$75-BI$5</f>
        <v>0.235279684178561</v>
      </c>
      <c r="BJ75" s="1" t="n">
        <f aca="false">BJ$5/(1-$C75)+$B$75-BJ$5</f>
        <v>0.235892094341533</v>
      </c>
      <c r="BK75" s="1" t="n">
        <f aca="false">BK$5/(1-$C75)+$B$75-BK$5</f>
        <v>0.236504504504505</v>
      </c>
      <c r="BL75" s="1" t="n">
        <f aca="false">BL$5/(1-$C75)+$B$75-BL$5</f>
        <v>0.237116914667476</v>
      </c>
      <c r="BM75" s="1" t="n">
        <f aca="false">BM$5/(1-$C75)+$B$75-BM$5</f>
        <v>0.237729324830449</v>
      </c>
      <c r="BN75" s="1" t="n">
        <f aca="false">BN$5/(1-$C75)+$B$75-BN$5</f>
        <v>0.238341734993421</v>
      </c>
      <c r="BO75" s="1" t="n">
        <f aca="false">BO$5/(1-$C75)+$B$75-BO$5</f>
        <v>0.238954145156392</v>
      </c>
      <c r="BP75" s="1" t="n">
        <f aca="false">BP$5/(1-$C75)+$B$75-BP$5</f>
        <v>0.239566555319365</v>
      </c>
      <c r="BQ75" s="1" t="n">
        <f aca="false">BQ$5/(1-$C75)+$B$75-BQ$5</f>
        <v>0.240178965482337</v>
      </c>
      <c r="BR75" s="1" t="n">
        <f aca="false">BR$5/(1-$C75)+$B$75-BR$5</f>
        <v>0.240791375645308</v>
      </c>
      <c r="BS75" s="1" t="n">
        <f aca="false">BS$5/(1-$C75)+$B$75-BS$5</f>
        <v>0.241403785808281</v>
      </c>
      <c r="BT75" s="1" t="n">
        <f aca="false">BT$5/(1-$C75)+$B$75-BT$5</f>
        <v>0.242016195971252</v>
      </c>
      <c r="BU75" s="1" t="n">
        <f aca="false">BU$5/(1-$C75)+$B$75-BU$5</f>
        <v>0.242628606134224</v>
      </c>
      <c r="BV75" s="1" t="n">
        <f aca="false">BV$5/(1-$C75)+$B$75-BV$5</f>
        <v>0.243241016297197</v>
      </c>
      <c r="BW75" s="1" t="n">
        <f aca="false">BW$5/(1-$C75)+$B$75-BW$5</f>
        <v>0.243853426460168</v>
      </c>
      <c r="BX75" s="1" t="n">
        <f aca="false">BX$5/(1-$C75)+$B$75-BX$5</f>
        <v>0.24446583662314</v>
      </c>
      <c r="BY75" s="1" t="n">
        <f aca="false">BY$5/(1-$C75)+$B$75-BY$5</f>
        <v>0.245078246786112</v>
      </c>
      <c r="BZ75" s="1" t="n">
        <f aca="false">BZ$5/(1-$C75)+$B$75-BZ$5</f>
        <v>0.245690656949084</v>
      </c>
      <c r="CA75" s="1" t="n">
        <f aca="false">CA$5/(1-$C75)+$B$75-CA$5</f>
        <v>0.246303067112057</v>
      </c>
      <c r="CB75" s="1" t="n">
        <f aca="false">CB$5/(1-$C75)+$B$75-CB$5</f>
        <v>0.246915477275028</v>
      </c>
      <c r="CC75" s="1" t="n">
        <f aca="false">CC$5/(1-$C75)+$B$75-CC$5</f>
        <v>0.247527887438</v>
      </c>
      <c r="CD75" s="1" t="n">
        <f aca="false">CD$5/(1-$C75)+$B$75-CD$5</f>
        <v>0.248140297600972</v>
      </c>
      <c r="CE75" s="1" t="n">
        <f aca="false">CE$5/(1-$C75)+$B$75-CE$5</f>
        <v>0.248752707763944</v>
      </c>
      <c r="CF75" s="1" t="n">
        <f aca="false">CF$5/(1-$C75)+$B$75-CF$5</f>
        <v>0.249365117926916</v>
      </c>
      <c r="CG75" s="1" t="n">
        <f aca="false">CG$5/(1-$C75)+$B$75-CG$5</f>
        <v>0.249977528089888</v>
      </c>
      <c r="CH75" s="1" t="n">
        <f aca="false">CH$5/(1-$C75)+$B$75-CH$5</f>
        <v>0.25058993825286</v>
      </c>
      <c r="CI75" s="1" t="n">
        <f aca="false">CI$5/(1-$C75)+$B$75-CI$5</f>
        <v>0.251202348415831</v>
      </c>
      <c r="CJ75" s="1" t="n">
        <f aca="false">CJ$5/(1-$C75)+$B$75-CJ$5</f>
        <v>0.251814758578804</v>
      </c>
      <c r="CK75" s="1" t="n">
        <f aca="false">CK$5/(1-$C75)+$B$75-CK$5</f>
        <v>0.252427168741776</v>
      </c>
      <c r="CL75" s="1" t="n">
        <f aca="false">CL$5/(1-$C75)+$B$75-CL$5</f>
        <v>0.253039578904748</v>
      </c>
      <c r="CM75" s="1" t="n">
        <f aca="false">CM$5/(1-$C75)+$B$75-CM$5</f>
        <v>0.25365198906772</v>
      </c>
      <c r="CN75" s="1" t="n">
        <f aca="false">CN$5/(1-$C75)+$B$75-CN$5</f>
        <v>0.254264399230691</v>
      </c>
      <c r="CO75" s="1" t="n">
        <f aca="false">CO$5/(1-$C75)+$B$75-CO$5</f>
        <v>0.254876809393664</v>
      </c>
      <c r="CP75" s="1" t="n">
        <f aca="false">CP$5/(1-$C75)+$B$75-CP$5</f>
        <v>0.255489219556636</v>
      </c>
      <c r="CQ75" s="1" t="n">
        <f aca="false">CQ$5/(1-$C75)+$B$75-CQ$5</f>
        <v>0.256101629719607</v>
      </c>
      <c r="CR75" s="1" t="n">
        <f aca="false">CR$5/(1-$C75)+$B$75-CR$5</f>
        <v>0.25671403988258</v>
      </c>
      <c r="CS75" s="1" t="n">
        <f aca="false">CS$5/(1-$C75)+$B$75-CS$5</f>
        <v>0.257326450045551</v>
      </c>
      <c r="CT75" s="1" t="n">
        <f aca="false">CT$5/(1-$C75)+$B$75-CT$5</f>
        <v>0.257938860208523</v>
      </c>
      <c r="CU75" s="1" t="n">
        <f aca="false">CU$5/(1-$C75)+$B$75-CU$5</f>
        <v>0.258551270371496</v>
      </c>
      <c r="CV75" s="1" t="n">
        <f aca="false">CV$5/(1-$C75)+$B$75-CV$5</f>
        <v>0.259163680534467</v>
      </c>
      <c r="CW75" s="1" t="n">
        <f aca="false">CW$5/(1-$C75)+$B$75-CW$5</f>
        <v>0.259776090697439</v>
      </c>
      <c r="CX75" s="1" t="n">
        <f aca="false">CX$5/(1-$C75)+$B$75-CX$5</f>
        <v>0.260388500860411</v>
      </c>
      <c r="CY75" s="1" t="n">
        <f aca="false">CY$5/(1-$C75)+$B$75-CY$5</f>
        <v>0.261000911023383</v>
      </c>
      <c r="CZ75" s="1" t="n">
        <f aca="false">CZ$5/(1-$C75)+$B$75-CZ$5</f>
        <v>0.261613321186355</v>
      </c>
      <c r="DA75" s="1" t="n">
        <f aca="false">DA$5/(1-$C75)+$B$75-DA$5</f>
        <v>0.262225731349327</v>
      </c>
      <c r="DB75" s="1" t="n">
        <f aca="false">DB$5/(1-$C75)+$B$75-DB$5</f>
        <v>0.262838141512299</v>
      </c>
      <c r="DC75" s="1" t="n">
        <f aca="false">DC$5/(1-$C75)+$B$75-DC$5</f>
        <v>0.263450551675271</v>
      </c>
      <c r="DD75" s="1" t="n">
        <f aca="false">DD$5/(1-$C75)+$B$75-DD$5</f>
        <v>0.264062961838243</v>
      </c>
      <c r="DE75" s="1" t="n">
        <f aca="false">DE$5/(1-$C75)+$B$75-DE$5</f>
        <v>0.264675372001215</v>
      </c>
      <c r="DF75" s="1" t="n">
        <f aca="false">DF$5/(1-$C75)+$B$75-DF$5</f>
        <v>0.265287782164187</v>
      </c>
      <c r="DG75" s="1" t="n">
        <f aca="false">DG$5/(1-$C75)+$B$75-DG$5</f>
        <v>0.265900192327159</v>
      </c>
      <c r="DH75" s="1" t="n">
        <f aca="false">DH$5/(1-$C75)+$B$75-DH$5</f>
        <v>0.266512602490131</v>
      </c>
      <c r="DI75" s="1" t="n">
        <f aca="false">DI$5/(1-$C75)+$B$75-DI$5</f>
        <v>0.267125012653103</v>
      </c>
      <c r="DJ75" s="1" t="n">
        <f aca="false">DJ$5/(1-$C75)+$B$75-DJ$5</f>
        <v>0.267737422816075</v>
      </c>
      <c r="DK75" s="1" t="n">
        <f aca="false">DK$5/(1-$C75)+$B$75-DK$5</f>
        <v>0.268349832979046</v>
      </c>
      <c r="DL75" s="1" t="n">
        <f aca="false">DL$5/(1-$C75)+$B$75-DL$5</f>
        <v>0.268962243142019</v>
      </c>
      <c r="DM75" s="1" t="n">
        <f aca="false">DM$5/(1-$C75)+$B$75-DM$5</f>
        <v>0.269574653304991</v>
      </c>
      <c r="DN75" s="1" t="n">
        <f aca="false">DN$5/(1-$C75)+$B$75-DN$5</f>
        <v>0.270187063467962</v>
      </c>
      <c r="DO75" s="1" t="n">
        <f aca="false">DO$5/(1-$C75)+$B$75-DO$5</f>
        <v>0.270799473630935</v>
      </c>
      <c r="DP75" s="1" t="n">
        <f aca="false">DP$5/(1-$C75)+$B$75-DP$5</f>
        <v>0.271411883793906</v>
      </c>
      <c r="DQ75" s="1" t="n">
        <f aca="false">DQ$5/(1-$C75)+$B$75-DQ$5</f>
        <v>0.272024293956878</v>
      </c>
      <c r="DR75" s="1" t="n">
        <f aca="false">DR$5/(1-$C75)+$B$75-DR$5</f>
        <v>0.272636704119851</v>
      </c>
      <c r="DS75" s="1" t="n">
        <f aca="false">DS$5/(1-$C75)+$B$75-DS$5</f>
        <v>0.273249114282822</v>
      </c>
      <c r="DT75" s="1" t="n">
        <f aca="false">DT$5/(1-$C75)+$B$75-DT$5</f>
        <v>0.273861524445795</v>
      </c>
      <c r="DU75" s="1" t="n">
        <f aca="false">DU$5/(1-$C75)+$B$75-DU$5</f>
        <v>0.274473934608766</v>
      </c>
      <c r="DV75" s="1" t="n">
        <f aca="false">DV$5/(1-$C75)+$B$75-DV$5</f>
        <v>0.275086344771738</v>
      </c>
      <c r="DW75" s="1" t="n">
        <f aca="false">DW$5/(1-$C75)+$B$75-DW$5</f>
        <v>0.275698754934711</v>
      </c>
      <c r="DX75" s="1" t="n">
        <f aca="false">DX$5/(1-$C75)+$B$75-DX$5</f>
        <v>0.276311165097682</v>
      </c>
      <c r="DY75" s="1" t="n">
        <f aca="false">DY$5/(1-$C75)+$B$75-DY$5</f>
        <v>0.276923575260653</v>
      </c>
      <c r="DZ75" s="1" t="n">
        <f aca="false">DZ$5/(1-$C75)+$B$75-DZ$5</f>
        <v>0.277535985423625</v>
      </c>
      <c r="EA75" s="1" t="n">
        <f aca="false">EA$5/(1-$C75)+$B$75-EA$5</f>
        <v>0.278148395586598</v>
      </c>
      <c r="EB75" s="1" t="n">
        <f aca="false">EB$5/(1-$C75)+$B$75-EB$5</f>
        <v>0.278760805749569</v>
      </c>
      <c r="EC75" s="1" t="n">
        <f aca="false">EC$5/(1-$C75)+$B$75-EC$5</f>
        <v>0.279373215912543</v>
      </c>
      <c r="ED75" s="1" t="n">
        <f aca="false">ED$5/(1-$C75)+$B$75-ED$5</f>
        <v>0.279985626075514</v>
      </c>
    </row>
    <row r="76" customFormat="false" ht="12.75" hidden="false" customHeight="false" outlineLevel="0" collapsed="false">
      <c r="A76" s="18" t="s">
        <v>103</v>
      </c>
      <c r="B76" s="1" t="n">
        <f aca="false">0.2879</f>
        <v>0.2879</v>
      </c>
      <c r="C76" s="2" t="n">
        <v>0.0192</v>
      </c>
      <c r="D76" s="1" t="n">
        <f aca="false">D$5/(1-$C76)+$B$76-D$5</f>
        <v>0.317263784665579</v>
      </c>
      <c r="E76" s="1" t="n">
        <f aca="false">E$5/(1-$C76)+$B$76-E$5</f>
        <v>0.318242577487765</v>
      </c>
      <c r="F76" s="1" t="n">
        <f aca="false">F$5/(1-$C76)+$B$76-F$5</f>
        <v>0.319221370309951</v>
      </c>
      <c r="G76" s="1" t="n">
        <f aca="false">G$5/(1-$C76)+$B$76-G$5</f>
        <v>0.320200163132137</v>
      </c>
      <c r="H76" s="1" t="n">
        <f aca="false">H$5/(1-$C76)+$B$76-H$5</f>
        <v>0.321178955954323</v>
      </c>
      <c r="I76" s="1" t="n">
        <f aca="false">I$5/(1-$C76)+$B$76-I$5</f>
        <v>0.322157748776509</v>
      </c>
      <c r="J76" s="1" t="n">
        <f aca="false">J$5/(1-$C76)+$B$76-J$5</f>
        <v>0.323136541598695</v>
      </c>
      <c r="K76" s="1" t="n">
        <f aca="false">K$5/(1-$C76)+$B$76-K$5</f>
        <v>0.324115334420881</v>
      </c>
      <c r="L76" s="1" t="n">
        <f aca="false">L$5/(1-$C76)+$B$76-L$5</f>
        <v>0.325094127243067</v>
      </c>
      <c r="M76" s="1" t="n">
        <f aca="false">M$5/(1-$C76)+$B$76-M$5</f>
        <v>0.326072920065253</v>
      </c>
      <c r="N76" s="1" t="n">
        <f aca="false">N$5/(1-$C76)+$B$76-N$5</f>
        <v>0.327051712887439</v>
      </c>
      <c r="O76" s="1" t="n">
        <f aca="false">O$5/(1-$C76)+$B$76-O$5</f>
        <v>0.328030505709625</v>
      </c>
      <c r="P76" s="1" t="n">
        <f aca="false">P$5/(1-$C76)+$B$76-P$5</f>
        <v>0.329009298531811</v>
      </c>
      <c r="Q76" s="1" t="n">
        <f aca="false">Q$5/(1-$C76)+$B$76-Q$5</f>
        <v>0.329988091353997</v>
      </c>
      <c r="R76" s="1" t="n">
        <f aca="false">R$5/(1-$C76)+$B$76-R$5</f>
        <v>0.330966884176183</v>
      </c>
      <c r="S76" s="1" t="n">
        <f aca="false">S$5/(1-$C76)+$B$76-S$5</f>
        <v>0.331945676998369</v>
      </c>
      <c r="T76" s="1" t="n">
        <f aca="false">T$5/(1-$C76)+$B$76-T$5</f>
        <v>0.332924469820555</v>
      </c>
      <c r="U76" s="1" t="n">
        <f aca="false">U$5/(1-$C76)+$B$76-U$5</f>
        <v>0.333903262642741</v>
      </c>
      <c r="V76" s="1" t="n">
        <f aca="false">V$5/(1-$C76)+$B$76-V$5</f>
        <v>0.334882055464927</v>
      </c>
      <c r="W76" s="1" t="n">
        <f aca="false">W$5/(1-$C76)+$B$76-W$5</f>
        <v>0.335860848287112</v>
      </c>
      <c r="X76" s="1" t="n">
        <f aca="false">X$5/(1-$C76)+$B$76-X$5</f>
        <v>0.336839641109298</v>
      </c>
      <c r="Y76" s="1" t="n">
        <f aca="false">Y$5/(1-$C76)+$B$76-Y$5</f>
        <v>0.337818433931485</v>
      </c>
      <c r="Z76" s="1" t="n">
        <f aca="false">Z$5/(1-$C76)+$B$76-Z$5</f>
        <v>0.338797226753671</v>
      </c>
      <c r="AA76" s="1" t="n">
        <f aca="false">AA$5/(1-$C76)+$B$76-AA$5</f>
        <v>0.339776019575857</v>
      </c>
      <c r="AB76" s="1" t="n">
        <f aca="false">AB$5/(1-$C76)+$B$76-AB$5</f>
        <v>0.340754812398043</v>
      </c>
      <c r="AC76" s="1" t="n">
        <f aca="false">AC$5/(1-$C76)+$B$76-AC$5</f>
        <v>0.341733605220228</v>
      </c>
      <c r="AD76" s="1" t="n">
        <f aca="false">AD$5/(1-$C76)+$B$76-AD$5</f>
        <v>0.342712398042414</v>
      </c>
      <c r="AE76" s="1" t="n">
        <f aca="false">AE$5/(1-$C76)+$B$76-AE$5</f>
        <v>0.3436911908646</v>
      </c>
      <c r="AF76" s="1" t="n">
        <f aca="false">AF$5/(1-$C76)+$B$76-AF$5</f>
        <v>0.344669983686786</v>
      </c>
      <c r="AG76" s="1" t="n">
        <f aca="false">AG$5/(1-$C76)+$B$76-AG$5</f>
        <v>0.345648776508972</v>
      </c>
      <c r="AH76" s="1" t="n">
        <f aca="false">AH$5/(1-$C76)+$B$76-AH$5</f>
        <v>0.346627569331158</v>
      </c>
      <c r="AI76" s="1" t="n">
        <f aca="false">AI$5/(1-$C76)+$B$76-AI$5</f>
        <v>0.347606362153344</v>
      </c>
      <c r="AJ76" s="1" t="n">
        <f aca="false">AJ$5/(1-$C76)+$B$76-AJ$5</f>
        <v>0.34858515497553</v>
      </c>
      <c r="AK76" s="1" t="n">
        <f aca="false">AK$5/(1-$C76)+$B$76-AK$5</f>
        <v>0.349563947797716</v>
      </c>
      <c r="AL76" s="1" t="n">
        <f aca="false">AL$5/(1-$C76)+$B$76-AL$5</f>
        <v>0.350542740619902</v>
      </c>
      <c r="AM76" s="1" t="n">
        <f aca="false">AM$5/(1-$C76)+$B$76-AM$5</f>
        <v>0.351521533442088</v>
      </c>
      <c r="AN76" s="1" t="n">
        <f aca="false">AN$5/(1-$C76)+$B$76-AN$5</f>
        <v>0.352500326264274</v>
      </c>
      <c r="AO76" s="1" t="n">
        <f aca="false">AO$5/(1-$C76)+$B$76-AO$5</f>
        <v>0.35347911908646</v>
      </c>
      <c r="AP76" s="1" t="n">
        <f aca="false">AP$5/(1-$C76)+$B$76-AP$5</f>
        <v>0.354457911908646</v>
      </c>
      <c r="AQ76" s="1" t="n">
        <f aca="false">AQ$5/(1-$C76)+$B$76-AQ$5</f>
        <v>0.355436704730832</v>
      </c>
      <c r="AR76" s="1" t="n">
        <f aca="false">AR$5/(1-$C76)+$B$76-AR$5</f>
        <v>0.356415497553018</v>
      </c>
      <c r="AS76" s="1" t="n">
        <f aca="false">AS$5/(1-$C76)+$B$76-AS$5</f>
        <v>0.357394290375204</v>
      </c>
      <c r="AT76" s="1" t="n">
        <f aca="false">AT$5/(1-$C76)+$B$76-AT$5</f>
        <v>0.35837308319739</v>
      </c>
      <c r="AU76" s="1" t="n">
        <f aca="false">AU$5/(1-$C76)+$B$76-AU$5</f>
        <v>0.359351876019576</v>
      </c>
      <c r="AV76" s="1" t="n">
        <f aca="false">AV$5/(1-$C76)+$B$76-AV$5</f>
        <v>0.360330668841761</v>
      </c>
      <c r="AW76" s="1" t="n">
        <f aca="false">AW$5/(1-$C76)+$B$76-AW$5</f>
        <v>0.361309461663948</v>
      </c>
      <c r="AX76" s="1" t="n">
        <f aca="false">AX$5/(1-$C76)+$B$76-AX$5</f>
        <v>0.362288254486133</v>
      </c>
      <c r="AY76" s="1" t="n">
        <f aca="false">AY$5/(1-$C76)+$B$76-AY$5</f>
        <v>0.363267047308319</v>
      </c>
      <c r="AZ76" s="1" t="n">
        <f aca="false">AZ$5/(1-$C76)+$B$76-AZ$5</f>
        <v>0.364245840130506</v>
      </c>
      <c r="BA76" s="1" t="n">
        <f aca="false">BA$5/(1-$C76)+$B$76-BA$5</f>
        <v>0.365224632952691</v>
      </c>
      <c r="BB76" s="1" t="n">
        <f aca="false">BB$5/(1-$C76)+$B$76-BB$5</f>
        <v>0.366203425774877</v>
      </c>
      <c r="BC76" s="1" t="n">
        <f aca="false">BC$5/(1-$C76)+$B$76-BC$5</f>
        <v>0.367182218597063</v>
      </c>
      <c r="BD76" s="1" t="n">
        <f aca="false">BD$5/(1-$C76)+$B$76-BD$5</f>
        <v>0.368161011419249</v>
      </c>
      <c r="BE76" s="1" t="n">
        <f aca="false">BE$5/(1-$C76)+$B$76-BE$5</f>
        <v>0.369139804241435</v>
      </c>
      <c r="BF76" s="1" t="n">
        <f aca="false">BF$5/(1-$C76)+$B$76-BF$5</f>
        <v>0.370118597063621</v>
      </c>
      <c r="BG76" s="1" t="n">
        <f aca="false">BG$5/(1-$C76)+$B$76-BG$5</f>
        <v>0.371097389885807</v>
      </c>
      <c r="BH76" s="1" t="n">
        <f aca="false">BH$5/(1-$C76)+$B$76-BH$5</f>
        <v>0.372076182707993</v>
      </c>
      <c r="BI76" s="1" t="n">
        <f aca="false">BI$5/(1-$C76)+$B$76-BI$5</f>
        <v>0.373054975530179</v>
      </c>
      <c r="BJ76" s="1" t="n">
        <f aca="false">BJ$5/(1-$C76)+$B$76-BJ$5</f>
        <v>0.374033768352365</v>
      </c>
      <c r="BK76" s="1" t="n">
        <f aca="false">BK$5/(1-$C76)+$B$76-BK$5</f>
        <v>0.375012561174551</v>
      </c>
      <c r="BL76" s="1" t="n">
        <f aca="false">BL$5/(1-$C76)+$B$76-BL$5</f>
        <v>0.375991353996737</v>
      </c>
      <c r="BM76" s="1" t="n">
        <f aca="false">BM$5/(1-$C76)+$B$76-BM$5</f>
        <v>0.376970146818922</v>
      </c>
      <c r="BN76" s="1" t="n">
        <f aca="false">BN$5/(1-$C76)+$B$76-BN$5</f>
        <v>0.377948939641109</v>
      </c>
      <c r="BO76" s="1" t="n">
        <f aca="false">BO$5/(1-$C76)+$B$76-BO$5</f>
        <v>0.378927732463295</v>
      </c>
      <c r="BP76" s="1" t="n">
        <f aca="false">BP$5/(1-$C76)+$B$76-BP$5</f>
        <v>0.379906525285481</v>
      </c>
      <c r="BQ76" s="1" t="n">
        <f aca="false">BQ$5/(1-$C76)+$B$76-BQ$5</f>
        <v>0.380885318107667</v>
      </c>
      <c r="BR76" s="1" t="n">
        <f aca="false">BR$5/(1-$C76)+$B$76-BR$5</f>
        <v>0.381864110929852</v>
      </c>
      <c r="BS76" s="1" t="n">
        <f aca="false">BS$5/(1-$C76)+$B$76-BS$5</f>
        <v>0.382842903752039</v>
      </c>
      <c r="BT76" s="1" t="n">
        <f aca="false">BT$5/(1-$C76)+$B$76-BT$5</f>
        <v>0.383821696574224</v>
      </c>
      <c r="BU76" s="1" t="n">
        <f aca="false">BU$5/(1-$C76)+$B$76-BU$5</f>
        <v>0.384800489396411</v>
      </c>
      <c r="BV76" s="1" t="n">
        <f aca="false">BV$5/(1-$C76)+$B$76-BV$5</f>
        <v>0.385779282218596</v>
      </c>
      <c r="BW76" s="1" t="n">
        <f aca="false">BW$5/(1-$C76)+$B$76-BW$5</f>
        <v>0.386758075040783</v>
      </c>
      <c r="BX76" s="1" t="n">
        <f aca="false">BX$5/(1-$C76)+$B$76-BX$5</f>
        <v>0.387736867862968</v>
      </c>
      <c r="BY76" s="1" t="n">
        <f aca="false">BY$5/(1-$C76)+$B$76-BY$5</f>
        <v>0.388715660685154</v>
      </c>
      <c r="BZ76" s="1" t="n">
        <f aca="false">BZ$5/(1-$C76)+$B$76-BZ$5</f>
        <v>0.389694453507341</v>
      </c>
      <c r="CA76" s="1" t="n">
        <f aca="false">CA$5/(1-$C76)+$B$76-CA$5</f>
        <v>0.390673246329526</v>
      </c>
      <c r="CB76" s="1" t="n">
        <f aca="false">CB$5/(1-$C76)+$B$76-CB$5</f>
        <v>0.391652039151713</v>
      </c>
      <c r="CC76" s="1" t="n">
        <f aca="false">CC$5/(1-$C76)+$B$76-CC$5</f>
        <v>0.392630831973898</v>
      </c>
      <c r="CD76" s="1" t="n">
        <f aca="false">CD$5/(1-$C76)+$B$76-CD$5</f>
        <v>0.393609624796084</v>
      </c>
      <c r="CE76" s="1" t="n">
        <f aca="false">CE$5/(1-$C76)+$B$76-CE$5</f>
        <v>0.39458841761827</v>
      </c>
      <c r="CF76" s="1" t="n">
        <f aca="false">CF$5/(1-$C76)+$B$76-CF$5</f>
        <v>0.395567210440456</v>
      </c>
      <c r="CG76" s="1" t="n">
        <f aca="false">CG$5/(1-$C76)+$B$76-CG$5</f>
        <v>0.396546003262642</v>
      </c>
      <c r="CH76" s="1" t="n">
        <f aca="false">CH$5/(1-$C76)+$B$76-CH$5</f>
        <v>0.397524796084828</v>
      </c>
      <c r="CI76" s="1" t="n">
        <f aca="false">CI$5/(1-$C76)+$B$76-CI$5</f>
        <v>0.398503588907014</v>
      </c>
      <c r="CJ76" s="1" t="n">
        <f aca="false">CJ$5/(1-$C76)+$B$76-CJ$5</f>
        <v>0.3994823817292</v>
      </c>
      <c r="CK76" s="1" t="n">
        <f aca="false">CK$5/(1-$C76)+$B$76-CK$5</f>
        <v>0.400461174551386</v>
      </c>
      <c r="CL76" s="1" t="n">
        <f aca="false">CL$5/(1-$C76)+$B$76-CL$5</f>
        <v>0.401439967373572</v>
      </c>
      <c r="CM76" s="1" t="n">
        <f aca="false">CM$5/(1-$C76)+$B$76-CM$5</f>
        <v>0.402418760195758</v>
      </c>
      <c r="CN76" s="1" t="n">
        <f aca="false">CN$5/(1-$C76)+$B$76-CN$5</f>
        <v>0.403397553017943</v>
      </c>
      <c r="CO76" s="1" t="n">
        <f aca="false">CO$5/(1-$C76)+$B$76-CO$5</f>
        <v>0.40437634584013</v>
      </c>
      <c r="CP76" s="1" t="n">
        <f aca="false">CP$5/(1-$C76)+$B$76-CP$5</f>
        <v>0.405355138662316</v>
      </c>
      <c r="CQ76" s="1" t="n">
        <f aca="false">CQ$5/(1-$C76)+$B$76-CQ$5</f>
        <v>0.406333931484502</v>
      </c>
      <c r="CR76" s="1" t="n">
        <f aca="false">CR$5/(1-$C76)+$B$76-CR$5</f>
        <v>0.407312724306688</v>
      </c>
      <c r="CS76" s="1" t="n">
        <f aca="false">CS$5/(1-$C76)+$B$76-CS$5</f>
        <v>0.408291517128874</v>
      </c>
      <c r="CT76" s="1" t="n">
        <f aca="false">CT$5/(1-$C76)+$B$76-CT$5</f>
        <v>0.40927030995106</v>
      </c>
      <c r="CU76" s="1" t="n">
        <f aca="false">CU$5/(1-$C76)+$B$76-CU$5</f>
        <v>0.410249102773245</v>
      </c>
      <c r="CV76" s="1" t="n">
        <f aca="false">CV$5/(1-$C76)+$B$76-CV$5</f>
        <v>0.411227895595432</v>
      </c>
      <c r="CW76" s="1" t="n">
        <f aca="false">CW$5/(1-$C76)+$B$76-CW$5</f>
        <v>0.412206688417617</v>
      </c>
      <c r="CX76" s="1" t="n">
        <f aca="false">CX$5/(1-$C76)+$B$76-CX$5</f>
        <v>0.413185481239804</v>
      </c>
      <c r="CY76" s="1" t="n">
        <f aca="false">CY$5/(1-$C76)+$B$76-CY$5</f>
        <v>0.41416427406199</v>
      </c>
      <c r="CZ76" s="1" t="n">
        <f aca="false">CZ$5/(1-$C76)+$B$76-CZ$5</f>
        <v>0.415143066884175</v>
      </c>
      <c r="DA76" s="1" t="n">
        <f aca="false">DA$5/(1-$C76)+$B$76-DA$5</f>
        <v>0.416121859706362</v>
      </c>
      <c r="DB76" s="1" t="n">
        <f aca="false">DB$5/(1-$C76)+$B$76-DB$5</f>
        <v>0.417100652528547</v>
      </c>
      <c r="DC76" s="1" t="n">
        <f aca="false">DC$5/(1-$C76)+$B$76-DC$5</f>
        <v>0.418079445350734</v>
      </c>
      <c r="DD76" s="1" t="n">
        <f aca="false">DD$5/(1-$C76)+$B$76-DD$5</f>
        <v>0.419058238172919</v>
      </c>
      <c r="DE76" s="1" t="n">
        <f aca="false">DE$5/(1-$C76)+$B$76-DE$5</f>
        <v>0.420037030995105</v>
      </c>
      <c r="DF76" s="1" t="n">
        <f aca="false">DF$5/(1-$C76)+$B$76-DF$5</f>
        <v>0.421015823817291</v>
      </c>
      <c r="DG76" s="1" t="n">
        <f aca="false">DG$5/(1-$C76)+$B$76-DG$5</f>
        <v>0.421994616639477</v>
      </c>
      <c r="DH76" s="1" t="n">
        <f aca="false">DH$5/(1-$C76)+$B$76-DH$5</f>
        <v>0.422973409461664</v>
      </c>
      <c r="DI76" s="1" t="n">
        <f aca="false">DI$5/(1-$C76)+$B$76-DI$5</f>
        <v>0.423952202283849</v>
      </c>
      <c r="DJ76" s="1" t="n">
        <f aca="false">DJ$5/(1-$C76)+$B$76-DJ$5</f>
        <v>0.424930995106035</v>
      </c>
      <c r="DK76" s="1" t="n">
        <f aca="false">DK$5/(1-$C76)+$B$76-DK$5</f>
        <v>0.425909787928221</v>
      </c>
      <c r="DL76" s="1" t="n">
        <f aca="false">DL$5/(1-$C76)+$B$76-DL$5</f>
        <v>0.426888580750407</v>
      </c>
      <c r="DM76" s="1" t="n">
        <f aca="false">DM$5/(1-$C76)+$B$76-DM$5</f>
        <v>0.427867373572593</v>
      </c>
      <c r="DN76" s="1" t="n">
        <f aca="false">DN$5/(1-$C76)+$B$76-DN$5</f>
        <v>0.428846166394779</v>
      </c>
      <c r="DO76" s="1" t="n">
        <f aca="false">DO$5/(1-$C76)+$B$76-DO$5</f>
        <v>0.429824959216965</v>
      </c>
      <c r="DP76" s="1" t="n">
        <f aca="false">DP$5/(1-$C76)+$B$76-DP$5</f>
        <v>0.430803752039151</v>
      </c>
      <c r="DQ76" s="1" t="n">
        <f aca="false">DQ$5/(1-$C76)+$B$76-DQ$5</f>
        <v>0.431782544861337</v>
      </c>
      <c r="DR76" s="1" t="n">
        <f aca="false">DR$5/(1-$C76)+$B$76-DR$5</f>
        <v>0.432761337683523</v>
      </c>
      <c r="DS76" s="1" t="n">
        <f aca="false">DS$5/(1-$C76)+$B$76-DS$5</f>
        <v>0.433740130505709</v>
      </c>
      <c r="DT76" s="1" t="n">
        <f aca="false">DT$5/(1-$C76)+$B$76-DT$5</f>
        <v>0.434718923327895</v>
      </c>
      <c r="DU76" s="1" t="n">
        <f aca="false">DU$5/(1-$C76)+$B$76-DU$5</f>
        <v>0.435697716150081</v>
      </c>
      <c r="DV76" s="1" t="n">
        <f aca="false">DV$5/(1-$C76)+$B$76-DV$5</f>
        <v>0.436676508972266</v>
      </c>
      <c r="DW76" s="1" t="n">
        <f aca="false">DW$5/(1-$C76)+$B$76-DW$5</f>
        <v>0.437655301794454</v>
      </c>
      <c r="DX76" s="1" t="n">
        <f aca="false">DX$5/(1-$C76)+$B$76-DX$5</f>
        <v>0.438634094616639</v>
      </c>
      <c r="DY76" s="1" t="n">
        <f aca="false">DY$5/(1-$C76)+$B$76-DY$5</f>
        <v>0.439612887438825</v>
      </c>
      <c r="DZ76" s="1" t="n">
        <f aca="false">DZ$5/(1-$C76)+$B$76-DZ$5</f>
        <v>0.440591680261011</v>
      </c>
      <c r="EA76" s="1" t="n">
        <f aca="false">EA$5/(1-$C76)+$B$76-EA$5</f>
        <v>0.441570473083198</v>
      </c>
      <c r="EB76" s="1" t="n">
        <f aca="false">EB$5/(1-$C76)+$B$76-EB$5</f>
        <v>0.442549265905384</v>
      </c>
      <c r="EC76" s="1" t="n">
        <f aca="false">EC$5/(1-$C76)+$B$76-EC$5</f>
        <v>0.443528058727569</v>
      </c>
      <c r="ED76" s="1" t="n">
        <f aca="false">ED$5/(1-$C76)+$B$76-ED$5</f>
        <v>0.444506851549755</v>
      </c>
      <c r="EE76" s="1"/>
    </row>
    <row r="77" customFormat="false" ht="12.75" hidden="false" customHeight="false" outlineLevel="0" collapsed="false">
      <c r="A77" s="1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</row>
    <row r="78" customFormat="false" ht="12.75" hidden="false" customHeight="false" outlineLevel="0" collapsed="false">
      <c r="A78" s="5" t="s">
        <v>84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</row>
    <row r="79" customFormat="false" ht="12.75" hidden="false" customHeight="false" outlineLevel="0" collapsed="false">
      <c r="A79" s="18" t="s">
        <v>104</v>
      </c>
      <c r="B79" s="1" t="n">
        <f aca="false">0.1646</f>
        <v>0.1646</v>
      </c>
      <c r="C79" s="2" t="n">
        <v>0.0117</v>
      </c>
      <c r="D79" s="1" t="n">
        <f aca="false">D$5/(1-$C79)+$B$79-D$5</f>
        <v>0.182357765860569</v>
      </c>
      <c r="E79" s="1" t="n">
        <f aca="false">E$5/(1-$C79)+$B$79-E$5</f>
        <v>0.182949691389254</v>
      </c>
      <c r="F79" s="1" t="n">
        <f aca="false">F$5/(1-$C79)+$B$79-F$5</f>
        <v>0.18354161691794</v>
      </c>
      <c r="G79" s="1" t="n">
        <f aca="false">G$5/(1-$C79)+$B$79-G$5</f>
        <v>0.184133542446626</v>
      </c>
      <c r="H79" s="1" t="n">
        <f aca="false">H$5/(1-$C79)+$B$79-H$5</f>
        <v>0.184725467975311</v>
      </c>
      <c r="I79" s="1" t="n">
        <f aca="false">I$5/(1-$C79)+$B$79-I$5</f>
        <v>0.185317393503997</v>
      </c>
      <c r="J79" s="1" t="n">
        <f aca="false">J$5/(1-$C79)+$B$79-J$5</f>
        <v>0.185909319032683</v>
      </c>
      <c r="K79" s="1" t="n">
        <f aca="false">K$5/(1-$C79)+$B$79-K$5</f>
        <v>0.186501244561368</v>
      </c>
      <c r="L79" s="1" t="n">
        <f aca="false">L$5/(1-$C79)+$B$79-L$5</f>
        <v>0.187093170090054</v>
      </c>
      <c r="M79" s="1" t="n">
        <f aca="false">M$5/(1-$C79)+$B$79-M$5</f>
        <v>0.187685095618739</v>
      </c>
      <c r="N79" s="1" t="n">
        <f aca="false">N$5/(1-$C79)+$B$79-N$5</f>
        <v>0.188277021147425</v>
      </c>
      <c r="O79" s="1" t="n">
        <f aca="false">O$5/(1-$C79)+$B$79-O$5</f>
        <v>0.188868946676111</v>
      </c>
      <c r="P79" s="1" t="n">
        <f aca="false">P$5/(1-$C79)+$B$79-P$5</f>
        <v>0.189460872204796</v>
      </c>
      <c r="Q79" s="1" t="n">
        <f aca="false">Q$5/(1-$C79)+$B$79-Q$5</f>
        <v>0.190052797733482</v>
      </c>
      <c r="R79" s="1" t="n">
        <f aca="false">R$5/(1-$C79)+$B$79-R$5</f>
        <v>0.190644723262168</v>
      </c>
      <c r="S79" s="1" t="n">
        <f aca="false">S$5/(1-$C79)+$B$79-S$5</f>
        <v>0.191236648790853</v>
      </c>
      <c r="T79" s="1" t="n">
        <f aca="false">T$5/(1-$C79)+$B$79-T$5</f>
        <v>0.191828574319539</v>
      </c>
      <c r="U79" s="1" t="n">
        <f aca="false">U$5/(1-$C79)+$B$79-U$5</f>
        <v>0.192420499848224</v>
      </c>
      <c r="V79" s="1" t="n">
        <f aca="false">V$5/(1-$C79)+$B$79-V$5</f>
        <v>0.19301242537691</v>
      </c>
      <c r="W79" s="1" t="n">
        <f aca="false">W$5/(1-$C79)+$B$79-W$5</f>
        <v>0.193604350905596</v>
      </c>
      <c r="X79" s="1" t="n">
        <f aca="false">X$5/(1-$C79)+$B$79-X$5</f>
        <v>0.194196276434281</v>
      </c>
      <c r="Y79" s="1" t="n">
        <f aca="false">Y$5/(1-$C79)+$B$79-Y$5</f>
        <v>0.194788201962967</v>
      </c>
      <c r="Z79" s="1" t="n">
        <f aca="false">Z$5/(1-$C79)+$B$79-Z$5</f>
        <v>0.195380127491652</v>
      </c>
      <c r="AA79" s="1" t="n">
        <f aca="false">AA$5/(1-$C79)+$B$79-AA$5</f>
        <v>0.195972053020338</v>
      </c>
      <c r="AB79" s="1" t="n">
        <f aca="false">AB$5/(1-$C79)+$B$79-AB$5</f>
        <v>0.196563978549024</v>
      </c>
      <c r="AC79" s="1" t="n">
        <f aca="false">AC$5/(1-$C79)+$B$79-AC$5</f>
        <v>0.19715590407771</v>
      </c>
      <c r="AD79" s="1" t="n">
        <f aca="false">AD$5/(1-$C79)+$B$79-AD$5</f>
        <v>0.197747829606395</v>
      </c>
      <c r="AE79" s="1" t="n">
        <f aca="false">AE$5/(1-$C79)+$B$79-AE$5</f>
        <v>0.198339755135081</v>
      </c>
      <c r="AF79" s="1" t="n">
        <f aca="false">AF$5/(1-$C79)+$B$79-AF$5</f>
        <v>0.198931680663766</v>
      </c>
      <c r="AG79" s="1" t="n">
        <f aca="false">AG$5/(1-$C79)+$B$79-AG$5</f>
        <v>0.199523606192452</v>
      </c>
      <c r="AH79" s="1" t="n">
        <f aca="false">AH$5/(1-$C79)+$B$79-AH$5</f>
        <v>0.200115531721138</v>
      </c>
      <c r="AI79" s="1" t="n">
        <f aca="false">AI$5/(1-$C79)+$B$79-AI$5</f>
        <v>0.200707457249823</v>
      </c>
      <c r="AJ79" s="1" t="n">
        <f aca="false">AJ$5/(1-$C79)+$B$79-AJ$5</f>
        <v>0.201299382778509</v>
      </c>
      <c r="AK79" s="1" t="n">
        <f aca="false">AK$5/(1-$C79)+$B$79-AK$5</f>
        <v>0.201891308307194</v>
      </c>
      <c r="AL79" s="1" t="n">
        <f aca="false">AL$5/(1-$C79)+$B$79-AL$5</f>
        <v>0.20248323383588</v>
      </c>
      <c r="AM79" s="1" t="n">
        <f aca="false">AM$5/(1-$C79)+$B$79-AM$5</f>
        <v>0.203075159364566</v>
      </c>
      <c r="AN79" s="1" t="n">
        <f aca="false">AN$5/(1-$C79)+$B$79-AN$5</f>
        <v>0.203667084893251</v>
      </c>
      <c r="AO79" s="1" t="n">
        <f aca="false">AO$5/(1-$C79)+$B$79-AO$5</f>
        <v>0.204259010421937</v>
      </c>
      <c r="AP79" s="1" t="n">
        <f aca="false">AP$5/(1-$C79)+$B$79-AP$5</f>
        <v>0.204850935950622</v>
      </c>
      <c r="AQ79" s="1" t="n">
        <f aca="false">AQ$5/(1-$C79)+$B$79-AQ$5</f>
        <v>0.205442861479308</v>
      </c>
      <c r="AR79" s="1" t="n">
        <f aca="false">AR$5/(1-$C79)+$B$79-AR$5</f>
        <v>0.206034787007994</v>
      </c>
      <c r="AS79" s="1" t="n">
        <f aca="false">AS$5/(1-$C79)+$B$79-AS$5</f>
        <v>0.206626712536679</v>
      </c>
      <c r="AT79" s="1" t="n">
        <f aca="false">AT$5/(1-$C79)+$B$79-AT$5</f>
        <v>0.207218638065365</v>
      </c>
      <c r="AU79" s="1" t="n">
        <f aca="false">AU$5/(1-$C79)+$B$79-AU$5</f>
        <v>0.20781056359405</v>
      </c>
      <c r="AV79" s="1" t="n">
        <f aca="false">AV$5/(1-$C79)+$B$79-AV$5</f>
        <v>0.208402489122736</v>
      </c>
      <c r="AW79" s="1" t="n">
        <f aca="false">AW$5/(1-$C79)+$B$79-AW$5</f>
        <v>0.208994414651422</v>
      </c>
      <c r="AX79" s="1" t="n">
        <f aca="false">AX$5/(1-$C79)+$B$79-AX$5</f>
        <v>0.209586340180107</v>
      </c>
      <c r="AY79" s="1" t="n">
        <f aca="false">AY$5/(1-$C79)+$B$79-AY$5</f>
        <v>0.210178265708793</v>
      </c>
      <c r="AZ79" s="1" t="n">
        <f aca="false">AZ$5/(1-$C79)+$B$79-AZ$5</f>
        <v>0.210770191237479</v>
      </c>
      <c r="BA79" s="1" t="n">
        <f aca="false">BA$5/(1-$C79)+$B$79-BA$5</f>
        <v>0.211362116766164</v>
      </c>
      <c r="BB79" s="1" t="n">
        <f aca="false">BB$5/(1-$C79)+$B$79-BB$5</f>
        <v>0.21195404229485</v>
      </c>
      <c r="BC79" s="1" t="n">
        <f aca="false">BC$5/(1-$C79)+$B$79-BC$5</f>
        <v>0.212545967823536</v>
      </c>
      <c r="BD79" s="1" t="n">
        <f aca="false">BD$5/(1-$C79)+$B$79-BD$5</f>
        <v>0.213137893352221</v>
      </c>
      <c r="BE79" s="1" t="n">
        <f aca="false">BE$5/(1-$C79)+$B$79-BE$5</f>
        <v>0.213729818880907</v>
      </c>
      <c r="BF79" s="1" t="n">
        <f aca="false">BF$5/(1-$C79)+$B$79-BF$5</f>
        <v>0.214321744409593</v>
      </c>
      <c r="BG79" s="1" t="n">
        <f aca="false">BG$5/(1-$C79)+$B$79-BG$5</f>
        <v>0.214913669938278</v>
      </c>
      <c r="BH79" s="1" t="n">
        <f aca="false">BH$5/(1-$C79)+$B$79-BH$5</f>
        <v>0.215505595466964</v>
      </c>
      <c r="BI79" s="1" t="n">
        <f aca="false">BI$5/(1-$C79)+$B$79-BI$5</f>
        <v>0.21609752099565</v>
      </c>
      <c r="BJ79" s="1" t="n">
        <f aca="false">BJ$5/(1-$C79)+$B$79-BJ$5</f>
        <v>0.216689446524335</v>
      </c>
      <c r="BK79" s="1" t="n">
        <f aca="false">BK$5/(1-$C79)+$B$79-BK$5</f>
        <v>0.21728137205302</v>
      </c>
      <c r="BL79" s="1" t="n">
        <f aca="false">BL$5/(1-$C79)+$B$79-BL$5</f>
        <v>0.217873297581706</v>
      </c>
      <c r="BM79" s="1" t="n">
        <f aca="false">BM$5/(1-$C79)+$B$79-BM$5</f>
        <v>0.218465223110392</v>
      </c>
      <c r="BN79" s="1" t="n">
        <f aca="false">BN$5/(1-$C79)+$B$79-BN$5</f>
        <v>0.219057148639077</v>
      </c>
      <c r="BO79" s="1" t="n">
        <f aca="false">BO$5/(1-$C79)+$B$79-BO$5</f>
        <v>0.219649074167763</v>
      </c>
      <c r="BP79" s="1" t="n">
        <f aca="false">BP$5/(1-$C79)+$B$79-BP$5</f>
        <v>0.220240999696449</v>
      </c>
      <c r="BQ79" s="1" t="n">
        <f aca="false">BQ$5/(1-$C79)+$B$79-BQ$5</f>
        <v>0.220832925225134</v>
      </c>
      <c r="BR79" s="1" t="n">
        <f aca="false">BR$5/(1-$C79)+$B$79-BR$5</f>
        <v>0.22142485075382</v>
      </c>
      <c r="BS79" s="1" t="n">
        <f aca="false">BS$5/(1-$C79)+$B$79-BS$5</f>
        <v>0.222016776282506</v>
      </c>
      <c r="BT79" s="1" t="n">
        <f aca="false">BT$5/(1-$C79)+$B$79-BT$5</f>
        <v>0.222608701811192</v>
      </c>
      <c r="BU79" s="1" t="n">
        <f aca="false">BU$5/(1-$C79)+$B$79-BU$5</f>
        <v>0.223200627339876</v>
      </c>
      <c r="BV79" s="1" t="n">
        <f aca="false">BV$5/(1-$C79)+$B$79-BV$5</f>
        <v>0.223792552868562</v>
      </c>
      <c r="BW79" s="1" t="n">
        <f aca="false">BW$5/(1-$C79)+$B$79-BW$5</f>
        <v>0.224384478397248</v>
      </c>
      <c r="BX79" s="1" t="n">
        <f aca="false">BX$5/(1-$C79)+$B$79-BX$5</f>
        <v>0.224976403925933</v>
      </c>
      <c r="BY79" s="1" t="n">
        <f aca="false">BY$5/(1-$C79)+$B$79-BY$5</f>
        <v>0.225568329454619</v>
      </c>
      <c r="BZ79" s="1" t="n">
        <f aca="false">BZ$5/(1-$C79)+$B$79-BZ$5</f>
        <v>0.226160254983305</v>
      </c>
      <c r="CA79" s="1" t="n">
        <f aca="false">CA$5/(1-$C79)+$B$79-CA$5</f>
        <v>0.226752180511991</v>
      </c>
      <c r="CB79" s="1" t="n">
        <f aca="false">CB$5/(1-$C79)+$B$79-CB$5</f>
        <v>0.227344106040676</v>
      </c>
      <c r="CC79" s="1" t="n">
        <f aca="false">CC$5/(1-$C79)+$B$79-CC$5</f>
        <v>0.227936031569362</v>
      </c>
      <c r="CD79" s="1" t="n">
        <f aca="false">CD$5/(1-$C79)+$B$79-CD$5</f>
        <v>0.228527957098048</v>
      </c>
      <c r="CE79" s="1" t="n">
        <f aca="false">CE$5/(1-$C79)+$B$79-CE$5</f>
        <v>0.229119882626733</v>
      </c>
      <c r="CF79" s="1" t="n">
        <f aca="false">CF$5/(1-$C79)+$B$79-CF$5</f>
        <v>0.229711808155418</v>
      </c>
      <c r="CG79" s="1" t="n">
        <f aca="false">CG$5/(1-$C79)+$B$79-CG$5</f>
        <v>0.230303733684104</v>
      </c>
      <c r="CH79" s="1" t="n">
        <f aca="false">CH$5/(1-$C79)+$B$79-CH$5</f>
        <v>0.23089565921279</v>
      </c>
      <c r="CI79" s="1" t="n">
        <f aca="false">CI$5/(1-$C79)+$B$79-CI$5</f>
        <v>0.231487584741475</v>
      </c>
      <c r="CJ79" s="1" t="n">
        <f aca="false">CJ$5/(1-$C79)+$B$79-CJ$5</f>
        <v>0.232079510270161</v>
      </c>
      <c r="CK79" s="1" t="n">
        <f aca="false">CK$5/(1-$C79)+$B$79-CK$5</f>
        <v>0.232671435798847</v>
      </c>
      <c r="CL79" s="1" t="n">
        <f aca="false">CL$5/(1-$C79)+$B$79-CL$5</f>
        <v>0.233263361327532</v>
      </c>
      <c r="CM79" s="1" t="n">
        <f aca="false">CM$5/(1-$C79)+$B$79-CM$5</f>
        <v>0.233855286856218</v>
      </c>
      <c r="CN79" s="1" t="n">
        <f aca="false">CN$5/(1-$C79)+$B$79-CN$5</f>
        <v>0.234447212384904</v>
      </c>
      <c r="CO79" s="1" t="n">
        <f aca="false">CO$5/(1-$C79)+$B$79-CO$5</f>
        <v>0.235039137913589</v>
      </c>
      <c r="CP79" s="1" t="n">
        <f aca="false">CP$5/(1-$C79)+$B$79-CP$5</f>
        <v>0.235631063442275</v>
      </c>
      <c r="CQ79" s="1" t="n">
        <f aca="false">CQ$5/(1-$C79)+$B$79-CQ$5</f>
        <v>0.236222988970961</v>
      </c>
      <c r="CR79" s="1" t="n">
        <f aca="false">CR$5/(1-$C79)+$B$79-CR$5</f>
        <v>0.236814914499646</v>
      </c>
      <c r="CS79" s="1" t="n">
        <f aca="false">CS$5/(1-$C79)+$B$79-CS$5</f>
        <v>0.237406840028331</v>
      </c>
      <c r="CT79" s="1" t="n">
        <f aca="false">CT$5/(1-$C79)+$B$79-CT$5</f>
        <v>0.237998765557017</v>
      </c>
      <c r="CU79" s="1" t="n">
        <f aca="false">CU$5/(1-$C79)+$B$79-CU$5</f>
        <v>0.238590691085703</v>
      </c>
      <c r="CV79" s="1" t="n">
        <f aca="false">CV$5/(1-$C79)+$B$79-CV$5</f>
        <v>0.239182616614388</v>
      </c>
      <c r="CW79" s="1" t="n">
        <f aca="false">CW$5/(1-$C79)+$B$79-CW$5</f>
        <v>0.239774542143074</v>
      </c>
      <c r="CX79" s="1" t="n">
        <f aca="false">CX$5/(1-$C79)+$B$79-CX$5</f>
        <v>0.24036646767176</v>
      </c>
      <c r="CY79" s="1" t="n">
        <f aca="false">CY$5/(1-$C79)+$B$79-CY$5</f>
        <v>0.240958393200446</v>
      </c>
      <c r="CZ79" s="1" t="n">
        <f aca="false">CZ$5/(1-$C79)+$B$79-CZ$5</f>
        <v>0.241550318729131</v>
      </c>
      <c r="DA79" s="1" t="n">
        <f aca="false">DA$5/(1-$C79)+$B$79-DA$5</f>
        <v>0.242142244257817</v>
      </c>
      <c r="DB79" s="1" t="n">
        <f aca="false">DB$5/(1-$C79)+$B$79-DB$5</f>
        <v>0.242734169786503</v>
      </c>
      <c r="DC79" s="1" t="n">
        <f aca="false">DC$5/(1-$C79)+$B$79-DC$5</f>
        <v>0.243326095315187</v>
      </c>
      <c r="DD79" s="1" t="n">
        <f aca="false">DD$5/(1-$C79)+$B$79-DD$5</f>
        <v>0.243918020843873</v>
      </c>
      <c r="DE79" s="1" t="n">
        <f aca="false">DE$5/(1-$C79)+$B$79-DE$5</f>
        <v>0.244509946372559</v>
      </c>
      <c r="DF79" s="1" t="n">
        <f aca="false">DF$5/(1-$C79)+$B$79-DF$5</f>
        <v>0.245101871901245</v>
      </c>
      <c r="DG79" s="1" t="n">
        <f aca="false">DG$5/(1-$C79)+$B$79-DG$5</f>
        <v>0.24569379742993</v>
      </c>
      <c r="DH79" s="1" t="n">
        <f aca="false">DH$5/(1-$C79)+$B$79-DH$5</f>
        <v>0.246285722958616</v>
      </c>
      <c r="DI79" s="1" t="n">
        <f aca="false">DI$5/(1-$C79)+$B$79-DI$5</f>
        <v>0.246877648487302</v>
      </c>
      <c r="DJ79" s="1" t="n">
        <f aca="false">DJ$5/(1-$C79)+$B$79-DJ$5</f>
        <v>0.247469574015987</v>
      </c>
      <c r="DK79" s="1" t="n">
        <f aca="false">DK$5/(1-$C79)+$B$79-DK$5</f>
        <v>0.248061499544673</v>
      </c>
      <c r="DL79" s="1" t="n">
        <f aca="false">DL$5/(1-$C79)+$B$79-DL$5</f>
        <v>0.248653425073359</v>
      </c>
      <c r="DM79" s="1" t="n">
        <f aca="false">DM$5/(1-$C79)+$B$79-DM$5</f>
        <v>0.249245350602044</v>
      </c>
      <c r="DN79" s="1" t="n">
        <f aca="false">DN$5/(1-$C79)+$B$79-DN$5</f>
        <v>0.24983727613073</v>
      </c>
      <c r="DO79" s="1" t="n">
        <f aca="false">DO$5/(1-$C79)+$B$79-DO$5</f>
        <v>0.250429201659415</v>
      </c>
      <c r="DP79" s="1" t="n">
        <f aca="false">DP$5/(1-$C79)+$B$79-DP$5</f>
        <v>0.251021127188101</v>
      </c>
      <c r="DQ79" s="1" t="n">
        <f aca="false">DQ$5/(1-$C79)+$B$79-DQ$5</f>
        <v>0.251613052716786</v>
      </c>
      <c r="DR79" s="1" t="n">
        <f aca="false">DR$5/(1-$C79)+$B$79-DR$5</f>
        <v>0.252204978245472</v>
      </c>
      <c r="DS79" s="1" t="n">
        <f aca="false">DS$5/(1-$C79)+$B$79-DS$5</f>
        <v>0.252796903774158</v>
      </c>
      <c r="DT79" s="1" t="n">
        <f aca="false">DT$5/(1-$C79)+$B$79-DT$5</f>
        <v>0.253388829302843</v>
      </c>
      <c r="DU79" s="1" t="n">
        <f aca="false">DU$5/(1-$C79)+$B$79-DU$5</f>
        <v>0.253980754831529</v>
      </c>
      <c r="DV79" s="1" t="n">
        <f aca="false">DV$5/(1-$C79)+$B$79-DV$5</f>
        <v>0.254572680360215</v>
      </c>
      <c r="DW79" s="1" t="n">
        <f aca="false">DW$5/(1-$C79)+$B$79-DW$5</f>
        <v>0.255164605888901</v>
      </c>
      <c r="DX79" s="1" t="n">
        <f aca="false">DX$5/(1-$C79)+$B$79-DX$5</f>
        <v>0.255756531417586</v>
      </c>
      <c r="DY79" s="1" t="n">
        <f aca="false">DY$5/(1-$C79)+$B$79-DY$5</f>
        <v>0.256348456946272</v>
      </c>
      <c r="DZ79" s="1" t="n">
        <f aca="false">DZ$5/(1-$C79)+$B$79-DZ$5</f>
        <v>0.256940382474956</v>
      </c>
      <c r="EA79" s="1" t="n">
        <f aca="false">EA$5/(1-$C79)+$B$79-EA$5</f>
        <v>0.257532308003642</v>
      </c>
      <c r="EB79" s="1" t="n">
        <f aca="false">EB$5/(1-$C79)+$B$79-EB$5</f>
        <v>0.258124233532327</v>
      </c>
      <c r="EC79" s="1" t="n">
        <f aca="false">EC$5/(1-$C79)+$B$79-EC$5</f>
        <v>0.258716159061015</v>
      </c>
      <c r="ED79" s="1" t="n">
        <f aca="false">ED$5/(1-$C79)+$B$79-ED$5</f>
        <v>0.2593080845897</v>
      </c>
    </row>
    <row r="80" customFormat="false" ht="12.75" hidden="false" customHeight="false" outlineLevel="0" collapsed="false">
      <c r="A80" s="18" t="s">
        <v>105</v>
      </c>
      <c r="B80" s="1" t="n">
        <f aca="false">0.255</f>
        <v>0.255</v>
      </c>
      <c r="C80" s="2" t="n">
        <v>0.0186</v>
      </c>
      <c r="D80" s="1" t="n">
        <f aca="false">D$5/(1-$C80)+$B$80-D$5</f>
        <v>0.283428775219075</v>
      </c>
      <c r="E80" s="1" t="n">
        <f aca="false">E$5/(1-$C80)+$B$80-E$5</f>
        <v>0.284376401059711</v>
      </c>
      <c r="F80" s="1" t="n">
        <f aca="false">F$5/(1-$C80)+$B$80-F$5</f>
        <v>0.285324026900347</v>
      </c>
      <c r="G80" s="1" t="n">
        <f aca="false">G$5/(1-$C80)+$B$80-G$5</f>
        <v>0.286271652740982</v>
      </c>
      <c r="H80" s="1" t="n">
        <f aca="false">H$5/(1-$C80)+$B$80-H$5</f>
        <v>0.287219278581618</v>
      </c>
      <c r="I80" s="1" t="n">
        <f aca="false">I$5/(1-$C80)+$B$80-I$5</f>
        <v>0.288166904422254</v>
      </c>
      <c r="J80" s="1" t="n">
        <f aca="false">J$5/(1-$C80)+$B$80-J$5</f>
        <v>0.28911453026289</v>
      </c>
      <c r="K80" s="1" t="n">
        <f aca="false">K$5/(1-$C80)+$B$80-K$5</f>
        <v>0.290062156103526</v>
      </c>
      <c r="L80" s="1" t="n">
        <f aca="false">L$5/(1-$C80)+$B$80-L$5</f>
        <v>0.291009781944161</v>
      </c>
      <c r="M80" s="1" t="n">
        <f aca="false">M$5/(1-$C80)+$B$80-M$5</f>
        <v>0.291957407784797</v>
      </c>
      <c r="N80" s="1" t="n">
        <f aca="false">N$5/(1-$C80)+$B$80-N$5</f>
        <v>0.292905033625433</v>
      </c>
      <c r="O80" s="1" t="n">
        <f aca="false">O$5/(1-$C80)+$B$80-O$5</f>
        <v>0.293852659466069</v>
      </c>
      <c r="P80" s="1" t="n">
        <f aca="false">P$5/(1-$C80)+$B$80-P$5</f>
        <v>0.294800285306704</v>
      </c>
      <c r="Q80" s="1" t="n">
        <f aca="false">Q$5/(1-$C80)+$B$80-Q$5</f>
        <v>0.29574791114734</v>
      </c>
      <c r="R80" s="1" t="n">
        <f aca="false">R$5/(1-$C80)+$B$80-R$5</f>
        <v>0.296695536987976</v>
      </c>
      <c r="S80" s="1" t="n">
        <f aca="false">S$5/(1-$C80)+$B$80-S$5</f>
        <v>0.297643162828612</v>
      </c>
      <c r="T80" s="1" t="n">
        <f aca="false">T$5/(1-$C80)+$B$80-T$5</f>
        <v>0.298590788669248</v>
      </c>
      <c r="U80" s="1" t="n">
        <f aca="false">U$5/(1-$C80)+$B$80-U$5</f>
        <v>0.299538414509883</v>
      </c>
      <c r="V80" s="1" t="n">
        <f aca="false">V$5/(1-$C80)+$B$80-V$5</f>
        <v>0.30048604035052</v>
      </c>
      <c r="W80" s="1" t="n">
        <f aca="false">W$5/(1-$C80)+$B$80-W$5</f>
        <v>0.301433666191155</v>
      </c>
      <c r="X80" s="1" t="n">
        <f aca="false">X$5/(1-$C80)+$B$80-X$5</f>
        <v>0.302381292031791</v>
      </c>
      <c r="Y80" s="1" t="n">
        <f aca="false">Y$5/(1-$C80)+$B$80-Y$5</f>
        <v>0.303328917872427</v>
      </c>
      <c r="Z80" s="1" t="n">
        <f aca="false">Z$5/(1-$C80)+$B$80-Z$5</f>
        <v>0.304276543713063</v>
      </c>
      <c r="AA80" s="1" t="n">
        <f aca="false">AA$5/(1-$C80)+$B$80-AA$5</f>
        <v>0.305224169553699</v>
      </c>
      <c r="AB80" s="1" t="n">
        <f aca="false">AB$5/(1-$C80)+$B$80-AB$5</f>
        <v>0.306171795394334</v>
      </c>
      <c r="AC80" s="1" t="n">
        <f aca="false">AC$5/(1-$C80)+$B$80-AC$5</f>
        <v>0.30711942123497</v>
      </c>
      <c r="AD80" s="1" t="n">
        <f aca="false">AD$5/(1-$C80)+$B$80-AD$5</f>
        <v>0.308067047075606</v>
      </c>
      <c r="AE80" s="1" t="n">
        <f aca="false">AE$5/(1-$C80)+$B$80-AE$5</f>
        <v>0.309014672916242</v>
      </c>
      <c r="AF80" s="1" t="n">
        <f aca="false">AF$5/(1-$C80)+$B$80-AF$5</f>
        <v>0.309962298756878</v>
      </c>
      <c r="AG80" s="1" t="n">
        <f aca="false">AG$5/(1-$C80)+$B$80-AG$5</f>
        <v>0.310909924597513</v>
      </c>
      <c r="AH80" s="1" t="n">
        <f aca="false">AH$5/(1-$C80)+$B$80-AH$5</f>
        <v>0.311857550438149</v>
      </c>
      <c r="AI80" s="1" t="n">
        <f aca="false">AI$5/(1-$C80)+$B$80-AI$5</f>
        <v>0.312805176278785</v>
      </c>
      <c r="AJ80" s="1" t="n">
        <f aca="false">AJ$5/(1-$C80)+$B$80-AJ$5</f>
        <v>0.313752802119421</v>
      </c>
      <c r="AK80" s="1" t="n">
        <f aca="false">AK$5/(1-$C80)+$B$80-AK$5</f>
        <v>0.314700427960057</v>
      </c>
      <c r="AL80" s="1" t="n">
        <f aca="false">AL$5/(1-$C80)+$B$80-AL$5</f>
        <v>0.315648053800693</v>
      </c>
      <c r="AM80" s="1" t="n">
        <f aca="false">AM$5/(1-$C80)+$B$80-AM$5</f>
        <v>0.316595679641329</v>
      </c>
      <c r="AN80" s="1" t="n">
        <f aca="false">AN$5/(1-$C80)+$B$80-AN$5</f>
        <v>0.317543305481964</v>
      </c>
      <c r="AO80" s="1" t="n">
        <f aca="false">AO$5/(1-$C80)+$B$80-AO$5</f>
        <v>0.3184909313226</v>
      </c>
      <c r="AP80" s="1" t="n">
        <f aca="false">AP$5/(1-$C80)+$B$80-AP$5</f>
        <v>0.319438557163236</v>
      </c>
      <c r="AQ80" s="1" t="n">
        <f aca="false">AQ$5/(1-$C80)+$B$80-AQ$5</f>
        <v>0.320386183003872</v>
      </c>
      <c r="AR80" s="1" t="n">
        <f aca="false">AR$5/(1-$C80)+$B$80-AR$5</f>
        <v>0.321333808844507</v>
      </c>
      <c r="AS80" s="1" t="n">
        <f aca="false">AS$5/(1-$C80)+$B$80-AS$5</f>
        <v>0.322281434685143</v>
      </c>
      <c r="AT80" s="1" t="n">
        <f aca="false">AT$5/(1-$C80)+$B$80-AT$5</f>
        <v>0.323229060525779</v>
      </c>
      <c r="AU80" s="1" t="n">
        <f aca="false">AU$5/(1-$C80)+$B$80-AU$5</f>
        <v>0.324176686366415</v>
      </c>
      <c r="AV80" s="1" t="n">
        <f aca="false">AV$5/(1-$C80)+$B$80-AV$5</f>
        <v>0.325124312207051</v>
      </c>
      <c r="AW80" s="1" t="n">
        <f aca="false">AW$5/(1-$C80)+$B$80-AW$5</f>
        <v>0.326071938047687</v>
      </c>
      <c r="AX80" s="1" t="n">
        <f aca="false">AX$5/(1-$C80)+$B$80-AX$5</f>
        <v>0.327019563888322</v>
      </c>
      <c r="AY80" s="1" t="n">
        <f aca="false">AY$5/(1-$C80)+$B$80-AY$5</f>
        <v>0.327967189728958</v>
      </c>
      <c r="AZ80" s="1" t="n">
        <f aca="false">AZ$5/(1-$C80)+$B$80-AZ$5</f>
        <v>0.328914815569595</v>
      </c>
      <c r="BA80" s="1" t="n">
        <f aca="false">BA$5/(1-$C80)+$B$80-BA$5</f>
        <v>0.32986244141023</v>
      </c>
      <c r="BB80" s="1" t="n">
        <f aca="false">BB$5/(1-$C80)+$B$80-BB$5</f>
        <v>0.330810067250865</v>
      </c>
      <c r="BC80" s="1" t="n">
        <f aca="false">BC$5/(1-$C80)+$B$80-BC$5</f>
        <v>0.331757693091501</v>
      </c>
      <c r="BD80" s="1" t="n">
        <f aca="false">BD$5/(1-$C80)+$B$80-BD$5</f>
        <v>0.332705318932137</v>
      </c>
      <c r="BE80" s="1" t="n">
        <f aca="false">BE$5/(1-$C80)+$B$80-BE$5</f>
        <v>0.333652944772773</v>
      </c>
      <c r="BF80" s="1" t="n">
        <f aca="false">BF$5/(1-$C80)+$B$80-BF$5</f>
        <v>0.334600570613409</v>
      </c>
      <c r="BG80" s="1" t="n">
        <f aca="false">BG$5/(1-$C80)+$B$80-BG$5</f>
        <v>0.335548196454045</v>
      </c>
      <c r="BH80" s="1" t="n">
        <f aca="false">BH$5/(1-$C80)+$B$80-BH$5</f>
        <v>0.336495822294681</v>
      </c>
      <c r="BI80" s="1" t="n">
        <f aca="false">BI$5/(1-$C80)+$B$80-BI$5</f>
        <v>0.337443448135317</v>
      </c>
      <c r="BJ80" s="1" t="n">
        <f aca="false">BJ$5/(1-$C80)+$B$80-BJ$5</f>
        <v>0.338391073975952</v>
      </c>
      <c r="BK80" s="1" t="n">
        <f aca="false">BK$5/(1-$C80)+$B$80-BK$5</f>
        <v>0.339338699816588</v>
      </c>
      <c r="BL80" s="1" t="n">
        <f aca="false">BL$5/(1-$C80)+$B$80-BL$5</f>
        <v>0.340286325657224</v>
      </c>
      <c r="BM80" s="1" t="n">
        <f aca="false">BM$5/(1-$C80)+$B$80-BM$5</f>
        <v>0.34123395149786</v>
      </c>
      <c r="BN80" s="1" t="n">
        <f aca="false">BN$5/(1-$C80)+$B$80-BN$5</f>
        <v>0.342181577338495</v>
      </c>
      <c r="BO80" s="1" t="n">
        <f aca="false">BO$5/(1-$C80)+$B$80-BO$5</f>
        <v>0.343129203179132</v>
      </c>
      <c r="BP80" s="1" t="n">
        <f aca="false">BP$5/(1-$C80)+$B$80-BP$5</f>
        <v>0.344076829019767</v>
      </c>
      <c r="BQ80" s="1" t="n">
        <f aca="false">BQ$5/(1-$C80)+$B$80-BQ$5</f>
        <v>0.345024454860403</v>
      </c>
      <c r="BR80" s="1" t="n">
        <f aca="false">BR$5/(1-$C80)+$B$80-BR$5</f>
        <v>0.345972080701038</v>
      </c>
      <c r="BS80" s="1" t="n">
        <f aca="false">BS$5/(1-$C80)+$B$80-BS$5</f>
        <v>0.346919706541675</v>
      </c>
      <c r="BT80" s="1" t="n">
        <f aca="false">BT$5/(1-$C80)+$B$80-BT$5</f>
        <v>0.34786733238231</v>
      </c>
      <c r="BU80" s="1" t="n">
        <f aca="false">BU$5/(1-$C80)+$B$80-BU$5</f>
        <v>0.348814958222946</v>
      </c>
      <c r="BV80" s="1" t="n">
        <f aca="false">BV$5/(1-$C80)+$B$80-BV$5</f>
        <v>0.349762584063583</v>
      </c>
      <c r="BW80" s="1" t="n">
        <f aca="false">BW$5/(1-$C80)+$B$80-BW$5</f>
        <v>0.350710209904218</v>
      </c>
      <c r="BX80" s="1" t="n">
        <f aca="false">BX$5/(1-$C80)+$B$80-BX$5</f>
        <v>0.351657835744854</v>
      </c>
      <c r="BY80" s="1" t="n">
        <f aca="false">BY$5/(1-$C80)+$B$80-BY$5</f>
        <v>0.352605461585489</v>
      </c>
      <c r="BZ80" s="1" t="n">
        <f aca="false">BZ$5/(1-$C80)+$B$80-BZ$5</f>
        <v>0.353553087426126</v>
      </c>
      <c r="CA80" s="1" t="n">
        <f aca="false">CA$5/(1-$C80)+$B$80-CA$5</f>
        <v>0.354500713266761</v>
      </c>
      <c r="CB80" s="1" t="n">
        <f aca="false">CB$5/(1-$C80)+$B$80-CB$5</f>
        <v>0.355448339107397</v>
      </c>
      <c r="CC80" s="1" t="n">
        <f aca="false">CC$5/(1-$C80)+$B$80-CC$5</f>
        <v>0.356395964948033</v>
      </c>
      <c r="CD80" s="1" t="n">
        <f aca="false">CD$5/(1-$C80)+$B$80-CD$5</f>
        <v>0.357343590788669</v>
      </c>
      <c r="CE80" s="1" t="n">
        <f aca="false">CE$5/(1-$C80)+$B$80-CE$5</f>
        <v>0.358291216629304</v>
      </c>
      <c r="CF80" s="1" t="n">
        <f aca="false">CF$5/(1-$C80)+$B$80-CF$5</f>
        <v>0.35923884246994</v>
      </c>
      <c r="CG80" s="1" t="n">
        <f aca="false">CG$5/(1-$C80)+$B$80-CG$5</f>
        <v>0.360186468310576</v>
      </c>
      <c r="CH80" s="1" t="n">
        <f aca="false">CH$5/(1-$C80)+$B$80-CH$5</f>
        <v>0.361134094151212</v>
      </c>
      <c r="CI80" s="1" t="n">
        <f aca="false">CI$5/(1-$C80)+$B$80-CI$5</f>
        <v>0.362081719991847</v>
      </c>
      <c r="CJ80" s="1" t="n">
        <f aca="false">CJ$5/(1-$C80)+$B$80-CJ$5</f>
        <v>0.363029345832484</v>
      </c>
      <c r="CK80" s="1" t="n">
        <f aca="false">CK$5/(1-$C80)+$B$80-CK$5</f>
        <v>0.36397697167312</v>
      </c>
      <c r="CL80" s="1" t="n">
        <f aca="false">CL$5/(1-$C80)+$B$80-CL$5</f>
        <v>0.364924597513755</v>
      </c>
      <c r="CM80" s="1" t="n">
        <f aca="false">CM$5/(1-$C80)+$B$80-CM$5</f>
        <v>0.365872223354391</v>
      </c>
      <c r="CN80" s="1" t="n">
        <f aca="false">CN$5/(1-$C80)+$B$80-CN$5</f>
        <v>0.366819849195027</v>
      </c>
      <c r="CO80" s="1" t="n">
        <f aca="false">CO$5/(1-$C80)+$B$80-CO$5</f>
        <v>0.367767475035663</v>
      </c>
      <c r="CP80" s="1" t="n">
        <f aca="false">CP$5/(1-$C80)+$B$80-CP$5</f>
        <v>0.368715100876298</v>
      </c>
      <c r="CQ80" s="1" t="n">
        <f aca="false">CQ$5/(1-$C80)+$B$80-CQ$5</f>
        <v>0.369662726716935</v>
      </c>
      <c r="CR80" s="1" t="n">
        <f aca="false">CR$5/(1-$C80)+$B$80-CR$5</f>
        <v>0.37061035255757</v>
      </c>
      <c r="CS80" s="1" t="n">
        <f aca="false">CS$5/(1-$C80)+$B$80-CS$5</f>
        <v>0.371557978398206</v>
      </c>
      <c r="CT80" s="1" t="n">
        <f aca="false">CT$5/(1-$C80)+$B$80-CT$5</f>
        <v>0.372505604238842</v>
      </c>
      <c r="CU80" s="1" t="n">
        <f aca="false">CU$5/(1-$C80)+$B$80-CU$5</f>
        <v>0.373453230079478</v>
      </c>
      <c r="CV80" s="1" t="n">
        <f aca="false">CV$5/(1-$C80)+$B$80-CV$5</f>
        <v>0.374400855920113</v>
      </c>
      <c r="CW80" s="1" t="n">
        <f aca="false">CW$5/(1-$C80)+$B$80-CW$5</f>
        <v>0.375348481760749</v>
      </c>
      <c r="CX80" s="1" t="n">
        <f aca="false">CX$5/(1-$C80)+$B$80-CX$5</f>
        <v>0.376296107601385</v>
      </c>
      <c r="CY80" s="1" t="n">
        <f aca="false">CY$5/(1-$C80)+$B$80-CY$5</f>
        <v>0.377243733442021</v>
      </c>
      <c r="CZ80" s="1" t="n">
        <f aca="false">CZ$5/(1-$C80)+$B$80-CZ$5</f>
        <v>0.378191359282657</v>
      </c>
      <c r="DA80" s="1" t="n">
        <f aca="false">DA$5/(1-$C80)+$B$80-DA$5</f>
        <v>0.379138985123292</v>
      </c>
      <c r="DB80" s="1" t="n">
        <f aca="false">DB$5/(1-$C80)+$B$80-DB$5</f>
        <v>0.380086610963929</v>
      </c>
      <c r="DC80" s="1" t="n">
        <f aca="false">DC$5/(1-$C80)+$B$80-DC$5</f>
        <v>0.381034236804564</v>
      </c>
      <c r="DD80" s="1" t="n">
        <f aca="false">DD$5/(1-$C80)+$B$80-DD$5</f>
        <v>0.3819818626452</v>
      </c>
      <c r="DE80" s="1" t="n">
        <f aca="false">DE$5/(1-$C80)+$B$80-DE$5</f>
        <v>0.382929488485836</v>
      </c>
      <c r="DF80" s="1" t="n">
        <f aca="false">DF$5/(1-$C80)+$B$80-DF$5</f>
        <v>0.383877114326472</v>
      </c>
      <c r="DG80" s="1" t="n">
        <f aca="false">DG$5/(1-$C80)+$B$80-DG$5</f>
        <v>0.384824740167107</v>
      </c>
      <c r="DH80" s="1" t="n">
        <f aca="false">DH$5/(1-$C80)+$B$80-DH$5</f>
        <v>0.385772366007743</v>
      </c>
      <c r="DI80" s="1" t="n">
        <f aca="false">DI$5/(1-$C80)+$B$80-DI$5</f>
        <v>0.386719991848379</v>
      </c>
      <c r="DJ80" s="1" t="n">
        <f aca="false">DJ$5/(1-$C80)+$B$80-DJ$5</f>
        <v>0.387667617689015</v>
      </c>
      <c r="DK80" s="1" t="n">
        <f aca="false">DK$5/(1-$C80)+$B$80-DK$5</f>
        <v>0.38861524352965</v>
      </c>
      <c r="DL80" s="1" t="n">
        <f aca="false">DL$5/(1-$C80)+$B$80-DL$5</f>
        <v>0.389562869370287</v>
      </c>
      <c r="DM80" s="1" t="n">
        <f aca="false">DM$5/(1-$C80)+$B$80-DM$5</f>
        <v>0.390510495210922</v>
      </c>
      <c r="DN80" s="1" t="n">
        <f aca="false">DN$5/(1-$C80)+$B$80-DN$5</f>
        <v>0.391458121051558</v>
      </c>
      <c r="DO80" s="1" t="n">
        <f aca="false">DO$5/(1-$C80)+$B$80-DO$5</f>
        <v>0.392405746892194</v>
      </c>
      <c r="DP80" s="1" t="n">
        <f aca="false">DP$5/(1-$C80)+$B$80-DP$5</f>
        <v>0.39335337273283</v>
      </c>
      <c r="DQ80" s="1" t="n">
        <f aca="false">DQ$5/(1-$C80)+$B$80-DQ$5</f>
        <v>0.394300998573466</v>
      </c>
      <c r="DR80" s="1" t="n">
        <f aca="false">DR$5/(1-$C80)+$B$80-DR$5</f>
        <v>0.395248624414101</v>
      </c>
      <c r="DS80" s="1" t="n">
        <f aca="false">DS$5/(1-$C80)+$B$80-DS$5</f>
        <v>0.396196250254738</v>
      </c>
      <c r="DT80" s="1" t="n">
        <f aca="false">DT$5/(1-$C80)+$B$80-DT$5</f>
        <v>0.397143876095373</v>
      </c>
      <c r="DU80" s="1" t="n">
        <f aca="false">DU$5/(1-$C80)+$B$80-DU$5</f>
        <v>0.398091501936009</v>
      </c>
      <c r="DV80" s="1" t="n">
        <f aca="false">DV$5/(1-$C80)+$B$80-DV$5</f>
        <v>0.399039127776645</v>
      </c>
      <c r="DW80" s="1" t="n">
        <f aca="false">DW$5/(1-$C80)+$B$80-DW$5</f>
        <v>0.399986753617281</v>
      </c>
      <c r="DX80" s="1" t="n">
        <f aca="false">DX$5/(1-$C80)+$B$80-DX$5</f>
        <v>0.400934379457916</v>
      </c>
      <c r="DY80" s="1" t="n">
        <f aca="false">DY$5/(1-$C80)+$B$80-DY$5</f>
        <v>0.401882005298553</v>
      </c>
      <c r="DZ80" s="1" t="n">
        <f aca="false">DZ$5/(1-$C80)+$B$80-DZ$5</f>
        <v>0.402829631139189</v>
      </c>
      <c r="EA80" s="1" t="n">
        <f aca="false">EA$5/(1-$C80)+$B$80-EA$5</f>
        <v>0.403777256979824</v>
      </c>
      <c r="EB80" s="1" t="n">
        <f aca="false">EB$5/(1-$C80)+$B$80-EB$5</f>
        <v>0.404724882820461</v>
      </c>
      <c r="EC80" s="1" t="n">
        <f aca="false">EC$5/(1-$C80)+$B$80-EC$5</f>
        <v>0.405672508661096</v>
      </c>
      <c r="ED80" s="1" t="n">
        <f aca="false">ED$5/(1-$C80)+$B$80-ED$5</f>
        <v>0.406620134501732</v>
      </c>
      <c r="EE80" s="1"/>
    </row>
    <row r="81" customFormat="false" ht="12.75" hidden="false" customHeight="false" outlineLevel="0" collapsed="false">
      <c r="A81" s="18"/>
    </row>
    <row r="82" customFormat="false" ht="12.75" hidden="false" customHeight="false" outlineLevel="0" collapsed="false">
      <c r="A82" s="18" t="s">
        <v>106</v>
      </c>
    </row>
    <row r="83" customFormat="false" ht="12.75" hidden="false" customHeight="false" outlineLevel="0" collapsed="false">
      <c r="A83" s="18" t="s">
        <v>107</v>
      </c>
      <c r="B83" s="1" t="n">
        <v>0.0954</v>
      </c>
      <c r="C83" s="2" t="n">
        <v>0.0195</v>
      </c>
      <c r="D83" s="1" t="n">
        <f aca="false">D$5/(1-$C83)+$B$83-D$5</f>
        <v>0.125231718510964</v>
      </c>
      <c r="E83" s="1" t="n">
        <f aca="false">E$5/(1-$C83)+$B$83-E$5</f>
        <v>0.126226109127996</v>
      </c>
      <c r="F83" s="1" t="n">
        <f aca="false">F$5/(1-$C83)+$B$83-F$5</f>
        <v>0.127220499745028</v>
      </c>
      <c r="G83" s="1" t="n">
        <f aca="false">G$5/(1-$C83)+$B$83-G$5</f>
        <v>0.12821489036206</v>
      </c>
      <c r="H83" s="1" t="n">
        <f aca="false">H$5/(1-$C83)+$B$83-H$5</f>
        <v>0.129209280979092</v>
      </c>
      <c r="I83" s="1" t="n">
        <f aca="false">I$5/(1-$C83)+$B$83-I$5</f>
        <v>0.130203671596124</v>
      </c>
      <c r="J83" s="1" t="n">
        <f aca="false">J$5/(1-$C83)+$B$83-J$5</f>
        <v>0.131198062213156</v>
      </c>
      <c r="K83" s="1" t="n">
        <f aca="false">K$5/(1-$C83)+$B$83-K$5</f>
        <v>0.132192452830189</v>
      </c>
      <c r="L83" s="1" t="n">
        <f aca="false">L$5/(1-$C83)+$B$83-L$5</f>
        <v>0.133186843447221</v>
      </c>
      <c r="M83" s="1" t="n">
        <f aca="false">M$5/(1-$C83)+$B$83-M$5</f>
        <v>0.134181234064253</v>
      </c>
      <c r="N83" s="1" t="n">
        <f aca="false">N$5/(1-$C83)+$B$83-N$5</f>
        <v>0.135175624681285</v>
      </c>
      <c r="O83" s="1" t="n">
        <f aca="false">O$5/(1-$C83)+$B$83-O$5</f>
        <v>0.136170015298317</v>
      </c>
      <c r="P83" s="1" t="n">
        <f aca="false">P$5/(1-$C83)+$B$83-P$5</f>
        <v>0.137164405915349</v>
      </c>
      <c r="Q83" s="1" t="n">
        <f aca="false">Q$5/(1-$C83)+$B$83-Q$5</f>
        <v>0.138158796532382</v>
      </c>
      <c r="R83" s="1" t="n">
        <f aca="false">R$5/(1-$C83)+$B$83-R$5</f>
        <v>0.139153187149414</v>
      </c>
      <c r="S83" s="1" t="n">
        <f aca="false">S$5/(1-$C83)+$B$83-S$5</f>
        <v>0.140147577766446</v>
      </c>
      <c r="T83" s="1" t="n">
        <f aca="false">T$5/(1-$C83)+$B$83-T$5</f>
        <v>0.141141968383478</v>
      </c>
      <c r="U83" s="1" t="n">
        <f aca="false">U$5/(1-$C83)+$B$83-U$5</f>
        <v>0.14213635900051</v>
      </c>
      <c r="V83" s="1" t="n">
        <f aca="false">V$5/(1-$C83)+$B$83-V$5</f>
        <v>0.143130749617542</v>
      </c>
      <c r="W83" s="1" t="n">
        <f aca="false">W$5/(1-$C83)+$B$83-W$5</f>
        <v>0.144125140234574</v>
      </c>
      <c r="X83" s="1" t="n">
        <f aca="false">X$5/(1-$C83)+$B$83-X$5</f>
        <v>0.145119530851606</v>
      </c>
      <c r="Y83" s="1" t="n">
        <f aca="false">Y$5/(1-$C83)+$B$83-Y$5</f>
        <v>0.146113921468638</v>
      </c>
      <c r="Z83" s="1" t="n">
        <f aca="false">Z$5/(1-$C83)+$B$83-Z$5</f>
        <v>0.14710831208567</v>
      </c>
      <c r="AA83" s="1" t="n">
        <f aca="false">AA$5/(1-$C83)+$B$83-AA$5</f>
        <v>0.148102702702703</v>
      </c>
      <c r="AB83" s="1" t="n">
        <f aca="false">AB$5/(1-$C83)+$B$83-AB$5</f>
        <v>0.149097093319735</v>
      </c>
      <c r="AC83" s="1" t="n">
        <f aca="false">AC$5/(1-$C83)+$B$83-AC$5</f>
        <v>0.150091483936767</v>
      </c>
      <c r="AD83" s="1" t="n">
        <f aca="false">AD$5/(1-$C83)+$B$83-AD$5</f>
        <v>0.151085874553799</v>
      </c>
      <c r="AE83" s="1" t="n">
        <f aca="false">AE$5/(1-$C83)+$B$83-AE$5</f>
        <v>0.152080265170831</v>
      </c>
      <c r="AF83" s="1" t="n">
        <f aca="false">AF$5/(1-$C83)+$B$83-AF$5</f>
        <v>0.153074655787863</v>
      </c>
      <c r="AG83" s="1" t="n">
        <f aca="false">AG$5/(1-$C83)+$B$83-AG$5</f>
        <v>0.154069046404895</v>
      </c>
      <c r="AH83" s="1" t="n">
        <f aca="false">AH$5/(1-$C83)+$B$83-AH$5</f>
        <v>0.155063437021928</v>
      </c>
      <c r="AI83" s="1" t="n">
        <f aca="false">AI$5/(1-$C83)+$B$83-AI$5</f>
        <v>0.15605782763896</v>
      </c>
      <c r="AJ83" s="1" t="n">
        <f aca="false">AJ$5/(1-$C83)+$B$83-AJ$5</f>
        <v>0.157052218255992</v>
      </c>
      <c r="AK83" s="1" t="n">
        <f aca="false">AK$5/(1-$C83)+$B$83-AK$5</f>
        <v>0.158046608873024</v>
      </c>
      <c r="AL83" s="1" t="n">
        <f aca="false">AL$5/(1-$C83)+$B$83-AL$5</f>
        <v>0.159040999490056</v>
      </c>
      <c r="AM83" s="1" t="n">
        <f aca="false">AM$5/(1-$C83)+$B$83-AM$5</f>
        <v>0.160035390107088</v>
      </c>
      <c r="AN83" s="1" t="n">
        <f aca="false">AN$5/(1-$C83)+$B$83-AN$5</f>
        <v>0.16102978072412</v>
      </c>
      <c r="AO83" s="1" t="n">
        <f aca="false">AO$5/(1-$C83)+$B$83-AO$5</f>
        <v>0.162024171341153</v>
      </c>
      <c r="AP83" s="1" t="n">
        <f aca="false">AP$5/(1-$C83)+$B$83-AP$5</f>
        <v>0.163018561958185</v>
      </c>
      <c r="AQ83" s="1" t="n">
        <f aca="false">AQ$5/(1-$C83)+$B$83-AQ$5</f>
        <v>0.164012952575217</v>
      </c>
      <c r="AR83" s="1" t="n">
        <f aca="false">AR$5/(1-$C83)+$B$83-AR$5</f>
        <v>0.165007343192249</v>
      </c>
      <c r="AS83" s="1" t="n">
        <f aca="false">AS$5/(1-$C83)+$B$83-AS$5</f>
        <v>0.166001733809281</v>
      </c>
      <c r="AT83" s="1" t="n">
        <f aca="false">AT$5/(1-$C83)+$B$83-AT$5</f>
        <v>0.166996124426313</v>
      </c>
      <c r="AU83" s="1" t="n">
        <f aca="false">AU$5/(1-$C83)+$B$83-AU$5</f>
        <v>0.167990515043345</v>
      </c>
      <c r="AV83" s="1" t="n">
        <f aca="false">AV$5/(1-$C83)+$B$83-AV$5</f>
        <v>0.168984905660377</v>
      </c>
      <c r="AW83" s="1" t="n">
        <f aca="false">AW$5/(1-$C83)+$B$83-AW$5</f>
        <v>0.169979296277409</v>
      </c>
      <c r="AX83" s="1" t="n">
        <f aca="false">AX$5/(1-$C83)+$B$83-AX$5</f>
        <v>0.170973686894441</v>
      </c>
      <c r="AY83" s="1" t="n">
        <f aca="false">AY$5/(1-$C83)+$B$83-AY$5</f>
        <v>0.171968077511474</v>
      </c>
      <c r="AZ83" s="1" t="n">
        <f aca="false">AZ$5/(1-$C83)+$B$83-AZ$5</f>
        <v>0.172962468128505</v>
      </c>
      <c r="BA83" s="1" t="n">
        <f aca="false">BA$5/(1-$C83)+$B$83-BA$5</f>
        <v>0.173956858745538</v>
      </c>
      <c r="BB83" s="1" t="n">
        <f aca="false">BB$5/(1-$C83)+$B$83-BB$5</f>
        <v>0.174951249362569</v>
      </c>
      <c r="BC83" s="1" t="n">
        <f aca="false">BC$5/(1-$C83)+$B$83-BC$5</f>
        <v>0.175945639979601</v>
      </c>
      <c r="BD83" s="1" t="n">
        <f aca="false">BD$5/(1-$C83)+$B$83-BD$5</f>
        <v>0.176940030596634</v>
      </c>
      <c r="BE83" s="1" t="n">
        <f aca="false">BE$5/(1-$C83)+$B$83-BE$5</f>
        <v>0.177934421213666</v>
      </c>
      <c r="BF83" s="1" t="n">
        <f aca="false">BF$5/(1-$C83)+$B$83-BF$5</f>
        <v>0.178928811830698</v>
      </c>
      <c r="BG83" s="1" t="n">
        <f aca="false">BG$5/(1-$C83)+$B$83-BG$5</f>
        <v>0.17992320244773</v>
      </c>
      <c r="BH83" s="1" t="n">
        <f aca="false">BH$5/(1-$C83)+$B$83-BH$5</f>
        <v>0.180917593064763</v>
      </c>
      <c r="BI83" s="1" t="n">
        <f aca="false">BI$5/(1-$C83)+$B$83-BI$5</f>
        <v>0.181911983681794</v>
      </c>
      <c r="BJ83" s="1" t="n">
        <f aca="false">BJ$5/(1-$C83)+$B$83-BJ$5</f>
        <v>0.182906374298827</v>
      </c>
      <c r="BK83" s="1" t="n">
        <f aca="false">BK$5/(1-$C83)+$B$83-BK$5</f>
        <v>0.183900764915859</v>
      </c>
      <c r="BL83" s="1" t="n">
        <f aca="false">BL$5/(1-$C83)+$B$83-BL$5</f>
        <v>0.184895155532891</v>
      </c>
      <c r="BM83" s="1" t="n">
        <f aca="false">BM$5/(1-$C83)+$B$83-BM$5</f>
        <v>0.185889546149923</v>
      </c>
      <c r="BN83" s="1" t="n">
        <f aca="false">BN$5/(1-$C83)+$B$83-BN$5</f>
        <v>0.186883936766955</v>
      </c>
      <c r="BO83" s="1" t="n">
        <f aca="false">BO$5/(1-$C83)+$B$83-BO$5</f>
        <v>0.187878327383987</v>
      </c>
      <c r="BP83" s="1" t="n">
        <f aca="false">BP$5/(1-$C83)+$B$83-BP$5</f>
        <v>0.188872718001019</v>
      </c>
      <c r="BQ83" s="1" t="n">
        <f aca="false">BQ$5/(1-$C83)+$B$83-BQ$5</f>
        <v>0.189867108618051</v>
      </c>
      <c r="BR83" s="1" t="n">
        <f aca="false">BR$5/(1-$C83)+$B$83-BR$5</f>
        <v>0.190861499235083</v>
      </c>
      <c r="BS83" s="1" t="n">
        <f aca="false">BS$5/(1-$C83)+$B$83-BS$5</f>
        <v>0.191855889852116</v>
      </c>
      <c r="BT83" s="1" t="n">
        <f aca="false">BT$5/(1-$C83)+$B$83-BT$5</f>
        <v>0.192850280469147</v>
      </c>
      <c r="BU83" s="1" t="n">
        <f aca="false">BU$5/(1-$C83)+$B$83-BU$5</f>
        <v>0.19384467108618</v>
      </c>
      <c r="BV83" s="1" t="n">
        <f aca="false">BV$5/(1-$C83)+$B$83-BV$5</f>
        <v>0.194839061703212</v>
      </c>
      <c r="BW83" s="1" t="n">
        <f aca="false">BW$5/(1-$C83)+$B$83-BW$5</f>
        <v>0.195833452320244</v>
      </c>
      <c r="BX83" s="1" t="n">
        <f aca="false">BX$5/(1-$C83)+$B$83-BX$5</f>
        <v>0.196827842937276</v>
      </c>
      <c r="BY83" s="1" t="n">
        <f aca="false">BY$5/(1-$C83)+$B$83-BY$5</f>
        <v>0.197822233554309</v>
      </c>
      <c r="BZ83" s="1" t="n">
        <f aca="false">BZ$5/(1-$C83)+$B$83-BZ$5</f>
        <v>0.19881662417134</v>
      </c>
      <c r="CA83" s="1" t="n">
        <f aca="false">CA$5/(1-$C83)+$B$83-CA$5</f>
        <v>0.199811014788373</v>
      </c>
      <c r="CB83" s="1" t="n">
        <f aca="false">CB$5/(1-$C83)+$B$83-CB$5</f>
        <v>0.200805405405404</v>
      </c>
      <c r="CC83" s="1" t="n">
        <f aca="false">CC$5/(1-$C83)+$B$83-CC$5</f>
        <v>0.201799796022437</v>
      </c>
      <c r="CD83" s="1" t="n">
        <f aca="false">CD$5/(1-$C83)+$B$83-CD$5</f>
        <v>0.202794186639469</v>
      </c>
      <c r="CE83" s="1" t="n">
        <f aca="false">CE$5/(1-$C83)+$B$83-CE$5</f>
        <v>0.203788577256501</v>
      </c>
      <c r="CF83" s="1" t="n">
        <f aca="false">CF$5/(1-$C83)+$B$83-CF$5</f>
        <v>0.204782967873533</v>
      </c>
      <c r="CG83" s="1" t="n">
        <f aca="false">CG$5/(1-$C83)+$B$83-CG$5</f>
        <v>0.205777358490566</v>
      </c>
      <c r="CH83" s="1" t="n">
        <f aca="false">CH$5/(1-$C83)+$B$83-CH$5</f>
        <v>0.206771749107597</v>
      </c>
      <c r="CI83" s="1" t="n">
        <f aca="false">CI$5/(1-$C83)+$B$83-CI$5</f>
        <v>0.20776613972463</v>
      </c>
      <c r="CJ83" s="1" t="n">
        <f aca="false">CJ$5/(1-$C83)+$B$83-CJ$5</f>
        <v>0.208760530341662</v>
      </c>
      <c r="CK83" s="1" t="n">
        <f aca="false">CK$5/(1-$C83)+$B$83-CK$5</f>
        <v>0.209754920958694</v>
      </c>
      <c r="CL83" s="1" t="n">
        <f aca="false">CL$5/(1-$C83)+$B$83-CL$5</f>
        <v>0.210749311575726</v>
      </c>
      <c r="CM83" s="1" t="n">
        <f aca="false">CM$5/(1-$C83)+$B$83-CM$5</f>
        <v>0.211743702192758</v>
      </c>
      <c r="CN83" s="1" t="n">
        <f aca="false">CN$5/(1-$C83)+$B$83-CN$5</f>
        <v>0.21273809280979</v>
      </c>
      <c r="CO83" s="1" t="n">
        <f aca="false">CO$5/(1-$C83)+$B$83-CO$5</f>
        <v>0.213732483426822</v>
      </c>
      <c r="CP83" s="1" t="n">
        <f aca="false">CP$5/(1-$C83)+$B$83-CP$5</f>
        <v>0.214726874043855</v>
      </c>
      <c r="CQ83" s="1" t="n">
        <f aca="false">CQ$5/(1-$C83)+$B$83-CQ$5</f>
        <v>0.215721264660886</v>
      </c>
      <c r="CR83" s="1" t="n">
        <f aca="false">CR$5/(1-$C83)+$B$83-CR$5</f>
        <v>0.216715655277919</v>
      </c>
      <c r="CS83" s="1" t="n">
        <f aca="false">CS$5/(1-$C83)+$B$83-CS$5</f>
        <v>0.21771004589495</v>
      </c>
      <c r="CT83" s="1" t="n">
        <f aca="false">CT$5/(1-$C83)+$B$83-CT$5</f>
        <v>0.218704436511983</v>
      </c>
      <c r="CU83" s="1" t="n">
        <f aca="false">CU$5/(1-$C83)+$B$83-CU$5</f>
        <v>0.219698827129015</v>
      </c>
      <c r="CV83" s="1" t="n">
        <f aca="false">CV$5/(1-$C83)+$B$83-CV$5</f>
        <v>0.220693217746047</v>
      </c>
      <c r="CW83" s="1" t="n">
        <f aca="false">CW$5/(1-$C83)+$B$83-CW$5</f>
        <v>0.221687608363079</v>
      </c>
      <c r="CX83" s="1" t="n">
        <f aca="false">CX$5/(1-$C83)+$B$83-CX$5</f>
        <v>0.222681998980112</v>
      </c>
      <c r="CY83" s="1" t="n">
        <f aca="false">CY$5/(1-$C83)+$B$83-CY$5</f>
        <v>0.223676389597143</v>
      </c>
      <c r="CZ83" s="1" t="n">
        <f aca="false">CZ$5/(1-$C83)+$B$83-CZ$5</f>
        <v>0.224670780214176</v>
      </c>
      <c r="DA83" s="1" t="n">
        <f aca="false">DA$5/(1-$C83)+$B$83-DA$5</f>
        <v>0.225665170831208</v>
      </c>
      <c r="DB83" s="1" t="n">
        <f aca="false">DB$5/(1-$C83)+$B$83-DB$5</f>
        <v>0.22665956144824</v>
      </c>
      <c r="DC83" s="1" t="n">
        <f aca="false">DC$5/(1-$C83)+$B$83-DC$5</f>
        <v>0.227653952065272</v>
      </c>
      <c r="DD83" s="1" t="n">
        <f aca="false">DD$5/(1-$C83)+$B$83-DD$5</f>
        <v>0.228648342682305</v>
      </c>
      <c r="DE83" s="1" t="n">
        <f aca="false">DE$5/(1-$C83)+$B$83-DE$5</f>
        <v>0.229642733299336</v>
      </c>
      <c r="DF83" s="1" t="n">
        <f aca="false">DF$5/(1-$C83)+$B$83-DF$5</f>
        <v>0.230637123916368</v>
      </c>
      <c r="DG83" s="1" t="n">
        <f aca="false">DG$5/(1-$C83)+$B$83-DG$5</f>
        <v>0.2316315145334</v>
      </c>
      <c r="DH83" s="1" t="n">
        <f aca="false">DH$5/(1-$C83)+$B$83-DH$5</f>
        <v>0.232625905150432</v>
      </c>
      <c r="DI83" s="1" t="n">
        <f aca="false">DI$5/(1-$C83)+$B$83-DI$5</f>
        <v>0.233620295767465</v>
      </c>
      <c r="DJ83" s="1" t="n">
        <f aca="false">DJ$5/(1-$C83)+$B$83-DJ$5</f>
        <v>0.234614686384496</v>
      </c>
      <c r="DK83" s="1" t="n">
        <f aca="false">DK$5/(1-$C83)+$B$83-DK$5</f>
        <v>0.235609077001529</v>
      </c>
      <c r="DL83" s="1" t="n">
        <f aca="false">DL$5/(1-$C83)+$B$83-DL$5</f>
        <v>0.236603467618561</v>
      </c>
      <c r="DM83" s="1" t="n">
        <f aca="false">DM$5/(1-$C83)+$B$83-DM$5</f>
        <v>0.237597858235593</v>
      </c>
      <c r="DN83" s="1" t="n">
        <f aca="false">DN$5/(1-$C83)+$B$83-DN$5</f>
        <v>0.238592248852625</v>
      </c>
      <c r="DO83" s="1" t="n">
        <f aca="false">DO$5/(1-$C83)+$B$83-DO$5</f>
        <v>0.239586639469658</v>
      </c>
      <c r="DP83" s="1" t="n">
        <f aca="false">DP$5/(1-$C83)+$B$83-DP$5</f>
        <v>0.240581030086689</v>
      </c>
      <c r="DQ83" s="1" t="n">
        <f aca="false">DQ$5/(1-$C83)+$B$83-DQ$5</f>
        <v>0.241575420703722</v>
      </c>
      <c r="DR83" s="1" t="n">
        <f aca="false">DR$5/(1-$C83)+$B$83-DR$5</f>
        <v>0.242569811320754</v>
      </c>
      <c r="DS83" s="1" t="n">
        <f aca="false">DS$5/(1-$C83)+$B$83-DS$5</f>
        <v>0.243564201937786</v>
      </c>
      <c r="DT83" s="1" t="n">
        <f aca="false">DT$5/(1-$C83)+$B$83-DT$5</f>
        <v>0.244558592554818</v>
      </c>
      <c r="DU83" s="1" t="n">
        <f aca="false">DU$5/(1-$C83)+$B$83-DU$5</f>
        <v>0.24555298317185</v>
      </c>
      <c r="DV83" s="1" t="n">
        <f aca="false">DV$5/(1-$C83)+$B$83-DV$5</f>
        <v>0.246547373788882</v>
      </c>
      <c r="DW83" s="1" t="n">
        <f aca="false">DW$5/(1-$C83)+$B$83-DW$5</f>
        <v>0.247541764405915</v>
      </c>
      <c r="DX83" s="1" t="n">
        <f aca="false">DX$5/(1-$C83)+$B$83-DX$5</f>
        <v>0.248536155022946</v>
      </c>
      <c r="DY83" s="1" t="n">
        <f aca="false">DY$5/(1-$C83)+$B$83-DY$5</f>
        <v>0.249530545639979</v>
      </c>
      <c r="DZ83" s="1" t="n">
        <f aca="false">DZ$5/(1-$C83)+$B$83-DZ$5</f>
        <v>0.250524936257011</v>
      </c>
      <c r="EA83" s="1" t="n">
        <f aca="false">EA$5/(1-$C83)+$B$83-EA$5</f>
        <v>0.251519326874043</v>
      </c>
      <c r="EB83" s="1" t="n">
        <f aca="false">EB$5/(1-$C83)+$B$83-EB$5</f>
        <v>0.252513717491074</v>
      </c>
      <c r="EC83" s="1" t="n">
        <f aca="false">EC$5/(1-$C83)+$B$83-EC$5</f>
        <v>0.253508108108107</v>
      </c>
      <c r="ED83" s="1" t="n">
        <f aca="false">ED$5/(1-$C83)+$B$83-ED$5</f>
        <v>0.254502498725139</v>
      </c>
    </row>
    <row r="84" customFormat="false" ht="12.75" hidden="false" customHeight="false" outlineLevel="0" collapsed="false">
      <c r="A84" s="18" t="s">
        <v>108</v>
      </c>
      <c r="B84" s="1" t="n">
        <v>0.2694</v>
      </c>
      <c r="C84" s="2" t="n">
        <v>0.0337</v>
      </c>
      <c r="D84" s="1" t="n">
        <f aca="false">D$5/(1-$C84)+$B$84-D$5</f>
        <v>0.321712946289972</v>
      </c>
      <c r="E84" s="1" t="n">
        <f aca="false">E$5/(1-$C84)+$B$84-E$5</f>
        <v>0.323456711166305</v>
      </c>
      <c r="F84" s="1" t="n">
        <f aca="false">F$5/(1-$C84)+$B$84-F$5</f>
        <v>0.325200476042637</v>
      </c>
      <c r="G84" s="1" t="n">
        <f aca="false">G$5/(1-$C84)+$B$84-G$5</f>
        <v>0.326944240918969</v>
      </c>
      <c r="H84" s="1" t="n">
        <f aca="false">H$5/(1-$C84)+$B$84-H$5</f>
        <v>0.328688005795302</v>
      </c>
      <c r="I84" s="1" t="n">
        <f aca="false">I$5/(1-$C84)+$B$84-I$5</f>
        <v>0.330431770671634</v>
      </c>
      <c r="J84" s="1" t="n">
        <f aca="false">J$5/(1-$C84)+$B$84-J$5</f>
        <v>0.332175535547966</v>
      </c>
      <c r="K84" s="1" t="n">
        <f aca="false">K$5/(1-$C84)+$B$84-K$5</f>
        <v>0.333919300424299</v>
      </c>
      <c r="L84" s="1" t="n">
        <f aca="false">L$5/(1-$C84)+$B$84-L$5</f>
        <v>0.335663065300631</v>
      </c>
      <c r="M84" s="1" t="n">
        <f aca="false">M$5/(1-$C84)+$B$84-M$5</f>
        <v>0.337406830176964</v>
      </c>
      <c r="N84" s="1" t="n">
        <f aca="false">N$5/(1-$C84)+$B$84-N$5</f>
        <v>0.339150595053296</v>
      </c>
      <c r="O84" s="1" t="n">
        <f aca="false">O$5/(1-$C84)+$B$84-O$5</f>
        <v>0.340894359929628</v>
      </c>
      <c r="P84" s="1" t="n">
        <f aca="false">P$5/(1-$C84)+$B$84-P$5</f>
        <v>0.342638124805961</v>
      </c>
      <c r="Q84" s="1" t="n">
        <f aca="false">Q$5/(1-$C84)+$B$84-Q$5</f>
        <v>0.344381889682293</v>
      </c>
      <c r="R84" s="1" t="n">
        <f aca="false">R$5/(1-$C84)+$B$84-R$5</f>
        <v>0.346125654558626</v>
      </c>
      <c r="S84" s="1" t="n">
        <f aca="false">S$5/(1-$C84)+$B$84-S$5</f>
        <v>0.347869419434958</v>
      </c>
      <c r="T84" s="1" t="n">
        <f aca="false">T$5/(1-$C84)+$B$84-T$5</f>
        <v>0.34961318431129</v>
      </c>
      <c r="U84" s="1" t="n">
        <f aca="false">U$5/(1-$C84)+$B$84-U$5</f>
        <v>0.351356949187623</v>
      </c>
      <c r="V84" s="1" t="n">
        <f aca="false">V$5/(1-$C84)+$B$84-V$5</f>
        <v>0.353100714063955</v>
      </c>
      <c r="W84" s="1" t="n">
        <f aca="false">W$5/(1-$C84)+$B$84-W$5</f>
        <v>0.354844478940288</v>
      </c>
      <c r="X84" s="1" t="n">
        <f aca="false">X$5/(1-$C84)+$B$84-X$5</f>
        <v>0.35658824381662</v>
      </c>
      <c r="Y84" s="1" t="n">
        <f aca="false">Y$5/(1-$C84)+$B$84-Y$5</f>
        <v>0.358332008692952</v>
      </c>
      <c r="Z84" s="1" t="n">
        <f aca="false">Z$5/(1-$C84)+$B$84-Z$5</f>
        <v>0.360075773569285</v>
      </c>
      <c r="AA84" s="1" t="n">
        <f aca="false">AA$5/(1-$C84)+$B$84-AA$5</f>
        <v>0.361819538445617</v>
      </c>
      <c r="AB84" s="1" t="n">
        <f aca="false">AB$5/(1-$C84)+$B$84-AB$5</f>
        <v>0.363563303321949</v>
      </c>
      <c r="AC84" s="1" t="n">
        <f aca="false">AC$5/(1-$C84)+$B$84-AC$5</f>
        <v>0.365307068198282</v>
      </c>
      <c r="AD84" s="1" t="n">
        <f aca="false">AD$5/(1-$C84)+$B$84-AD$5</f>
        <v>0.367050833074615</v>
      </c>
      <c r="AE84" s="1" t="n">
        <f aca="false">AE$5/(1-$C84)+$B$84-AE$5</f>
        <v>0.368794597950947</v>
      </c>
      <c r="AF84" s="1" t="n">
        <f aca="false">AF$5/(1-$C84)+$B$84-AF$5</f>
        <v>0.370538362827279</v>
      </c>
      <c r="AG84" s="1" t="n">
        <f aca="false">AG$5/(1-$C84)+$B$84-AG$5</f>
        <v>0.372282127703611</v>
      </c>
      <c r="AH84" s="1" t="n">
        <f aca="false">AH$5/(1-$C84)+$B$84-AH$5</f>
        <v>0.374025892579944</v>
      </c>
      <c r="AI84" s="1" t="n">
        <f aca="false">AI$5/(1-$C84)+$B$84-AI$5</f>
        <v>0.375769657456277</v>
      </c>
      <c r="AJ84" s="1" t="n">
        <f aca="false">AJ$5/(1-$C84)+$B$84-AJ$5</f>
        <v>0.377513422332609</v>
      </c>
      <c r="AK84" s="1" t="n">
        <f aca="false">AK$5/(1-$C84)+$B$84-AK$5</f>
        <v>0.379257187208941</v>
      </c>
      <c r="AL84" s="1" t="n">
        <f aca="false">AL$5/(1-$C84)+$B$84-AL$5</f>
        <v>0.381000952085274</v>
      </c>
      <c r="AM84" s="1" t="n">
        <f aca="false">AM$5/(1-$C84)+$B$84-AM$5</f>
        <v>0.382744716961606</v>
      </c>
      <c r="AN84" s="1" t="n">
        <f aca="false">AN$5/(1-$C84)+$B$84-AN$5</f>
        <v>0.384488481837938</v>
      </c>
      <c r="AO84" s="1" t="n">
        <f aca="false">AO$5/(1-$C84)+$B$84-AO$5</f>
        <v>0.386232246714271</v>
      </c>
      <c r="AP84" s="1" t="n">
        <f aca="false">AP$5/(1-$C84)+$B$84-AP$5</f>
        <v>0.387976011590603</v>
      </c>
      <c r="AQ84" s="1" t="n">
        <f aca="false">AQ$5/(1-$C84)+$B$84-AQ$5</f>
        <v>0.389719776466936</v>
      </c>
      <c r="AR84" s="1" t="n">
        <f aca="false">AR$5/(1-$C84)+$B$84-AR$5</f>
        <v>0.391463541343268</v>
      </c>
      <c r="AS84" s="1" t="n">
        <f aca="false">AS$5/(1-$C84)+$B$84-AS$5</f>
        <v>0.3932073062196</v>
      </c>
      <c r="AT84" s="1" t="n">
        <f aca="false">AT$5/(1-$C84)+$B$84-AT$5</f>
        <v>0.394951071095933</v>
      </c>
      <c r="AU84" s="1" t="n">
        <f aca="false">AU$5/(1-$C84)+$B$84-AU$5</f>
        <v>0.396694835972264</v>
      </c>
      <c r="AV84" s="1" t="n">
        <f aca="false">AV$5/(1-$C84)+$B$84-AV$5</f>
        <v>0.398438600848598</v>
      </c>
      <c r="AW84" s="1" t="n">
        <f aca="false">AW$5/(1-$C84)+$B$84-AW$5</f>
        <v>0.40018236572493</v>
      </c>
      <c r="AX84" s="1" t="n">
        <f aca="false">AX$5/(1-$C84)+$B$84-AX$5</f>
        <v>0.401926130601262</v>
      </c>
      <c r="AY84" s="1" t="n">
        <f aca="false">AY$5/(1-$C84)+$B$84-AY$5</f>
        <v>0.403669895477595</v>
      </c>
      <c r="AZ84" s="1" t="n">
        <f aca="false">AZ$5/(1-$C84)+$B$84-AZ$5</f>
        <v>0.405413660353927</v>
      </c>
      <c r="BA84" s="1" t="n">
        <f aca="false">BA$5/(1-$C84)+$B$84-BA$5</f>
        <v>0.407157425230259</v>
      </c>
      <c r="BB84" s="1" t="n">
        <f aca="false">BB$5/(1-$C84)+$B$84-BB$5</f>
        <v>0.408901190106592</v>
      </c>
      <c r="BC84" s="1" t="n">
        <f aca="false">BC$5/(1-$C84)+$B$84-BC$5</f>
        <v>0.410644954982924</v>
      </c>
      <c r="BD84" s="1" t="n">
        <f aca="false">BD$5/(1-$C84)+$B$84-BD$5</f>
        <v>0.412388719859257</v>
      </c>
      <c r="BE84" s="1" t="n">
        <f aca="false">BE$5/(1-$C84)+$B$84-BE$5</f>
        <v>0.414132484735589</v>
      </c>
      <c r="BF84" s="1" t="n">
        <f aca="false">BF$5/(1-$C84)+$B$84-BF$5</f>
        <v>0.415876249611921</v>
      </c>
      <c r="BG84" s="1" t="n">
        <f aca="false">BG$5/(1-$C84)+$B$84-BG$5</f>
        <v>0.417620014488254</v>
      </c>
      <c r="BH84" s="1" t="n">
        <f aca="false">BH$5/(1-$C84)+$B$84-BH$5</f>
        <v>0.419363779364586</v>
      </c>
      <c r="BI84" s="1" t="n">
        <f aca="false">BI$5/(1-$C84)+$B$84-BI$5</f>
        <v>0.421107544240918</v>
      </c>
      <c r="BJ84" s="1" t="n">
        <f aca="false">BJ$5/(1-$C84)+$B$84-BJ$5</f>
        <v>0.422851309117251</v>
      </c>
      <c r="BK84" s="1" t="n">
        <f aca="false">BK$5/(1-$C84)+$B$84-BK$5</f>
        <v>0.424595073993584</v>
      </c>
      <c r="BL84" s="1" t="n">
        <f aca="false">BL$5/(1-$C84)+$B$84-BL$5</f>
        <v>0.426338838869916</v>
      </c>
      <c r="BM84" s="1" t="n">
        <f aca="false">BM$5/(1-$C84)+$B$84-BM$5</f>
        <v>0.428082603746248</v>
      </c>
      <c r="BN84" s="1" t="n">
        <f aca="false">BN$5/(1-$C84)+$B$84-BN$5</f>
        <v>0.429826368622581</v>
      </c>
      <c r="BO84" s="1" t="n">
        <f aca="false">BO$5/(1-$C84)+$B$84-BO$5</f>
        <v>0.431570133498913</v>
      </c>
      <c r="BP84" s="1" t="n">
        <f aca="false">BP$5/(1-$C84)+$B$84-BP$5</f>
        <v>0.433313898375245</v>
      </c>
      <c r="BQ84" s="1" t="n">
        <f aca="false">BQ$5/(1-$C84)+$B$84-BQ$5</f>
        <v>0.435057663251578</v>
      </c>
      <c r="BR84" s="1" t="n">
        <f aca="false">BR$5/(1-$C84)+$B$84-BR$5</f>
        <v>0.43680142812791</v>
      </c>
      <c r="BS84" s="1" t="n">
        <f aca="false">BS$5/(1-$C84)+$B$84-BS$5</f>
        <v>0.438545193004242</v>
      </c>
      <c r="BT84" s="1" t="n">
        <f aca="false">BT$5/(1-$C84)+$B$84-BT$5</f>
        <v>0.440288957880575</v>
      </c>
      <c r="BU84" s="1" t="n">
        <f aca="false">BU$5/(1-$C84)+$B$84-BU$5</f>
        <v>0.442032722756907</v>
      </c>
      <c r="BV84" s="1" t="n">
        <f aca="false">BV$5/(1-$C84)+$B$84-BV$5</f>
        <v>0.443776487633239</v>
      </c>
      <c r="BW84" s="1" t="n">
        <f aca="false">BW$5/(1-$C84)+$B$84-BW$5</f>
        <v>0.445520252509573</v>
      </c>
      <c r="BX84" s="1" t="n">
        <f aca="false">BX$5/(1-$C84)+$B$84-BX$5</f>
        <v>0.447264017385905</v>
      </c>
      <c r="BY84" s="1" t="n">
        <f aca="false">BY$5/(1-$C84)+$B$84-BY$5</f>
        <v>0.449007782262237</v>
      </c>
      <c r="BZ84" s="1" t="n">
        <f aca="false">BZ$5/(1-$C84)+$B$84-BZ$5</f>
        <v>0.450751547138569</v>
      </c>
      <c r="CA84" s="1" t="n">
        <f aca="false">CA$5/(1-$C84)+$B$84-CA$5</f>
        <v>0.452495312014902</v>
      </c>
      <c r="CB84" s="1" t="n">
        <f aca="false">CB$5/(1-$C84)+$B$84-CB$5</f>
        <v>0.454239076891234</v>
      </c>
      <c r="CC84" s="1" t="n">
        <f aca="false">CC$5/(1-$C84)+$B$84-CC$5</f>
        <v>0.455982841767566</v>
      </c>
      <c r="CD84" s="1" t="n">
        <f aca="false">CD$5/(1-$C84)+$B$84-CD$5</f>
        <v>0.457726606643899</v>
      </c>
      <c r="CE84" s="1" t="n">
        <f aca="false">CE$5/(1-$C84)+$B$84-CE$5</f>
        <v>0.459470371520231</v>
      </c>
      <c r="CF84" s="1" t="n">
        <f aca="false">CF$5/(1-$C84)+$B$84-CF$5</f>
        <v>0.461214136396563</v>
      </c>
      <c r="CG84" s="1" t="n">
        <f aca="false">CG$5/(1-$C84)+$B$84-CG$5</f>
        <v>0.462957901272896</v>
      </c>
      <c r="CH84" s="1" t="n">
        <f aca="false">CH$5/(1-$C84)+$B$84-CH$5</f>
        <v>0.464701666149228</v>
      </c>
      <c r="CI84" s="1" t="n">
        <f aca="false">CI$5/(1-$C84)+$B$84-CI$5</f>
        <v>0.46644543102556</v>
      </c>
      <c r="CJ84" s="1" t="n">
        <f aca="false">CJ$5/(1-$C84)+$B$84-CJ$5</f>
        <v>0.468189195901894</v>
      </c>
      <c r="CK84" s="1" t="n">
        <f aca="false">CK$5/(1-$C84)+$B$84-CK$5</f>
        <v>0.469932960778226</v>
      </c>
      <c r="CL84" s="1" t="n">
        <f aca="false">CL$5/(1-$C84)+$B$84-CL$5</f>
        <v>0.471676725654558</v>
      </c>
      <c r="CM84" s="1" t="n">
        <f aca="false">CM$5/(1-$C84)+$B$84-CM$5</f>
        <v>0.473420490530891</v>
      </c>
      <c r="CN84" s="1" t="n">
        <f aca="false">CN$5/(1-$C84)+$B$84-CN$5</f>
        <v>0.475164255407223</v>
      </c>
      <c r="CO84" s="1" t="n">
        <f aca="false">CO$5/(1-$C84)+$B$84-CO$5</f>
        <v>0.476908020283555</v>
      </c>
      <c r="CP84" s="1" t="n">
        <f aca="false">CP$5/(1-$C84)+$B$84-CP$5</f>
        <v>0.478651785159888</v>
      </c>
      <c r="CQ84" s="1" t="n">
        <f aca="false">CQ$5/(1-$C84)+$B$84-CQ$5</f>
        <v>0.48039555003622</v>
      </c>
      <c r="CR84" s="1" t="n">
        <f aca="false">CR$5/(1-$C84)+$B$84-CR$5</f>
        <v>0.482139314912552</v>
      </c>
      <c r="CS84" s="1" t="n">
        <f aca="false">CS$5/(1-$C84)+$B$84-CS$5</f>
        <v>0.483883079788884</v>
      </c>
      <c r="CT84" s="1" t="n">
        <f aca="false">CT$5/(1-$C84)+$B$84-CT$5</f>
        <v>0.485626844665217</v>
      </c>
      <c r="CU84" s="1" t="n">
        <f aca="false">CU$5/(1-$C84)+$B$84-CU$5</f>
        <v>0.487370609541549</v>
      </c>
      <c r="CV84" s="1" t="n">
        <f aca="false">CV$5/(1-$C84)+$B$84-CV$5</f>
        <v>0.489114374417882</v>
      </c>
      <c r="CW84" s="1" t="n">
        <f aca="false">CW$5/(1-$C84)+$B$84-CW$5</f>
        <v>0.490858139294215</v>
      </c>
      <c r="CX84" s="1" t="n">
        <f aca="false">CX$5/(1-$C84)+$B$84-CX$5</f>
        <v>0.492601904170547</v>
      </c>
      <c r="CY84" s="1" t="n">
        <f aca="false">CY$5/(1-$C84)+$B$84-CY$5</f>
        <v>0.494345669046879</v>
      </c>
      <c r="CZ84" s="1" t="n">
        <f aca="false">CZ$5/(1-$C84)+$B$84-CZ$5</f>
        <v>0.496089433923212</v>
      </c>
      <c r="DA84" s="1" t="n">
        <f aca="false">DA$5/(1-$C84)+$B$84-DA$5</f>
        <v>0.497833198799544</v>
      </c>
      <c r="DB84" s="1" t="n">
        <f aca="false">DB$5/(1-$C84)+$B$84-DB$5</f>
        <v>0.499576963675876</v>
      </c>
      <c r="DC84" s="1" t="n">
        <f aca="false">DC$5/(1-$C84)+$B$84-DC$5</f>
        <v>0.501320728552209</v>
      </c>
      <c r="DD84" s="1" t="n">
        <f aca="false">DD$5/(1-$C84)+$B$84-DD$5</f>
        <v>0.503064493428541</v>
      </c>
      <c r="DE84" s="1" t="n">
        <f aca="false">DE$5/(1-$C84)+$B$84-DE$5</f>
        <v>0.504808258304873</v>
      </c>
      <c r="DF84" s="1" t="n">
        <f aca="false">DF$5/(1-$C84)+$B$84-DF$5</f>
        <v>0.506552023181206</v>
      </c>
      <c r="DG84" s="1" t="n">
        <f aca="false">DG$5/(1-$C84)+$B$84-DG$5</f>
        <v>0.508295788057538</v>
      </c>
      <c r="DH84" s="1" t="n">
        <f aca="false">DH$5/(1-$C84)+$B$84-DH$5</f>
        <v>0.510039552933871</v>
      </c>
      <c r="DI84" s="1" t="n">
        <f aca="false">DI$5/(1-$C84)+$B$84-DI$5</f>
        <v>0.511783317810203</v>
      </c>
      <c r="DJ84" s="1" t="n">
        <f aca="false">DJ$5/(1-$C84)+$B$84-DJ$5</f>
        <v>0.513527082686536</v>
      </c>
      <c r="DK84" s="1" t="n">
        <f aca="false">DK$5/(1-$C84)+$B$84-DK$5</f>
        <v>0.515270847562868</v>
      </c>
      <c r="DL84" s="1" t="n">
        <f aca="false">DL$5/(1-$C84)+$B$84-DL$5</f>
        <v>0.5170146124392</v>
      </c>
      <c r="DM84" s="1" t="n">
        <f aca="false">DM$5/(1-$C84)+$B$84-DM$5</f>
        <v>0.518758377315533</v>
      </c>
      <c r="DN84" s="1" t="n">
        <f aca="false">DN$5/(1-$C84)+$B$84-DN$5</f>
        <v>0.520502142191865</v>
      </c>
      <c r="DO84" s="1" t="n">
        <f aca="false">DO$5/(1-$C84)+$B$84-DO$5</f>
        <v>0.522245907068197</v>
      </c>
      <c r="DP84" s="1" t="n">
        <f aca="false">DP$5/(1-$C84)+$B$84-DP$5</f>
        <v>0.52398967194453</v>
      </c>
      <c r="DQ84" s="1" t="n">
        <f aca="false">DQ$5/(1-$C84)+$B$84-DQ$5</f>
        <v>0.525733436820862</v>
      </c>
      <c r="DR84" s="1" t="n">
        <f aca="false">DR$5/(1-$C84)+$B$84-DR$5</f>
        <v>0.527477201697194</v>
      </c>
      <c r="DS84" s="1" t="n">
        <f aca="false">DS$5/(1-$C84)+$B$84-DS$5</f>
        <v>0.529220966573527</v>
      </c>
      <c r="DT84" s="1" t="n">
        <f aca="false">DT$5/(1-$C84)+$B$84-DT$5</f>
        <v>0.530964731449859</v>
      </c>
      <c r="DU84" s="1" t="n">
        <f aca="false">DU$5/(1-$C84)+$B$84-DU$5</f>
        <v>0.532708496326192</v>
      </c>
      <c r="DV84" s="1" t="n">
        <f aca="false">DV$5/(1-$C84)+$B$84-DV$5</f>
        <v>0.534452261202524</v>
      </c>
      <c r="DW84" s="1" t="n">
        <f aca="false">DW$5/(1-$C84)+$B$84-DW$5</f>
        <v>0.536196026078857</v>
      </c>
      <c r="DX84" s="1" t="n">
        <f aca="false">DX$5/(1-$C84)+$B$84-DX$5</f>
        <v>0.537939790955188</v>
      </c>
      <c r="DY84" s="1" t="n">
        <f aca="false">DY$5/(1-$C84)+$B$84-DY$5</f>
        <v>0.53968355583152</v>
      </c>
      <c r="DZ84" s="1" t="n">
        <f aca="false">DZ$5/(1-$C84)+$B$84-DZ$5</f>
        <v>0.541427320707853</v>
      </c>
      <c r="EA84" s="1" t="n">
        <f aca="false">EA$5/(1-$C84)+$B$84-EA$5</f>
        <v>0.543171085584186</v>
      </c>
      <c r="EB84" s="1" t="n">
        <f aca="false">EB$5/(1-$C84)+$B$84-EB$5</f>
        <v>0.544914850460518</v>
      </c>
      <c r="EC84" s="1" t="n">
        <f aca="false">EC$5/(1-$C84)+$B$84-EC$5</f>
        <v>0.546658615336851</v>
      </c>
      <c r="ED84" s="1" t="n">
        <f aca="false">ED$5/(1-$C84)+$B$84-ED$5</f>
        <v>0.548402380213182</v>
      </c>
    </row>
    <row r="85" customFormat="false" ht="12.75" hidden="false" customHeight="false" outlineLevel="0" collapsed="false">
      <c r="A85" s="18" t="s">
        <v>109</v>
      </c>
      <c r="B85" s="1" t="n">
        <v>0.1171</v>
      </c>
      <c r="C85" s="2" t="n">
        <v>0.0238</v>
      </c>
      <c r="D85" s="1" t="n">
        <f aca="false">D$5/(1-$C85)+$B$85-D$5</f>
        <v>0.153670374923172</v>
      </c>
      <c r="E85" s="1" t="n">
        <f aca="false">E$5/(1-$C85)+$B$85-E$5</f>
        <v>0.154889387420611</v>
      </c>
      <c r="F85" s="1" t="n">
        <f aca="false">F$5/(1-$C85)+$B$85-F$5</f>
        <v>0.15610839991805</v>
      </c>
      <c r="G85" s="1" t="n">
        <f aca="false">G$5/(1-$C85)+$B$85-G$5</f>
        <v>0.157327412415489</v>
      </c>
      <c r="H85" s="1" t="n">
        <f aca="false">H$5/(1-$C85)+$B$85-H$5</f>
        <v>0.158546424912928</v>
      </c>
      <c r="I85" s="1" t="n">
        <f aca="false">I$5/(1-$C85)+$B$85-I$5</f>
        <v>0.159765437410367</v>
      </c>
      <c r="J85" s="1" t="n">
        <f aca="false">J$5/(1-$C85)+$B$85-J$5</f>
        <v>0.160984449907806</v>
      </c>
      <c r="K85" s="1" t="n">
        <f aca="false">K$5/(1-$C85)+$B$85-K$5</f>
        <v>0.162203462405245</v>
      </c>
      <c r="L85" s="1" t="n">
        <f aca="false">L$5/(1-$C85)+$B$85-L$5</f>
        <v>0.163422474902684</v>
      </c>
      <c r="M85" s="1" t="n">
        <f aca="false">M$5/(1-$C85)+$B$85-M$5</f>
        <v>0.164641487400123</v>
      </c>
      <c r="N85" s="1" t="n">
        <f aca="false">N$5/(1-$C85)+$B$85-N$5</f>
        <v>0.165860499897562</v>
      </c>
      <c r="O85" s="1" t="n">
        <f aca="false">O$5/(1-$C85)+$B$85-O$5</f>
        <v>0.167079512395001</v>
      </c>
      <c r="P85" s="1" t="n">
        <f aca="false">P$5/(1-$C85)+$B$85-P$5</f>
        <v>0.16829852489244</v>
      </c>
      <c r="Q85" s="1" t="n">
        <f aca="false">Q$5/(1-$C85)+$B$85-Q$5</f>
        <v>0.16951753738988</v>
      </c>
      <c r="R85" s="1" t="n">
        <f aca="false">R$5/(1-$C85)+$B$85-R$5</f>
        <v>0.170736549887319</v>
      </c>
      <c r="S85" s="1" t="n">
        <f aca="false">S$5/(1-$C85)+$B$85-S$5</f>
        <v>0.171955562384758</v>
      </c>
      <c r="T85" s="1" t="n">
        <f aca="false">T$5/(1-$C85)+$B$85-T$5</f>
        <v>0.173174574882196</v>
      </c>
      <c r="U85" s="1" t="n">
        <f aca="false">U$5/(1-$C85)+$B$85-U$5</f>
        <v>0.174393587379635</v>
      </c>
      <c r="V85" s="1" t="n">
        <f aca="false">V$5/(1-$C85)+$B$85-V$5</f>
        <v>0.175612599877075</v>
      </c>
      <c r="W85" s="1" t="n">
        <f aca="false">W$5/(1-$C85)+$B$85-W$5</f>
        <v>0.176831612374514</v>
      </c>
      <c r="X85" s="1" t="n">
        <f aca="false">X$5/(1-$C85)+$B$85-X$5</f>
        <v>0.178050624871953</v>
      </c>
      <c r="Y85" s="1" t="n">
        <f aca="false">Y$5/(1-$C85)+$B$85-Y$5</f>
        <v>0.179269637369392</v>
      </c>
      <c r="Z85" s="1" t="n">
        <f aca="false">Z$5/(1-$C85)+$B$85-Z$5</f>
        <v>0.180488649866831</v>
      </c>
      <c r="AA85" s="1" t="n">
        <f aca="false">AA$5/(1-$C85)+$B$85-AA$5</f>
        <v>0.18170766236427</v>
      </c>
      <c r="AB85" s="1" t="n">
        <f aca="false">AB$5/(1-$C85)+$B$85-AB$5</f>
        <v>0.182926674861709</v>
      </c>
      <c r="AC85" s="1" t="n">
        <f aca="false">AC$5/(1-$C85)+$B$85-AC$5</f>
        <v>0.184145687359148</v>
      </c>
      <c r="AD85" s="1" t="n">
        <f aca="false">AD$5/(1-$C85)+$B$85-AD$5</f>
        <v>0.185364699856587</v>
      </c>
      <c r="AE85" s="1" t="n">
        <f aca="false">AE$5/(1-$C85)+$B$85-AE$5</f>
        <v>0.186583712354026</v>
      </c>
      <c r="AF85" s="1" t="n">
        <f aca="false">AF$5/(1-$C85)+$B$85-AF$5</f>
        <v>0.187802724851465</v>
      </c>
      <c r="AG85" s="1" t="n">
        <f aca="false">AG$5/(1-$C85)+$B$85-AG$5</f>
        <v>0.189021737348904</v>
      </c>
      <c r="AH85" s="1" t="n">
        <f aca="false">AH$5/(1-$C85)+$B$85-AH$5</f>
        <v>0.190240749846343</v>
      </c>
      <c r="AI85" s="1" t="n">
        <f aca="false">AI$5/(1-$C85)+$B$85-AI$5</f>
        <v>0.191459762343782</v>
      </c>
      <c r="AJ85" s="1" t="n">
        <f aca="false">AJ$5/(1-$C85)+$B$85-AJ$5</f>
        <v>0.192678774841221</v>
      </c>
      <c r="AK85" s="1" t="n">
        <f aca="false">AK$5/(1-$C85)+$B$85-AK$5</f>
        <v>0.19389778733866</v>
      </c>
      <c r="AL85" s="1" t="n">
        <f aca="false">AL$5/(1-$C85)+$B$85-AL$5</f>
        <v>0.195116799836099</v>
      </c>
      <c r="AM85" s="1" t="n">
        <f aca="false">AM$5/(1-$C85)+$B$85-AM$5</f>
        <v>0.196335812333539</v>
      </c>
      <c r="AN85" s="1" t="n">
        <f aca="false">AN$5/(1-$C85)+$B$85-AN$5</f>
        <v>0.197554824830978</v>
      </c>
      <c r="AO85" s="1" t="n">
        <f aca="false">AO$5/(1-$C85)+$B$85-AO$5</f>
        <v>0.198773837328416</v>
      </c>
      <c r="AP85" s="1" t="n">
        <f aca="false">AP$5/(1-$C85)+$B$85-AP$5</f>
        <v>0.199992849825855</v>
      </c>
      <c r="AQ85" s="1" t="n">
        <f aca="false">AQ$5/(1-$C85)+$B$85-AQ$5</f>
        <v>0.201211862323295</v>
      </c>
      <c r="AR85" s="1" t="n">
        <f aca="false">AR$5/(1-$C85)+$B$85-AR$5</f>
        <v>0.202430874820734</v>
      </c>
      <c r="AS85" s="1" t="n">
        <f aca="false">AS$5/(1-$C85)+$B$85-AS$5</f>
        <v>0.203649887318173</v>
      </c>
      <c r="AT85" s="1" t="n">
        <f aca="false">AT$5/(1-$C85)+$B$85-AT$5</f>
        <v>0.204868899815612</v>
      </c>
      <c r="AU85" s="1" t="n">
        <f aca="false">AU$5/(1-$C85)+$B$85-AU$5</f>
        <v>0.206087912313051</v>
      </c>
      <c r="AV85" s="1" t="n">
        <f aca="false">AV$5/(1-$C85)+$B$85-AV$5</f>
        <v>0.20730692481049</v>
      </c>
      <c r="AW85" s="1" t="n">
        <f aca="false">AW$5/(1-$C85)+$B$85-AW$5</f>
        <v>0.208525937307929</v>
      </c>
      <c r="AX85" s="1" t="n">
        <f aca="false">AX$5/(1-$C85)+$B$85-AX$5</f>
        <v>0.209744949805368</v>
      </c>
      <c r="AY85" s="1" t="n">
        <f aca="false">AY$5/(1-$C85)+$B$85-AY$5</f>
        <v>0.210963962302807</v>
      </c>
      <c r="AZ85" s="1" t="n">
        <f aca="false">AZ$5/(1-$C85)+$B$85-AZ$5</f>
        <v>0.212182974800246</v>
      </c>
      <c r="BA85" s="1" t="n">
        <f aca="false">BA$5/(1-$C85)+$B$85-BA$5</f>
        <v>0.213401987297685</v>
      </c>
      <c r="BB85" s="1" t="n">
        <f aca="false">BB$5/(1-$C85)+$B$85-BB$5</f>
        <v>0.214620999795124</v>
      </c>
      <c r="BC85" s="1" t="n">
        <f aca="false">BC$5/(1-$C85)+$B$85-BC$5</f>
        <v>0.215840012292563</v>
      </c>
      <c r="BD85" s="1" t="n">
        <f aca="false">BD$5/(1-$C85)+$B$85-BD$5</f>
        <v>0.217059024790002</v>
      </c>
      <c r="BE85" s="1" t="n">
        <f aca="false">BE$5/(1-$C85)+$B$85-BE$5</f>
        <v>0.21827803728744</v>
      </c>
      <c r="BF85" s="1" t="n">
        <f aca="false">BF$5/(1-$C85)+$B$85-BF$5</f>
        <v>0.21949704978488</v>
      </c>
      <c r="BG85" s="1" t="n">
        <f aca="false">BG$5/(1-$C85)+$B$85-BG$5</f>
        <v>0.220716062282319</v>
      </c>
      <c r="BH85" s="1" t="n">
        <f aca="false">BH$5/(1-$C85)+$B$85-BH$5</f>
        <v>0.221935074779758</v>
      </c>
      <c r="BI85" s="1" t="n">
        <f aca="false">BI$5/(1-$C85)+$B$85-BI$5</f>
        <v>0.223154087277197</v>
      </c>
      <c r="BJ85" s="1" t="n">
        <f aca="false">BJ$5/(1-$C85)+$B$85-BJ$5</f>
        <v>0.224373099774637</v>
      </c>
      <c r="BK85" s="1" t="n">
        <f aca="false">BK$5/(1-$C85)+$B$85-BK$5</f>
        <v>0.225592112272075</v>
      </c>
      <c r="BL85" s="1" t="n">
        <f aca="false">BL$5/(1-$C85)+$B$85-BL$5</f>
        <v>0.226811124769514</v>
      </c>
      <c r="BM85" s="1" t="n">
        <f aca="false">BM$5/(1-$C85)+$B$85-BM$5</f>
        <v>0.228030137266953</v>
      </c>
      <c r="BN85" s="1" t="n">
        <f aca="false">BN$5/(1-$C85)+$B$85-BN$5</f>
        <v>0.229249149764392</v>
      </c>
      <c r="BO85" s="1" t="n">
        <f aca="false">BO$5/(1-$C85)+$B$85-BO$5</f>
        <v>0.230468162261832</v>
      </c>
      <c r="BP85" s="1" t="n">
        <f aca="false">BP$5/(1-$C85)+$B$85-BP$5</f>
        <v>0.23168717475927</v>
      </c>
      <c r="BQ85" s="1" t="n">
        <f aca="false">BQ$5/(1-$C85)+$B$85-BQ$5</f>
        <v>0.23290618725671</v>
      </c>
      <c r="BR85" s="1" t="n">
        <f aca="false">BR$5/(1-$C85)+$B$85-BR$5</f>
        <v>0.234125199754149</v>
      </c>
      <c r="BS85" s="1" t="n">
        <f aca="false">BS$5/(1-$C85)+$B$85-BS$5</f>
        <v>0.235344212251587</v>
      </c>
      <c r="BT85" s="1" t="n">
        <f aca="false">BT$5/(1-$C85)+$B$85-BT$5</f>
        <v>0.236563224749027</v>
      </c>
      <c r="BU85" s="1" t="n">
        <f aca="false">BU$5/(1-$C85)+$B$85-BU$5</f>
        <v>0.237782237246465</v>
      </c>
      <c r="BV85" s="1" t="n">
        <f aca="false">BV$5/(1-$C85)+$B$85-BV$5</f>
        <v>0.239001249743905</v>
      </c>
      <c r="BW85" s="1" t="n">
        <f aca="false">BW$5/(1-$C85)+$B$85-BW$5</f>
        <v>0.240220262241344</v>
      </c>
      <c r="BX85" s="1" t="n">
        <f aca="false">BX$5/(1-$C85)+$B$85-BX$5</f>
        <v>0.241439274738783</v>
      </c>
      <c r="BY85" s="1" t="n">
        <f aca="false">BY$5/(1-$C85)+$B$85-BY$5</f>
        <v>0.242658287236222</v>
      </c>
      <c r="BZ85" s="1" t="n">
        <f aca="false">BZ$5/(1-$C85)+$B$85-BZ$5</f>
        <v>0.24387729973366</v>
      </c>
      <c r="CA85" s="1" t="n">
        <f aca="false">CA$5/(1-$C85)+$B$85-CA$5</f>
        <v>0.2450963122311</v>
      </c>
      <c r="CB85" s="1" t="n">
        <f aca="false">CB$5/(1-$C85)+$B$85-CB$5</f>
        <v>0.246315324728539</v>
      </c>
      <c r="CC85" s="1" t="n">
        <f aca="false">CC$5/(1-$C85)+$B$85-CC$5</f>
        <v>0.247534337225978</v>
      </c>
      <c r="CD85" s="1" t="n">
        <f aca="false">CD$5/(1-$C85)+$B$85-CD$5</f>
        <v>0.248753349723417</v>
      </c>
      <c r="CE85" s="1" t="n">
        <f aca="false">CE$5/(1-$C85)+$B$85-CE$5</f>
        <v>0.249972362220857</v>
      </c>
      <c r="CF85" s="1" t="n">
        <f aca="false">CF$5/(1-$C85)+$B$85-CF$5</f>
        <v>0.251191374718295</v>
      </c>
      <c r="CG85" s="1" t="n">
        <f aca="false">CG$5/(1-$C85)+$B$85-CG$5</f>
        <v>0.252410387215734</v>
      </c>
      <c r="CH85" s="1" t="n">
        <f aca="false">CH$5/(1-$C85)+$B$85-CH$5</f>
        <v>0.253629399713173</v>
      </c>
      <c r="CI85" s="1" t="n">
        <f aca="false">CI$5/(1-$C85)+$B$85-CI$5</f>
        <v>0.254848412210612</v>
      </c>
      <c r="CJ85" s="1" t="n">
        <f aca="false">CJ$5/(1-$C85)+$B$85-CJ$5</f>
        <v>0.256067424708052</v>
      </c>
      <c r="CK85" s="1" t="n">
        <f aca="false">CK$5/(1-$C85)+$B$85-CK$5</f>
        <v>0.25728643720549</v>
      </c>
      <c r="CL85" s="1" t="n">
        <f aca="false">CL$5/(1-$C85)+$B$85-CL$5</f>
        <v>0.25850544970293</v>
      </c>
      <c r="CM85" s="1" t="n">
        <f aca="false">CM$5/(1-$C85)+$B$85-CM$5</f>
        <v>0.259724462200369</v>
      </c>
      <c r="CN85" s="1" t="n">
        <f aca="false">CN$5/(1-$C85)+$B$85-CN$5</f>
        <v>0.260943474697807</v>
      </c>
      <c r="CO85" s="1" t="n">
        <f aca="false">CO$5/(1-$C85)+$B$85-CO$5</f>
        <v>0.262162487195247</v>
      </c>
      <c r="CP85" s="1" t="n">
        <f aca="false">CP$5/(1-$C85)+$B$85-CP$5</f>
        <v>0.263381499692685</v>
      </c>
      <c r="CQ85" s="1" t="n">
        <f aca="false">CQ$5/(1-$C85)+$B$85-CQ$5</f>
        <v>0.264600512190125</v>
      </c>
      <c r="CR85" s="1" t="n">
        <f aca="false">CR$5/(1-$C85)+$B$85-CR$5</f>
        <v>0.265819524687564</v>
      </c>
      <c r="CS85" s="1" t="n">
        <f aca="false">CS$5/(1-$C85)+$B$85-CS$5</f>
        <v>0.267038537185003</v>
      </c>
      <c r="CT85" s="1" t="n">
        <f aca="false">CT$5/(1-$C85)+$B$85-CT$5</f>
        <v>0.268257549682442</v>
      </c>
      <c r="CU85" s="1" t="n">
        <f aca="false">CU$5/(1-$C85)+$B$85-CU$5</f>
        <v>0.269476562179881</v>
      </c>
      <c r="CV85" s="1" t="n">
        <f aca="false">CV$5/(1-$C85)+$B$85-CV$5</f>
        <v>0.27069557467732</v>
      </c>
      <c r="CW85" s="1" t="n">
        <f aca="false">CW$5/(1-$C85)+$B$85-CW$5</f>
        <v>0.271914587174759</v>
      </c>
      <c r="CX85" s="1" t="n">
        <f aca="false">CX$5/(1-$C85)+$B$85-CX$5</f>
        <v>0.273133599672198</v>
      </c>
      <c r="CY85" s="1" t="n">
        <f aca="false">CY$5/(1-$C85)+$B$85-CY$5</f>
        <v>0.274352612169637</v>
      </c>
      <c r="CZ85" s="1" t="n">
        <f aca="false">CZ$5/(1-$C85)+$B$85-CZ$5</f>
        <v>0.275571624667077</v>
      </c>
      <c r="DA85" s="1" t="n">
        <f aca="false">DA$5/(1-$C85)+$B$85-DA$5</f>
        <v>0.276790637164515</v>
      </c>
      <c r="DB85" s="1" t="n">
        <f aca="false">DB$5/(1-$C85)+$B$85-DB$5</f>
        <v>0.278009649661954</v>
      </c>
      <c r="DC85" s="1" t="n">
        <f aca="false">DC$5/(1-$C85)+$B$85-DC$5</f>
        <v>0.279228662159393</v>
      </c>
      <c r="DD85" s="1" t="n">
        <f aca="false">DD$5/(1-$C85)+$B$85-DD$5</f>
        <v>0.280447674656832</v>
      </c>
      <c r="DE85" s="1" t="n">
        <f aca="false">DE$5/(1-$C85)+$B$85-DE$5</f>
        <v>0.281666687154272</v>
      </c>
      <c r="DF85" s="1" t="n">
        <f aca="false">DF$5/(1-$C85)+$B$85-DF$5</f>
        <v>0.28288569965171</v>
      </c>
      <c r="DG85" s="1" t="n">
        <f aca="false">DG$5/(1-$C85)+$B$85-DG$5</f>
        <v>0.28410471214915</v>
      </c>
      <c r="DH85" s="1" t="n">
        <f aca="false">DH$5/(1-$C85)+$B$85-DH$5</f>
        <v>0.285323724646588</v>
      </c>
      <c r="DI85" s="1" t="n">
        <f aca="false">DI$5/(1-$C85)+$B$85-DI$5</f>
        <v>0.286542737144027</v>
      </c>
      <c r="DJ85" s="1" t="n">
        <f aca="false">DJ$5/(1-$C85)+$B$85-DJ$5</f>
        <v>0.287761749641467</v>
      </c>
      <c r="DK85" s="1" t="n">
        <f aca="false">DK$5/(1-$C85)+$B$85-DK$5</f>
        <v>0.288980762138905</v>
      </c>
      <c r="DL85" s="1" t="n">
        <f aca="false">DL$5/(1-$C85)+$B$85-DL$5</f>
        <v>0.290199774636345</v>
      </c>
      <c r="DM85" s="1" t="n">
        <f aca="false">DM$5/(1-$C85)+$B$85-DM$5</f>
        <v>0.291418787133784</v>
      </c>
      <c r="DN85" s="1" t="n">
        <f aca="false">DN$5/(1-$C85)+$B$85-DN$5</f>
        <v>0.292637799631223</v>
      </c>
      <c r="DO85" s="1" t="n">
        <f aca="false">DO$5/(1-$C85)+$B$85-DO$5</f>
        <v>0.293856812128662</v>
      </c>
      <c r="DP85" s="1" t="n">
        <f aca="false">DP$5/(1-$C85)+$B$85-DP$5</f>
        <v>0.295075824626101</v>
      </c>
      <c r="DQ85" s="1" t="n">
        <f aca="false">DQ$5/(1-$C85)+$B$85-DQ$5</f>
        <v>0.29629483712354</v>
      </c>
      <c r="DR85" s="1" t="n">
        <f aca="false">DR$5/(1-$C85)+$B$85-DR$5</f>
        <v>0.297513849620979</v>
      </c>
      <c r="DS85" s="1" t="n">
        <f aca="false">DS$5/(1-$C85)+$B$85-DS$5</f>
        <v>0.298732862118418</v>
      </c>
      <c r="DT85" s="1" t="n">
        <f aca="false">DT$5/(1-$C85)+$B$85-DT$5</f>
        <v>0.299951874615857</v>
      </c>
      <c r="DU85" s="1" t="n">
        <f aca="false">DU$5/(1-$C85)+$B$85-DU$5</f>
        <v>0.301170887113297</v>
      </c>
      <c r="DV85" s="1" t="n">
        <f aca="false">DV$5/(1-$C85)+$B$85-DV$5</f>
        <v>0.302389899610735</v>
      </c>
      <c r="DW85" s="1" t="n">
        <f aca="false">DW$5/(1-$C85)+$B$85-DW$5</f>
        <v>0.303608912108174</v>
      </c>
      <c r="DX85" s="1" t="n">
        <f aca="false">DX$5/(1-$C85)+$B$85-DX$5</f>
        <v>0.304827924605614</v>
      </c>
      <c r="DY85" s="1" t="n">
        <f aca="false">DY$5/(1-$C85)+$B$85-DY$5</f>
        <v>0.306046937103053</v>
      </c>
      <c r="DZ85" s="1" t="n">
        <f aca="false">DZ$5/(1-$C85)+$B$85-DZ$5</f>
        <v>0.307265949600493</v>
      </c>
      <c r="EA85" s="1" t="n">
        <f aca="false">EA$5/(1-$C85)+$B$85-EA$5</f>
        <v>0.308484962097932</v>
      </c>
      <c r="EB85" s="1" t="n">
        <f aca="false">EB$5/(1-$C85)+$B$85-EB$5</f>
        <v>0.30970397459537</v>
      </c>
      <c r="EC85" s="1" t="n">
        <f aca="false">EC$5/(1-$C85)+$B$85-EC$5</f>
        <v>0.310922987092809</v>
      </c>
      <c r="ED85" s="1" t="n">
        <f aca="false">ED$5/(1-$C85)+$B$85-ED$5</f>
        <v>0.312141999590248</v>
      </c>
    </row>
    <row r="86" customFormat="false" ht="12.75" hidden="false" customHeight="false" outlineLevel="0" collapsed="false">
      <c r="A86" s="1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</row>
    <row r="87" customFormat="false" ht="12.75" hidden="false" customHeight="false" outlineLevel="0" collapsed="false">
      <c r="A87" s="18" t="s">
        <v>106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</row>
    <row r="88" customFormat="false" ht="12.75" hidden="false" customHeight="false" outlineLevel="0" collapsed="false">
      <c r="A88" s="18" t="s">
        <v>110</v>
      </c>
      <c r="B88" s="1" t="n">
        <v>0.089</v>
      </c>
      <c r="C88" s="2" t="n">
        <v>0.0195</v>
      </c>
      <c r="D88" s="1" t="n">
        <f aca="false">D$5/(1-$C88)+$B$88-D$5</f>
        <v>0.118831718510964</v>
      </c>
      <c r="E88" s="1" t="n">
        <f aca="false">E$5/(1-$C88)+$B$88-E$5</f>
        <v>0.119826109127996</v>
      </c>
      <c r="F88" s="1" t="n">
        <f aca="false">F$5/(1-$C88)+$B$88-F$5</f>
        <v>0.120820499745028</v>
      </c>
      <c r="G88" s="1" t="n">
        <f aca="false">G$5/(1-$C88)+$B$88-G$5</f>
        <v>0.12181489036206</v>
      </c>
      <c r="H88" s="1" t="n">
        <f aca="false">H$5/(1-$C88)+$B$88-H$5</f>
        <v>0.122809280979092</v>
      </c>
      <c r="I88" s="1" t="n">
        <f aca="false">I$5/(1-$C88)+$B$88-I$5</f>
        <v>0.123803671596124</v>
      </c>
      <c r="J88" s="1" t="n">
        <f aca="false">J$5/(1-$C88)+$B$88-J$5</f>
        <v>0.124798062213156</v>
      </c>
      <c r="K88" s="1" t="n">
        <f aca="false">K$5/(1-$C88)+$B$88-K$5</f>
        <v>0.125792452830189</v>
      </c>
      <c r="L88" s="1" t="n">
        <f aca="false">L$5/(1-$C88)+$B$88-L$5</f>
        <v>0.126786843447221</v>
      </c>
      <c r="M88" s="1" t="n">
        <f aca="false">M$5/(1-$C88)+$B$88-M$5</f>
        <v>0.127781234064253</v>
      </c>
      <c r="N88" s="1" t="n">
        <f aca="false">N$5/(1-$C88)+$B$88-N$5</f>
        <v>0.128775624681285</v>
      </c>
      <c r="O88" s="1" t="n">
        <f aca="false">O$5/(1-$C88)+$B$88-O$5</f>
        <v>0.129770015298317</v>
      </c>
      <c r="P88" s="1" t="n">
        <f aca="false">P$5/(1-$C88)+$B$88-P$5</f>
        <v>0.130764405915349</v>
      </c>
      <c r="Q88" s="1" t="n">
        <f aca="false">Q$5/(1-$C88)+$B$88-Q$5</f>
        <v>0.131758796532381</v>
      </c>
      <c r="R88" s="1" t="n">
        <f aca="false">R$5/(1-$C88)+$B$88-R$5</f>
        <v>0.132753187149413</v>
      </c>
      <c r="S88" s="1" t="n">
        <f aca="false">S$5/(1-$C88)+$B$88-S$5</f>
        <v>0.133747577766445</v>
      </c>
      <c r="T88" s="1" t="n">
        <f aca="false">T$5/(1-$C88)+$B$88-T$5</f>
        <v>0.134741968383478</v>
      </c>
      <c r="U88" s="1" t="n">
        <f aca="false">U$5/(1-$C88)+$B$88-U$5</f>
        <v>0.13573635900051</v>
      </c>
      <c r="V88" s="1" t="n">
        <f aca="false">V$5/(1-$C88)+$B$88-V$5</f>
        <v>0.136730749617542</v>
      </c>
      <c r="W88" s="1" t="n">
        <f aca="false">W$5/(1-$C88)+$B$88-W$5</f>
        <v>0.137725140234574</v>
      </c>
      <c r="X88" s="1" t="n">
        <f aca="false">X$5/(1-$C88)+$B$88-X$5</f>
        <v>0.138719530851606</v>
      </c>
      <c r="Y88" s="1" t="n">
        <f aca="false">Y$5/(1-$C88)+$B$88-Y$5</f>
        <v>0.139713921468638</v>
      </c>
      <c r="Z88" s="1" t="n">
        <f aca="false">Z$5/(1-$C88)+$B$88-Z$5</f>
        <v>0.14070831208567</v>
      </c>
      <c r="AA88" s="1" t="n">
        <f aca="false">AA$5/(1-$C88)+$B$88-AA$5</f>
        <v>0.141702702702703</v>
      </c>
      <c r="AB88" s="1" t="n">
        <f aca="false">AB$5/(1-$C88)+$B$88-AB$5</f>
        <v>0.142697093319735</v>
      </c>
      <c r="AC88" s="1" t="n">
        <f aca="false">AC$5/(1-$C88)+$B$88-AC$5</f>
        <v>0.143691483936767</v>
      </c>
      <c r="AD88" s="1" t="n">
        <f aca="false">AD$5/(1-$C88)+$B$88-AD$5</f>
        <v>0.144685874553799</v>
      </c>
      <c r="AE88" s="1" t="n">
        <f aca="false">AE$5/(1-$C88)+$B$88-AE$5</f>
        <v>0.145680265170831</v>
      </c>
      <c r="AF88" s="1" t="n">
        <f aca="false">AF$5/(1-$C88)+$B$88-AF$5</f>
        <v>0.146674655787863</v>
      </c>
      <c r="AG88" s="1" t="n">
        <f aca="false">AG$5/(1-$C88)+$B$88-AG$5</f>
        <v>0.147669046404895</v>
      </c>
      <c r="AH88" s="1" t="n">
        <f aca="false">AH$5/(1-$C88)+$B$88-AH$5</f>
        <v>0.148663437021928</v>
      </c>
      <c r="AI88" s="1" t="n">
        <f aca="false">AI$5/(1-$C88)+$B$88-AI$5</f>
        <v>0.14965782763896</v>
      </c>
      <c r="AJ88" s="1" t="n">
        <f aca="false">AJ$5/(1-$C88)+$B$88-AJ$5</f>
        <v>0.150652218255992</v>
      </c>
      <c r="AK88" s="1" t="n">
        <f aca="false">AK$5/(1-$C88)+$B$88-AK$5</f>
        <v>0.151646608873024</v>
      </c>
      <c r="AL88" s="1" t="n">
        <f aca="false">AL$5/(1-$C88)+$B$88-AL$5</f>
        <v>0.152640999490056</v>
      </c>
      <c r="AM88" s="1" t="n">
        <f aca="false">AM$5/(1-$C88)+$B$88-AM$5</f>
        <v>0.153635390107088</v>
      </c>
      <c r="AN88" s="1" t="n">
        <f aca="false">AN$5/(1-$C88)+$B$88-AN$5</f>
        <v>0.15462978072412</v>
      </c>
      <c r="AO88" s="1" t="n">
        <f aca="false">AO$5/(1-$C88)+$B$88-AO$5</f>
        <v>0.155624171341152</v>
      </c>
      <c r="AP88" s="1" t="n">
        <f aca="false">AP$5/(1-$C88)+$B$88-AP$5</f>
        <v>0.156618561958184</v>
      </c>
      <c r="AQ88" s="1" t="n">
        <f aca="false">AQ$5/(1-$C88)+$B$88-AQ$5</f>
        <v>0.157612952575216</v>
      </c>
      <c r="AR88" s="1" t="n">
        <f aca="false">AR$5/(1-$C88)+$B$88-AR$5</f>
        <v>0.158607343192249</v>
      </c>
      <c r="AS88" s="1" t="n">
        <f aca="false">AS$5/(1-$C88)+$B$88-AS$5</f>
        <v>0.159601733809281</v>
      </c>
      <c r="AT88" s="1" t="n">
        <f aca="false">AT$5/(1-$C88)+$B$88-AT$5</f>
        <v>0.160596124426313</v>
      </c>
      <c r="AU88" s="1" t="n">
        <f aca="false">AU$5/(1-$C88)+$B$88-AU$5</f>
        <v>0.161590515043345</v>
      </c>
      <c r="AV88" s="1" t="n">
        <f aca="false">AV$5/(1-$C88)+$B$88-AV$5</f>
        <v>0.162584905660377</v>
      </c>
      <c r="AW88" s="1" t="n">
        <f aca="false">AW$5/(1-$C88)+$B$88-AW$5</f>
        <v>0.163579296277409</v>
      </c>
      <c r="AX88" s="1" t="n">
        <f aca="false">AX$5/(1-$C88)+$B$88-AX$5</f>
        <v>0.164573686894441</v>
      </c>
      <c r="AY88" s="1" t="n">
        <f aca="false">AY$5/(1-$C88)+$B$88-AY$5</f>
        <v>0.165568077511474</v>
      </c>
      <c r="AZ88" s="1" t="n">
        <f aca="false">AZ$5/(1-$C88)+$B$88-AZ$5</f>
        <v>0.166562468128506</v>
      </c>
      <c r="BA88" s="1" t="n">
        <f aca="false">BA$5/(1-$C88)+$B$88-BA$5</f>
        <v>0.167556858745539</v>
      </c>
      <c r="BB88" s="1" t="n">
        <f aca="false">BB$5/(1-$C88)+$B$88-BB$5</f>
        <v>0.16855124936257</v>
      </c>
      <c r="BC88" s="1" t="n">
        <f aca="false">BC$5/(1-$C88)+$B$88-BC$5</f>
        <v>0.169545639979602</v>
      </c>
      <c r="BD88" s="1" t="n">
        <f aca="false">BD$5/(1-$C88)+$B$88-BD$5</f>
        <v>0.170540030596634</v>
      </c>
      <c r="BE88" s="1" t="n">
        <f aca="false">BE$5/(1-$C88)+$B$88-BE$5</f>
        <v>0.171534421213667</v>
      </c>
      <c r="BF88" s="1" t="n">
        <f aca="false">BF$5/(1-$C88)+$B$88-BF$5</f>
        <v>0.172528811830698</v>
      </c>
      <c r="BG88" s="1" t="n">
        <f aca="false">BG$5/(1-$C88)+$B$88-BG$5</f>
        <v>0.173523202447731</v>
      </c>
      <c r="BH88" s="1" t="n">
        <f aca="false">BH$5/(1-$C88)+$B$88-BH$5</f>
        <v>0.174517593064763</v>
      </c>
      <c r="BI88" s="1" t="n">
        <f aca="false">BI$5/(1-$C88)+$B$88-BI$5</f>
        <v>0.175511983681795</v>
      </c>
      <c r="BJ88" s="1" t="n">
        <f aca="false">BJ$5/(1-$C88)+$B$88-BJ$5</f>
        <v>0.176506374298827</v>
      </c>
      <c r="BK88" s="1" t="n">
        <f aca="false">BK$5/(1-$C88)+$B$88-BK$5</f>
        <v>0.17750076491586</v>
      </c>
      <c r="BL88" s="1" t="n">
        <f aca="false">BL$5/(1-$C88)+$B$88-BL$5</f>
        <v>0.178495155532891</v>
      </c>
      <c r="BM88" s="1" t="n">
        <f aca="false">BM$5/(1-$C88)+$B$88-BM$5</f>
        <v>0.179489546149924</v>
      </c>
      <c r="BN88" s="1" t="n">
        <f aca="false">BN$5/(1-$C88)+$B$88-BN$5</f>
        <v>0.180483936766955</v>
      </c>
      <c r="BO88" s="1" t="n">
        <f aca="false">BO$5/(1-$C88)+$B$88-BO$5</f>
        <v>0.181478327383988</v>
      </c>
      <c r="BP88" s="1" t="n">
        <f aca="false">BP$5/(1-$C88)+$B$88-BP$5</f>
        <v>0.18247271800102</v>
      </c>
      <c r="BQ88" s="1" t="n">
        <f aca="false">BQ$5/(1-$C88)+$B$88-BQ$5</f>
        <v>0.183467108618052</v>
      </c>
      <c r="BR88" s="1" t="n">
        <f aca="false">BR$5/(1-$C88)+$B$88-BR$5</f>
        <v>0.184461499235084</v>
      </c>
      <c r="BS88" s="1" t="n">
        <f aca="false">BS$5/(1-$C88)+$B$88-BS$5</f>
        <v>0.185455889852117</v>
      </c>
      <c r="BT88" s="1" t="n">
        <f aca="false">BT$5/(1-$C88)+$B$88-BT$5</f>
        <v>0.186450280469148</v>
      </c>
      <c r="BU88" s="1" t="n">
        <f aca="false">BU$5/(1-$C88)+$B$88-BU$5</f>
        <v>0.187444671086181</v>
      </c>
      <c r="BV88" s="1" t="n">
        <f aca="false">BV$5/(1-$C88)+$B$88-BV$5</f>
        <v>0.188439061703213</v>
      </c>
      <c r="BW88" s="1" t="n">
        <f aca="false">BW$5/(1-$C88)+$B$88-BW$5</f>
        <v>0.189433452320245</v>
      </c>
      <c r="BX88" s="1" t="n">
        <f aca="false">BX$5/(1-$C88)+$B$88-BX$5</f>
        <v>0.190427842937277</v>
      </c>
      <c r="BY88" s="1" t="n">
        <f aca="false">BY$5/(1-$C88)+$B$88-BY$5</f>
        <v>0.191422233554309</v>
      </c>
      <c r="BZ88" s="1" t="n">
        <f aca="false">BZ$5/(1-$C88)+$B$88-BZ$5</f>
        <v>0.192416624171341</v>
      </c>
      <c r="CA88" s="1" t="n">
        <f aca="false">CA$5/(1-$C88)+$B$88-CA$5</f>
        <v>0.193411014788373</v>
      </c>
      <c r="CB88" s="1" t="n">
        <f aca="false">CB$5/(1-$C88)+$B$88-CB$5</f>
        <v>0.194405405405405</v>
      </c>
      <c r="CC88" s="1" t="n">
        <f aca="false">CC$5/(1-$C88)+$B$88-CC$5</f>
        <v>0.195399796022437</v>
      </c>
      <c r="CD88" s="1" t="n">
        <f aca="false">CD$5/(1-$C88)+$B$88-CD$5</f>
        <v>0.19639418663947</v>
      </c>
      <c r="CE88" s="1" t="n">
        <f aca="false">CE$5/(1-$C88)+$B$88-CE$5</f>
        <v>0.197388577256501</v>
      </c>
      <c r="CF88" s="1" t="n">
        <f aca="false">CF$5/(1-$C88)+$B$88-CF$5</f>
        <v>0.198382967873534</v>
      </c>
      <c r="CG88" s="1" t="n">
        <f aca="false">CG$5/(1-$C88)+$B$88-CG$5</f>
        <v>0.199377358490566</v>
      </c>
      <c r="CH88" s="1" t="n">
        <f aca="false">CH$5/(1-$C88)+$B$88-CH$5</f>
        <v>0.200371749107598</v>
      </c>
      <c r="CI88" s="1" t="n">
        <f aca="false">CI$5/(1-$C88)+$B$88-CI$5</f>
        <v>0.20136613972463</v>
      </c>
      <c r="CJ88" s="1" t="n">
        <f aca="false">CJ$5/(1-$C88)+$B$88-CJ$5</f>
        <v>0.202360530341663</v>
      </c>
      <c r="CK88" s="1" t="n">
        <f aca="false">CK$5/(1-$C88)+$B$88-CK$5</f>
        <v>0.203354920958694</v>
      </c>
      <c r="CL88" s="1" t="n">
        <f aca="false">CL$5/(1-$C88)+$B$88-CL$5</f>
        <v>0.204349311575727</v>
      </c>
      <c r="CM88" s="1" t="n">
        <f aca="false">CM$5/(1-$C88)+$B$88-CM$5</f>
        <v>0.205343702192759</v>
      </c>
      <c r="CN88" s="1" t="n">
        <f aca="false">CN$5/(1-$C88)+$B$88-CN$5</f>
        <v>0.206338092809791</v>
      </c>
      <c r="CO88" s="1" t="n">
        <f aca="false">CO$5/(1-$C88)+$B$88-CO$5</f>
        <v>0.207332483426823</v>
      </c>
      <c r="CP88" s="1" t="n">
        <f aca="false">CP$5/(1-$C88)+$B$88-CP$5</f>
        <v>0.208326874043856</v>
      </c>
      <c r="CQ88" s="1" t="n">
        <f aca="false">CQ$5/(1-$C88)+$B$88-CQ$5</f>
        <v>0.209321264660887</v>
      </c>
      <c r="CR88" s="1" t="n">
        <f aca="false">CR$5/(1-$C88)+$B$88-CR$5</f>
        <v>0.21031565527792</v>
      </c>
      <c r="CS88" s="1" t="n">
        <f aca="false">CS$5/(1-$C88)+$B$88-CS$5</f>
        <v>0.211310045894951</v>
      </c>
      <c r="CT88" s="1" t="n">
        <f aca="false">CT$5/(1-$C88)+$B$88-CT$5</f>
        <v>0.212304436511984</v>
      </c>
      <c r="CU88" s="1" t="n">
        <f aca="false">CU$5/(1-$C88)+$B$88-CU$5</f>
        <v>0.213298827129016</v>
      </c>
      <c r="CV88" s="1" t="n">
        <f aca="false">CV$5/(1-$C88)+$B$88-CV$5</f>
        <v>0.214293217746047</v>
      </c>
      <c r="CW88" s="1" t="n">
        <f aca="false">CW$5/(1-$C88)+$B$88-CW$5</f>
        <v>0.21528760836308</v>
      </c>
      <c r="CX88" s="1" t="n">
        <f aca="false">CX$5/(1-$C88)+$B$88-CX$5</f>
        <v>0.216281998980112</v>
      </c>
      <c r="CY88" s="1" t="n">
        <f aca="false">CY$5/(1-$C88)+$B$88-CY$5</f>
        <v>0.217276389597144</v>
      </c>
      <c r="CZ88" s="1" t="n">
        <f aca="false">CZ$5/(1-$C88)+$B$88-CZ$5</f>
        <v>0.218270780214176</v>
      </c>
      <c r="DA88" s="1" t="n">
        <f aca="false">DA$5/(1-$C88)+$B$88-DA$5</f>
        <v>0.219265170831209</v>
      </c>
      <c r="DB88" s="1" t="n">
        <f aca="false">DB$5/(1-$C88)+$B$88-DB$5</f>
        <v>0.22025956144824</v>
      </c>
      <c r="DC88" s="1" t="n">
        <f aca="false">DC$5/(1-$C88)+$B$88-DC$5</f>
        <v>0.221253952065273</v>
      </c>
      <c r="DD88" s="1" t="n">
        <f aca="false">DD$5/(1-$C88)+$B$88-DD$5</f>
        <v>0.222248342682305</v>
      </c>
      <c r="DE88" s="1" t="n">
        <f aca="false">DE$5/(1-$C88)+$B$88-DE$5</f>
        <v>0.223242733299337</v>
      </c>
      <c r="DF88" s="1" t="n">
        <f aca="false">DF$5/(1-$C88)+$B$88-DF$5</f>
        <v>0.224237123916369</v>
      </c>
      <c r="DG88" s="1" t="n">
        <f aca="false">DG$5/(1-$C88)+$B$88-DG$5</f>
        <v>0.225231514533401</v>
      </c>
      <c r="DH88" s="1" t="n">
        <f aca="false">DH$5/(1-$C88)+$B$88-DH$5</f>
        <v>0.226225905150433</v>
      </c>
      <c r="DI88" s="1" t="n">
        <f aca="false">DI$5/(1-$C88)+$B$88-DI$5</f>
        <v>0.227220295767466</v>
      </c>
      <c r="DJ88" s="1" t="n">
        <f aca="false">DJ$5/(1-$C88)+$B$88-DJ$5</f>
        <v>0.228214686384497</v>
      </c>
      <c r="DK88" s="1" t="n">
        <f aca="false">DK$5/(1-$C88)+$B$88-DK$5</f>
        <v>0.22920907700153</v>
      </c>
      <c r="DL88" s="1" t="n">
        <f aca="false">DL$5/(1-$C88)+$B$88-DL$5</f>
        <v>0.230203467618562</v>
      </c>
      <c r="DM88" s="1" t="n">
        <f aca="false">DM$5/(1-$C88)+$B$88-DM$5</f>
        <v>0.231197858235594</v>
      </c>
      <c r="DN88" s="1" t="n">
        <f aca="false">DN$5/(1-$C88)+$B$88-DN$5</f>
        <v>0.232192248852626</v>
      </c>
      <c r="DO88" s="1" t="n">
        <f aca="false">DO$5/(1-$C88)+$B$88-DO$5</f>
        <v>0.233186639469658</v>
      </c>
      <c r="DP88" s="1" t="n">
        <f aca="false">DP$5/(1-$C88)+$B$88-DP$5</f>
        <v>0.23418103008669</v>
      </c>
      <c r="DQ88" s="1" t="n">
        <f aca="false">DQ$5/(1-$C88)+$B$88-DQ$5</f>
        <v>0.235175420703722</v>
      </c>
      <c r="DR88" s="1" t="n">
        <f aca="false">DR$5/(1-$C88)+$B$88-DR$5</f>
        <v>0.236169811320755</v>
      </c>
      <c r="DS88" s="1" t="n">
        <f aca="false">DS$5/(1-$C88)+$B$88-DS$5</f>
        <v>0.237164201937786</v>
      </c>
      <c r="DT88" s="1" t="n">
        <f aca="false">DT$5/(1-$C88)+$B$88-DT$5</f>
        <v>0.238158592554819</v>
      </c>
      <c r="DU88" s="1" t="n">
        <f aca="false">DU$5/(1-$C88)+$B$88-DU$5</f>
        <v>0.23915298317185</v>
      </c>
      <c r="DV88" s="1" t="n">
        <f aca="false">DV$5/(1-$C88)+$B$88-DV$5</f>
        <v>0.240147373788883</v>
      </c>
      <c r="DW88" s="1" t="n">
        <f aca="false">DW$5/(1-$C88)+$B$88-DW$5</f>
        <v>0.241141764405915</v>
      </c>
      <c r="DX88" s="1" t="n">
        <f aca="false">DX$5/(1-$C88)+$B$88-DX$5</f>
        <v>0.242136155022947</v>
      </c>
      <c r="DY88" s="1" t="n">
        <f aca="false">DY$5/(1-$C88)+$B$88-DY$5</f>
        <v>0.243130545639979</v>
      </c>
      <c r="DZ88" s="1" t="n">
        <f aca="false">DZ$5/(1-$C88)+$B$88-DZ$5</f>
        <v>0.244124936257012</v>
      </c>
      <c r="EA88" s="1" t="n">
        <f aca="false">EA$5/(1-$C88)+$B$88-EA$5</f>
        <v>0.245119326874043</v>
      </c>
      <c r="EB88" s="1" t="n">
        <f aca="false">EB$5/(1-$C88)+$B$88-EB$5</f>
        <v>0.246113717491075</v>
      </c>
      <c r="EC88" s="1" t="n">
        <f aca="false">EC$5/(1-$C88)+$B$88-EC$5</f>
        <v>0.247108108108108</v>
      </c>
      <c r="ED88" s="1" t="n">
        <f aca="false">ED$5/(1-$C88)+$B$88-ED$5</f>
        <v>0.24810249872514</v>
      </c>
    </row>
    <row r="89" customFormat="false" ht="12.75" hidden="false" customHeight="false" outlineLevel="0" collapsed="false">
      <c r="A89" s="18" t="s">
        <v>111</v>
      </c>
      <c r="B89" s="1" t="n">
        <v>0.2694</v>
      </c>
      <c r="C89" s="2" t="n">
        <v>0.0337</v>
      </c>
      <c r="D89" s="1" t="n">
        <f aca="false">D$5/(1-$C89)+$B$89-D$5</f>
        <v>0.321712946289972</v>
      </c>
      <c r="E89" s="1" t="n">
        <f aca="false">E$5/(1-$C89)+$B$89-E$5</f>
        <v>0.323456711166305</v>
      </c>
      <c r="F89" s="1" t="n">
        <f aca="false">F$5/(1-$C89)+$B$89-F$5</f>
        <v>0.325200476042637</v>
      </c>
      <c r="G89" s="1" t="n">
        <f aca="false">G$5/(1-$C89)+$B$89-G$5</f>
        <v>0.326944240918969</v>
      </c>
      <c r="H89" s="1" t="n">
        <f aca="false">H$5/(1-$C89)+$B$89-H$5</f>
        <v>0.328688005795302</v>
      </c>
      <c r="I89" s="1" t="n">
        <f aca="false">I$5/(1-$C89)+$B$89-I$5</f>
        <v>0.330431770671634</v>
      </c>
      <c r="J89" s="1" t="n">
        <f aca="false">J$5/(1-$C89)+$B$89-J$5</f>
        <v>0.332175535547966</v>
      </c>
      <c r="K89" s="1" t="n">
        <f aca="false">K$5/(1-$C89)+$B$89-K$5</f>
        <v>0.333919300424299</v>
      </c>
      <c r="L89" s="1" t="n">
        <f aca="false">L$5/(1-$C89)+$B$89-L$5</f>
        <v>0.335663065300631</v>
      </c>
      <c r="M89" s="1" t="n">
        <f aca="false">M$5/(1-$C89)+$B$89-M$5</f>
        <v>0.337406830176964</v>
      </c>
      <c r="N89" s="1" t="n">
        <f aca="false">N$5/(1-$C89)+$B$89-N$5</f>
        <v>0.339150595053296</v>
      </c>
      <c r="O89" s="1" t="n">
        <f aca="false">O$5/(1-$C89)+$B$89-O$5</f>
        <v>0.340894359929628</v>
      </c>
      <c r="P89" s="1" t="n">
        <f aca="false">P$5/(1-$C89)+$B$89-P$5</f>
        <v>0.342638124805961</v>
      </c>
      <c r="Q89" s="1" t="n">
        <f aca="false">Q$5/(1-$C89)+$B$89-Q$5</f>
        <v>0.344381889682293</v>
      </c>
      <c r="R89" s="1" t="n">
        <f aca="false">R$5/(1-$C89)+$B$89-R$5</f>
        <v>0.346125654558626</v>
      </c>
      <c r="S89" s="1" t="n">
        <f aca="false">S$5/(1-$C89)+$B$89-S$5</f>
        <v>0.347869419434958</v>
      </c>
      <c r="T89" s="1" t="n">
        <f aca="false">T$5/(1-$C89)+$B$89-T$5</f>
        <v>0.34961318431129</v>
      </c>
      <c r="U89" s="1" t="n">
        <f aca="false">U$5/(1-$C89)+$B$89-U$5</f>
        <v>0.351356949187623</v>
      </c>
      <c r="V89" s="1" t="n">
        <f aca="false">V$5/(1-$C89)+$B$89-V$5</f>
        <v>0.353100714063955</v>
      </c>
      <c r="W89" s="1" t="n">
        <f aca="false">W$5/(1-$C89)+$B$89-W$5</f>
        <v>0.354844478940288</v>
      </c>
      <c r="X89" s="1" t="n">
        <f aca="false">X$5/(1-$C89)+$B$89-X$5</f>
        <v>0.35658824381662</v>
      </c>
      <c r="Y89" s="1" t="n">
        <f aca="false">Y$5/(1-$C89)+$B$89-Y$5</f>
        <v>0.358332008692952</v>
      </c>
      <c r="Z89" s="1" t="n">
        <f aca="false">Z$5/(1-$C89)+$B$89-Z$5</f>
        <v>0.360075773569285</v>
      </c>
      <c r="AA89" s="1" t="n">
        <f aca="false">AA$5/(1-$C89)+$B$89-AA$5</f>
        <v>0.361819538445617</v>
      </c>
      <c r="AB89" s="1" t="n">
        <f aca="false">AB$5/(1-$C89)+$B$89-AB$5</f>
        <v>0.363563303321949</v>
      </c>
      <c r="AC89" s="1" t="n">
        <f aca="false">AC$5/(1-$C89)+$B$89-AC$5</f>
        <v>0.365307068198282</v>
      </c>
      <c r="AD89" s="1" t="n">
        <f aca="false">AD$5/(1-$C89)+$B$89-AD$5</f>
        <v>0.367050833074615</v>
      </c>
      <c r="AE89" s="1" t="n">
        <f aca="false">AE$5/(1-$C89)+$B$89-AE$5</f>
        <v>0.368794597950947</v>
      </c>
      <c r="AF89" s="1" t="n">
        <f aca="false">AF$5/(1-$C89)+$B$89-AF$5</f>
        <v>0.370538362827279</v>
      </c>
      <c r="AG89" s="1" t="n">
        <f aca="false">AG$5/(1-$C89)+$B$89-AG$5</f>
        <v>0.372282127703611</v>
      </c>
      <c r="AH89" s="1" t="n">
        <f aca="false">AH$5/(1-$C89)+$B$89-AH$5</f>
        <v>0.374025892579944</v>
      </c>
      <c r="AI89" s="1" t="n">
        <f aca="false">AI$5/(1-$C89)+$B$89-AI$5</f>
        <v>0.375769657456277</v>
      </c>
      <c r="AJ89" s="1" t="n">
        <f aca="false">AJ$5/(1-$C89)+$B$89-AJ$5</f>
        <v>0.377513422332609</v>
      </c>
      <c r="AK89" s="1" t="n">
        <f aca="false">AK$5/(1-$C89)+$B$89-AK$5</f>
        <v>0.379257187208941</v>
      </c>
      <c r="AL89" s="1" t="n">
        <f aca="false">AL$5/(1-$C89)+$B$89-AL$5</f>
        <v>0.381000952085274</v>
      </c>
      <c r="AM89" s="1" t="n">
        <f aca="false">AM$5/(1-$C89)+$B$89-AM$5</f>
        <v>0.382744716961606</v>
      </c>
      <c r="AN89" s="1" t="n">
        <f aca="false">AN$5/(1-$C89)+$B$89-AN$5</f>
        <v>0.384488481837938</v>
      </c>
      <c r="AO89" s="1" t="n">
        <f aca="false">AO$5/(1-$C89)+$B$89-AO$5</f>
        <v>0.386232246714271</v>
      </c>
      <c r="AP89" s="1" t="n">
        <f aca="false">AP$5/(1-$C89)+$B$89-AP$5</f>
        <v>0.387976011590603</v>
      </c>
      <c r="AQ89" s="1" t="n">
        <f aca="false">AQ$5/(1-$C89)+$B$89-AQ$5</f>
        <v>0.389719776466936</v>
      </c>
      <c r="AR89" s="1" t="n">
        <f aca="false">AR$5/(1-$C89)+$B$89-AR$5</f>
        <v>0.391463541343268</v>
      </c>
      <c r="AS89" s="1" t="n">
        <f aca="false">AS$5/(1-$C89)+$B$89-AS$5</f>
        <v>0.3932073062196</v>
      </c>
      <c r="AT89" s="1" t="n">
        <f aca="false">AT$5/(1-$C89)+$B$89-AT$5</f>
        <v>0.394951071095933</v>
      </c>
      <c r="AU89" s="1" t="n">
        <f aca="false">AU$5/(1-$C89)+$B$89-AU$5</f>
        <v>0.396694835972264</v>
      </c>
      <c r="AV89" s="1" t="n">
        <f aca="false">AV$5/(1-$C89)+$B$89-AV$5</f>
        <v>0.398438600848598</v>
      </c>
      <c r="AW89" s="1" t="n">
        <f aca="false">AW$5/(1-$C89)+$B$89-AW$5</f>
        <v>0.40018236572493</v>
      </c>
      <c r="AX89" s="1" t="n">
        <f aca="false">AX$5/(1-$C89)+$B$89-AX$5</f>
        <v>0.401926130601262</v>
      </c>
      <c r="AY89" s="1" t="n">
        <f aca="false">AY$5/(1-$C89)+$B$89-AY$5</f>
        <v>0.403669895477595</v>
      </c>
      <c r="AZ89" s="1" t="n">
        <f aca="false">AZ$5/(1-$C89)+$B$89-AZ$5</f>
        <v>0.405413660353927</v>
      </c>
      <c r="BA89" s="1" t="n">
        <f aca="false">BA$5/(1-$C89)+$B$89-BA$5</f>
        <v>0.407157425230259</v>
      </c>
      <c r="BB89" s="1" t="n">
        <f aca="false">BB$5/(1-$C89)+$B$89-BB$5</f>
        <v>0.408901190106592</v>
      </c>
      <c r="BC89" s="1" t="n">
        <f aca="false">BC$5/(1-$C89)+$B$89-BC$5</f>
        <v>0.410644954982924</v>
      </c>
      <c r="BD89" s="1" t="n">
        <f aca="false">BD$5/(1-$C89)+$B$89-BD$5</f>
        <v>0.412388719859257</v>
      </c>
      <c r="BE89" s="1" t="n">
        <f aca="false">BE$5/(1-$C89)+$B$89-BE$5</f>
        <v>0.414132484735589</v>
      </c>
      <c r="BF89" s="1" t="n">
        <f aca="false">BF$5/(1-$C89)+$B$89-BF$5</f>
        <v>0.415876249611921</v>
      </c>
      <c r="BG89" s="1" t="n">
        <f aca="false">BG$5/(1-$C89)+$B$89-BG$5</f>
        <v>0.417620014488254</v>
      </c>
      <c r="BH89" s="1" t="n">
        <f aca="false">BH$5/(1-$C89)+$B$89-BH$5</f>
        <v>0.419363779364586</v>
      </c>
      <c r="BI89" s="1" t="n">
        <f aca="false">BI$5/(1-$C89)+$B$89-BI$5</f>
        <v>0.421107544240918</v>
      </c>
      <c r="BJ89" s="1" t="n">
        <f aca="false">BJ$5/(1-$C89)+$B$89-BJ$5</f>
        <v>0.422851309117251</v>
      </c>
      <c r="BK89" s="1" t="n">
        <f aca="false">BK$5/(1-$C89)+$B$89-BK$5</f>
        <v>0.424595073993584</v>
      </c>
      <c r="BL89" s="1" t="n">
        <f aca="false">BL$5/(1-$C89)+$B$89-BL$5</f>
        <v>0.426338838869916</v>
      </c>
      <c r="BM89" s="1" t="n">
        <f aca="false">BM$5/(1-$C89)+$B$89-BM$5</f>
        <v>0.428082603746248</v>
      </c>
      <c r="BN89" s="1" t="n">
        <f aca="false">BN$5/(1-$C89)+$B$89-BN$5</f>
        <v>0.429826368622581</v>
      </c>
      <c r="BO89" s="1" t="n">
        <f aca="false">BO$5/(1-$C89)+$B$89-BO$5</f>
        <v>0.431570133498913</v>
      </c>
      <c r="BP89" s="1" t="n">
        <f aca="false">BP$5/(1-$C89)+$B$89-BP$5</f>
        <v>0.433313898375245</v>
      </c>
      <c r="BQ89" s="1" t="n">
        <f aca="false">BQ$5/(1-$C89)+$B$89-BQ$5</f>
        <v>0.435057663251578</v>
      </c>
      <c r="BR89" s="1" t="n">
        <f aca="false">BR$5/(1-$C89)+$B$89-BR$5</f>
        <v>0.43680142812791</v>
      </c>
      <c r="BS89" s="1" t="n">
        <f aca="false">BS$5/(1-$C89)+$B$89-BS$5</f>
        <v>0.438545193004242</v>
      </c>
      <c r="BT89" s="1" t="n">
        <f aca="false">BT$5/(1-$C89)+$B$89-BT$5</f>
        <v>0.440288957880575</v>
      </c>
      <c r="BU89" s="1" t="n">
        <f aca="false">BU$5/(1-$C89)+$B$89-BU$5</f>
        <v>0.442032722756907</v>
      </c>
      <c r="BV89" s="1" t="n">
        <f aca="false">BV$5/(1-$C89)+$B$89-BV$5</f>
        <v>0.443776487633239</v>
      </c>
      <c r="BW89" s="1" t="n">
        <f aca="false">BW$5/(1-$C89)+$B$89-BW$5</f>
        <v>0.445520252509573</v>
      </c>
      <c r="BX89" s="1" t="n">
        <f aca="false">BX$5/(1-$C89)+$B$89-BX$5</f>
        <v>0.447264017385905</v>
      </c>
      <c r="BY89" s="1" t="n">
        <f aca="false">BY$5/(1-$C89)+$B$89-BY$5</f>
        <v>0.449007782262237</v>
      </c>
      <c r="BZ89" s="1" t="n">
        <f aca="false">BZ$5/(1-$C89)+$B$89-BZ$5</f>
        <v>0.450751547138569</v>
      </c>
      <c r="CA89" s="1" t="n">
        <f aca="false">CA$5/(1-$C89)+$B$89-CA$5</f>
        <v>0.452495312014902</v>
      </c>
      <c r="CB89" s="1" t="n">
        <f aca="false">CB$5/(1-$C89)+$B$89-CB$5</f>
        <v>0.454239076891234</v>
      </c>
      <c r="CC89" s="1" t="n">
        <f aca="false">CC$5/(1-$C89)+$B$89-CC$5</f>
        <v>0.455982841767566</v>
      </c>
      <c r="CD89" s="1" t="n">
        <f aca="false">CD$5/(1-$C89)+$B$89-CD$5</f>
        <v>0.457726606643899</v>
      </c>
      <c r="CE89" s="1" t="n">
        <f aca="false">CE$5/(1-$C89)+$B$89-CE$5</f>
        <v>0.459470371520231</v>
      </c>
      <c r="CF89" s="1" t="n">
        <f aca="false">CF$5/(1-$C89)+$B$89-CF$5</f>
        <v>0.461214136396563</v>
      </c>
      <c r="CG89" s="1" t="n">
        <f aca="false">CG$5/(1-$C89)+$B$89-CG$5</f>
        <v>0.462957901272896</v>
      </c>
      <c r="CH89" s="1" t="n">
        <f aca="false">CH$5/(1-$C89)+$B$89-CH$5</f>
        <v>0.464701666149228</v>
      </c>
      <c r="CI89" s="1" t="n">
        <f aca="false">CI$5/(1-$C89)+$B$89-CI$5</f>
        <v>0.46644543102556</v>
      </c>
      <c r="CJ89" s="1" t="n">
        <f aca="false">CJ$5/(1-$C89)+$B$89-CJ$5</f>
        <v>0.468189195901894</v>
      </c>
      <c r="CK89" s="1" t="n">
        <f aca="false">CK$5/(1-$C89)+$B$89-CK$5</f>
        <v>0.469932960778226</v>
      </c>
      <c r="CL89" s="1" t="n">
        <f aca="false">CL$5/(1-$C89)+$B$89-CL$5</f>
        <v>0.471676725654558</v>
      </c>
      <c r="CM89" s="1" t="n">
        <f aca="false">CM$5/(1-$C89)+$B$89-CM$5</f>
        <v>0.473420490530891</v>
      </c>
      <c r="CN89" s="1" t="n">
        <f aca="false">CN$5/(1-$C89)+$B$89-CN$5</f>
        <v>0.475164255407223</v>
      </c>
      <c r="CO89" s="1" t="n">
        <f aca="false">CO$5/(1-$C89)+$B$89-CO$5</f>
        <v>0.476908020283555</v>
      </c>
      <c r="CP89" s="1" t="n">
        <f aca="false">CP$5/(1-$C89)+$B$89-CP$5</f>
        <v>0.478651785159888</v>
      </c>
      <c r="CQ89" s="1" t="n">
        <f aca="false">CQ$5/(1-$C89)+$B$89-CQ$5</f>
        <v>0.48039555003622</v>
      </c>
      <c r="CR89" s="1" t="n">
        <f aca="false">CR$5/(1-$C89)+$B$89-CR$5</f>
        <v>0.482139314912552</v>
      </c>
      <c r="CS89" s="1" t="n">
        <f aca="false">CS$5/(1-$C89)+$B$89-CS$5</f>
        <v>0.483883079788884</v>
      </c>
      <c r="CT89" s="1" t="n">
        <f aca="false">CT$5/(1-$C89)+$B$89-CT$5</f>
        <v>0.485626844665217</v>
      </c>
      <c r="CU89" s="1" t="n">
        <f aca="false">CU$5/(1-$C89)+$B$89-CU$5</f>
        <v>0.487370609541549</v>
      </c>
      <c r="CV89" s="1" t="n">
        <f aca="false">CV$5/(1-$C89)+$B$89-CV$5</f>
        <v>0.489114374417882</v>
      </c>
      <c r="CW89" s="1" t="n">
        <f aca="false">CW$5/(1-$C89)+$B$89-CW$5</f>
        <v>0.490858139294215</v>
      </c>
      <c r="CX89" s="1" t="n">
        <f aca="false">CX$5/(1-$C89)+$B$89-CX$5</f>
        <v>0.492601904170547</v>
      </c>
      <c r="CY89" s="1" t="n">
        <f aca="false">CY$5/(1-$C89)+$B$89-CY$5</f>
        <v>0.494345669046879</v>
      </c>
      <c r="CZ89" s="1" t="n">
        <f aca="false">CZ$5/(1-$C89)+$B$89-CZ$5</f>
        <v>0.496089433923212</v>
      </c>
      <c r="DA89" s="1" t="n">
        <f aca="false">DA$5/(1-$C89)+$B$89-DA$5</f>
        <v>0.497833198799544</v>
      </c>
      <c r="DB89" s="1" t="n">
        <f aca="false">DB$5/(1-$C89)+$B$89-DB$5</f>
        <v>0.499576963675876</v>
      </c>
      <c r="DC89" s="1" t="n">
        <f aca="false">DC$5/(1-$C89)+$B$89-DC$5</f>
        <v>0.501320728552209</v>
      </c>
      <c r="DD89" s="1" t="n">
        <f aca="false">DD$5/(1-$C89)+$B$89-DD$5</f>
        <v>0.503064493428541</v>
      </c>
      <c r="DE89" s="1" t="n">
        <f aca="false">DE$5/(1-$C89)+$B$89-DE$5</f>
        <v>0.504808258304873</v>
      </c>
      <c r="DF89" s="1" t="n">
        <f aca="false">DF$5/(1-$C89)+$B$89-DF$5</f>
        <v>0.506552023181206</v>
      </c>
      <c r="DG89" s="1" t="n">
        <f aca="false">DG$5/(1-$C89)+$B$89-DG$5</f>
        <v>0.508295788057538</v>
      </c>
      <c r="DH89" s="1" t="n">
        <f aca="false">DH$5/(1-$C89)+$B$89-DH$5</f>
        <v>0.510039552933871</v>
      </c>
      <c r="DI89" s="1" t="n">
        <f aca="false">DI$5/(1-$C89)+$B$89-DI$5</f>
        <v>0.511783317810203</v>
      </c>
      <c r="DJ89" s="1" t="n">
        <f aca="false">DJ$5/(1-$C89)+$B$89-DJ$5</f>
        <v>0.513527082686536</v>
      </c>
      <c r="DK89" s="1" t="n">
        <f aca="false">DK$5/(1-$C89)+$B$89-DK$5</f>
        <v>0.515270847562868</v>
      </c>
      <c r="DL89" s="1" t="n">
        <f aca="false">DL$5/(1-$C89)+$B$89-DL$5</f>
        <v>0.5170146124392</v>
      </c>
      <c r="DM89" s="1" t="n">
        <f aca="false">DM$5/(1-$C89)+$B$89-DM$5</f>
        <v>0.518758377315533</v>
      </c>
      <c r="DN89" s="1" t="n">
        <f aca="false">DN$5/(1-$C89)+$B$89-DN$5</f>
        <v>0.520502142191865</v>
      </c>
      <c r="DO89" s="1" t="n">
        <f aca="false">DO$5/(1-$C89)+$B$89-DO$5</f>
        <v>0.522245907068197</v>
      </c>
      <c r="DP89" s="1" t="n">
        <f aca="false">DP$5/(1-$C89)+$B$89-DP$5</f>
        <v>0.52398967194453</v>
      </c>
      <c r="DQ89" s="1" t="n">
        <f aca="false">DQ$5/(1-$C89)+$B$89-DQ$5</f>
        <v>0.525733436820862</v>
      </c>
      <c r="DR89" s="1" t="n">
        <f aca="false">DR$5/(1-$C89)+$B$89-DR$5</f>
        <v>0.527477201697194</v>
      </c>
      <c r="DS89" s="1" t="n">
        <f aca="false">DS$5/(1-$C89)+$B$89-DS$5</f>
        <v>0.529220966573527</v>
      </c>
      <c r="DT89" s="1" t="n">
        <f aca="false">DT$5/(1-$C89)+$B$89-DT$5</f>
        <v>0.530964731449859</v>
      </c>
      <c r="DU89" s="1" t="n">
        <f aca="false">DU$5/(1-$C89)+$B$89-DU$5</f>
        <v>0.532708496326192</v>
      </c>
      <c r="DV89" s="1" t="n">
        <f aca="false">DV$5/(1-$C89)+$B$89-DV$5</f>
        <v>0.534452261202524</v>
      </c>
      <c r="DW89" s="1" t="n">
        <f aca="false">DW$5/(1-$C89)+$B$89-DW$5</f>
        <v>0.536196026078857</v>
      </c>
      <c r="DX89" s="1" t="n">
        <f aca="false">DX$5/(1-$C89)+$B$89-DX$5</f>
        <v>0.537939790955188</v>
      </c>
      <c r="DY89" s="1" t="n">
        <f aca="false">DY$5/(1-$C89)+$B$89-DY$5</f>
        <v>0.53968355583152</v>
      </c>
      <c r="DZ89" s="1" t="n">
        <f aca="false">DZ$5/(1-$C89)+$B$89-DZ$5</f>
        <v>0.541427320707853</v>
      </c>
      <c r="EA89" s="1" t="n">
        <f aca="false">EA$5/(1-$C89)+$B$89-EA$5</f>
        <v>0.543171085584186</v>
      </c>
      <c r="EB89" s="1" t="n">
        <f aca="false">EB$5/(1-$C89)+$B$89-EB$5</f>
        <v>0.544914850460518</v>
      </c>
      <c r="EC89" s="1" t="n">
        <f aca="false">EC$5/(1-$C89)+$B$89-EC$5</f>
        <v>0.546658615336851</v>
      </c>
      <c r="ED89" s="1" t="n">
        <f aca="false">ED$5/(1-$C89)+$B$89-ED$5</f>
        <v>0.548402380213182</v>
      </c>
    </row>
    <row r="90" customFormat="false" ht="12.75" hidden="false" customHeight="false" outlineLevel="0" collapsed="false">
      <c r="A90" s="18" t="s">
        <v>112</v>
      </c>
      <c r="B90" s="1" t="n">
        <v>0.1171</v>
      </c>
      <c r="C90" s="2" t="n">
        <v>0.0238</v>
      </c>
      <c r="D90" s="1" t="n">
        <f aca="false">D$5/(1-$C90)+$B$90-D$5</f>
        <v>0.153670374923172</v>
      </c>
      <c r="E90" s="1" t="n">
        <f aca="false">E$5/(1-$C90)+$B$90-E$5</f>
        <v>0.154889387420611</v>
      </c>
      <c r="F90" s="1" t="n">
        <f aca="false">F$5/(1-$C90)+$B$90-F$5</f>
        <v>0.15610839991805</v>
      </c>
      <c r="G90" s="1" t="n">
        <f aca="false">G$5/(1-$C90)+$B$90-G$5</f>
        <v>0.157327412415489</v>
      </c>
      <c r="H90" s="1" t="n">
        <f aca="false">H$5/(1-$C90)+$B$90-H$5</f>
        <v>0.158546424912928</v>
      </c>
      <c r="I90" s="1" t="n">
        <f aca="false">I$5/(1-$C90)+$B$90-I$5</f>
        <v>0.159765437410367</v>
      </c>
      <c r="J90" s="1" t="n">
        <f aca="false">J$5/(1-$C90)+$B$90-J$5</f>
        <v>0.160984449907806</v>
      </c>
      <c r="K90" s="1" t="n">
        <f aca="false">K$5/(1-$C90)+$B$90-K$5</f>
        <v>0.162203462405245</v>
      </c>
      <c r="L90" s="1" t="n">
        <f aca="false">L$5/(1-$C90)+$B$90-L$5</f>
        <v>0.163422474902684</v>
      </c>
      <c r="M90" s="1" t="n">
        <f aca="false">M$5/(1-$C90)+$B$90-M$5</f>
        <v>0.164641487400123</v>
      </c>
      <c r="N90" s="1" t="n">
        <f aca="false">N$5/(1-$C90)+$B$90-N$5</f>
        <v>0.165860499897562</v>
      </c>
      <c r="O90" s="1" t="n">
        <f aca="false">O$5/(1-$C90)+$B$90-O$5</f>
        <v>0.167079512395001</v>
      </c>
      <c r="P90" s="1" t="n">
        <f aca="false">P$5/(1-$C90)+$B$90-P$5</f>
        <v>0.16829852489244</v>
      </c>
      <c r="Q90" s="1" t="n">
        <f aca="false">Q$5/(1-$C90)+$B$90-Q$5</f>
        <v>0.16951753738988</v>
      </c>
      <c r="R90" s="1" t="n">
        <f aca="false">R$5/(1-$C90)+$B$90-R$5</f>
        <v>0.170736549887319</v>
      </c>
      <c r="S90" s="1" t="n">
        <f aca="false">S$5/(1-$C90)+$B$90-S$5</f>
        <v>0.171955562384758</v>
      </c>
      <c r="T90" s="1" t="n">
        <f aca="false">T$5/(1-$C90)+$B$90-T$5</f>
        <v>0.173174574882196</v>
      </c>
      <c r="U90" s="1" t="n">
        <f aca="false">U$5/(1-$C90)+$B$90-U$5</f>
        <v>0.174393587379635</v>
      </c>
      <c r="V90" s="1" t="n">
        <f aca="false">V$5/(1-$C90)+$B$90-V$5</f>
        <v>0.175612599877075</v>
      </c>
      <c r="W90" s="1" t="n">
        <f aca="false">W$5/(1-$C90)+$B$90-W$5</f>
        <v>0.176831612374514</v>
      </c>
      <c r="X90" s="1" t="n">
        <f aca="false">X$5/(1-$C90)+$B$90-X$5</f>
        <v>0.178050624871953</v>
      </c>
      <c r="Y90" s="1" t="n">
        <f aca="false">Y$5/(1-$C90)+$B$90-Y$5</f>
        <v>0.179269637369392</v>
      </c>
      <c r="Z90" s="1" t="n">
        <f aca="false">Z$5/(1-$C90)+$B$90-Z$5</f>
        <v>0.180488649866831</v>
      </c>
      <c r="AA90" s="1" t="n">
        <f aca="false">AA$5/(1-$C90)+$B$90-AA$5</f>
        <v>0.18170766236427</v>
      </c>
      <c r="AB90" s="1" t="n">
        <f aca="false">AB$5/(1-$C90)+$B$90-AB$5</f>
        <v>0.182926674861709</v>
      </c>
      <c r="AC90" s="1" t="n">
        <f aca="false">AC$5/(1-$C90)+$B$90-AC$5</f>
        <v>0.184145687359148</v>
      </c>
      <c r="AD90" s="1" t="n">
        <f aca="false">AD$5/(1-$C90)+$B$90-AD$5</f>
        <v>0.185364699856587</v>
      </c>
      <c r="AE90" s="1" t="n">
        <f aca="false">AE$5/(1-$C90)+$B$90-AE$5</f>
        <v>0.186583712354026</v>
      </c>
      <c r="AF90" s="1" t="n">
        <f aca="false">AF$5/(1-$C90)+$B$90-AF$5</f>
        <v>0.187802724851465</v>
      </c>
      <c r="AG90" s="1" t="n">
        <f aca="false">AG$5/(1-$C90)+$B$90-AG$5</f>
        <v>0.189021737348904</v>
      </c>
      <c r="AH90" s="1" t="n">
        <f aca="false">AH$5/(1-$C90)+$B$90-AH$5</f>
        <v>0.190240749846343</v>
      </c>
      <c r="AI90" s="1" t="n">
        <f aca="false">AI$5/(1-$C90)+$B$90-AI$5</f>
        <v>0.191459762343782</v>
      </c>
      <c r="AJ90" s="1" t="n">
        <f aca="false">AJ$5/(1-$C90)+$B$90-AJ$5</f>
        <v>0.192678774841221</v>
      </c>
      <c r="AK90" s="1" t="n">
        <f aca="false">AK$5/(1-$C90)+$B$90-AK$5</f>
        <v>0.19389778733866</v>
      </c>
      <c r="AL90" s="1" t="n">
        <f aca="false">AL$5/(1-$C90)+$B$90-AL$5</f>
        <v>0.195116799836099</v>
      </c>
      <c r="AM90" s="1" t="n">
        <f aca="false">AM$5/(1-$C90)+$B$90-AM$5</f>
        <v>0.196335812333539</v>
      </c>
      <c r="AN90" s="1" t="n">
        <f aca="false">AN$5/(1-$C90)+$B$90-AN$5</f>
        <v>0.197554824830978</v>
      </c>
      <c r="AO90" s="1" t="n">
        <f aca="false">AO$5/(1-$C90)+$B$90-AO$5</f>
        <v>0.198773837328416</v>
      </c>
      <c r="AP90" s="1" t="n">
        <f aca="false">AP$5/(1-$C90)+$B$90-AP$5</f>
        <v>0.199992849825855</v>
      </c>
      <c r="AQ90" s="1" t="n">
        <f aca="false">AQ$5/(1-$C90)+$B$90-AQ$5</f>
        <v>0.201211862323295</v>
      </c>
      <c r="AR90" s="1" t="n">
        <f aca="false">AR$5/(1-$C90)+$B$90-AR$5</f>
        <v>0.202430874820734</v>
      </c>
      <c r="AS90" s="1" t="n">
        <f aca="false">AS$5/(1-$C90)+$B$90-AS$5</f>
        <v>0.203649887318173</v>
      </c>
      <c r="AT90" s="1" t="n">
        <f aca="false">AT$5/(1-$C90)+$B$90-AT$5</f>
        <v>0.204868899815612</v>
      </c>
      <c r="AU90" s="1" t="n">
        <f aca="false">AU$5/(1-$C90)+$B$90-AU$5</f>
        <v>0.206087912313051</v>
      </c>
      <c r="AV90" s="1" t="n">
        <f aca="false">AV$5/(1-$C90)+$B$90-AV$5</f>
        <v>0.20730692481049</v>
      </c>
      <c r="AW90" s="1" t="n">
        <f aca="false">AW$5/(1-$C90)+$B$90-AW$5</f>
        <v>0.208525937307929</v>
      </c>
      <c r="AX90" s="1" t="n">
        <f aca="false">AX$5/(1-$C90)+$B$90-AX$5</f>
        <v>0.209744949805368</v>
      </c>
      <c r="AY90" s="1" t="n">
        <f aca="false">AY$5/(1-$C90)+$B$90-AY$5</f>
        <v>0.210963962302807</v>
      </c>
      <c r="AZ90" s="1" t="n">
        <f aca="false">AZ$5/(1-$C90)+$B$90-AZ$5</f>
        <v>0.212182974800246</v>
      </c>
      <c r="BA90" s="1" t="n">
        <f aca="false">BA$5/(1-$C90)+$B$90-BA$5</f>
        <v>0.213401987297685</v>
      </c>
      <c r="BB90" s="1" t="n">
        <f aca="false">BB$5/(1-$C90)+$B$90-BB$5</f>
        <v>0.214620999795124</v>
      </c>
      <c r="BC90" s="1" t="n">
        <f aca="false">BC$5/(1-$C90)+$B$90-BC$5</f>
        <v>0.215840012292563</v>
      </c>
      <c r="BD90" s="1" t="n">
        <f aca="false">BD$5/(1-$C90)+$B$90-BD$5</f>
        <v>0.217059024790002</v>
      </c>
      <c r="BE90" s="1" t="n">
        <f aca="false">BE$5/(1-$C90)+$B$90-BE$5</f>
        <v>0.21827803728744</v>
      </c>
      <c r="BF90" s="1" t="n">
        <f aca="false">BF$5/(1-$C90)+$B$90-BF$5</f>
        <v>0.21949704978488</v>
      </c>
      <c r="BG90" s="1" t="n">
        <f aca="false">BG$5/(1-$C90)+$B$90-BG$5</f>
        <v>0.220716062282319</v>
      </c>
      <c r="BH90" s="1" t="n">
        <f aca="false">BH$5/(1-$C90)+$B$90-BH$5</f>
        <v>0.221935074779758</v>
      </c>
      <c r="BI90" s="1" t="n">
        <f aca="false">BI$5/(1-$C90)+$B$90-BI$5</f>
        <v>0.223154087277197</v>
      </c>
      <c r="BJ90" s="1" t="n">
        <f aca="false">BJ$5/(1-$C90)+$B$90-BJ$5</f>
        <v>0.224373099774637</v>
      </c>
      <c r="BK90" s="1" t="n">
        <f aca="false">BK$5/(1-$C90)+$B$90-BK$5</f>
        <v>0.225592112272075</v>
      </c>
      <c r="BL90" s="1" t="n">
        <f aca="false">BL$5/(1-$C90)+$B$90-BL$5</f>
        <v>0.226811124769514</v>
      </c>
      <c r="BM90" s="1" t="n">
        <f aca="false">BM$5/(1-$C90)+$B$90-BM$5</f>
        <v>0.228030137266953</v>
      </c>
      <c r="BN90" s="1" t="n">
        <f aca="false">BN$5/(1-$C90)+$B$90-BN$5</f>
        <v>0.229249149764392</v>
      </c>
      <c r="BO90" s="1" t="n">
        <f aca="false">BO$5/(1-$C90)+$B$90-BO$5</f>
        <v>0.230468162261832</v>
      </c>
      <c r="BP90" s="1" t="n">
        <f aca="false">BP$5/(1-$C90)+$B$90-BP$5</f>
        <v>0.23168717475927</v>
      </c>
      <c r="BQ90" s="1" t="n">
        <f aca="false">BQ$5/(1-$C90)+$B$90-BQ$5</f>
        <v>0.23290618725671</v>
      </c>
      <c r="BR90" s="1" t="n">
        <f aca="false">BR$5/(1-$C90)+$B$90-BR$5</f>
        <v>0.234125199754149</v>
      </c>
      <c r="BS90" s="1" t="n">
        <f aca="false">BS$5/(1-$C90)+$B$90-BS$5</f>
        <v>0.235344212251587</v>
      </c>
      <c r="BT90" s="1" t="n">
        <f aca="false">BT$5/(1-$C90)+$B$90-BT$5</f>
        <v>0.236563224749027</v>
      </c>
      <c r="BU90" s="1" t="n">
        <f aca="false">BU$5/(1-$C90)+$B$90-BU$5</f>
        <v>0.237782237246465</v>
      </c>
      <c r="BV90" s="1" t="n">
        <f aca="false">BV$5/(1-$C90)+$B$90-BV$5</f>
        <v>0.239001249743905</v>
      </c>
      <c r="BW90" s="1" t="n">
        <f aca="false">BW$5/(1-$C90)+$B$90-BW$5</f>
        <v>0.240220262241344</v>
      </c>
      <c r="BX90" s="1" t="n">
        <f aca="false">BX$5/(1-$C90)+$B$90-BX$5</f>
        <v>0.241439274738783</v>
      </c>
      <c r="BY90" s="1" t="n">
        <f aca="false">BY$5/(1-$C90)+$B$90-BY$5</f>
        <v>0.242658287236222</v>
      </c>
      <c r="BZ90" s="1" t="n">
        <f aca="false">BZ$5/(1-$C90)+$B$90-BZ$5</f>
        <v>0.24387729973366</v>
      </c>
      <c r="CA90" s="1" t="n">
        <f aca="false">CA$5/(1-$C90)+$B$90-CA$5</f>
        <v>0.2450963122311</v>
      </c>
      <c r="CB90" s="1" t="n">
        <f aca="false">CB$5/(1-$C90)+$B$90-CB$5</f>
        <v>0.246315324728539</v>
      </c>
      <c r="CC90" s="1" t="n">
        <f aca="false">CC$5/(1-$C90)+$B$90-CC$5</f>
        <v>0.247534337225978</v>
      </c>
      <c r="CD90" s="1" t="n">
        <f aca="false">CD$5/(1-$C90)+$B$90-CD$5</f>
        <v>0.248753349723417</v>
      </c>
      <c r="CE90" s="1" t="n">
        <f aca="false">CE$5/(1-$C90)+$B$90-CE$5</f>
        <v>0.249972362220857</v>
      </c>
      <c r="CF90" s="1" t="n">
        <f aca="false">CF$5/(1-$C90)+$B$90-CF$5</f>
        <v>0.251191374718295</v>
      </c>
      <c r="CG90" s="1" t="n">
        <f aca="false">CG$5/(1-$C90)+$B$90-CG$5</f>
        <v>0.252410387215734</v>
      </c>
      <c r="CH90" s="1" t="n">
        <f aca="false">CH$5/(1-$C90)+$B$90-CH$5</f>
        <v>0.253629399713173</v>
      </c>
      <c r="CI90" s="1" t="n">
        <f aca="false">CI$5/(1-$C90)+$B$90-CI$5</f>
        <v>0.254848412210612</v>
      </c>
      <c r="CJ90" s="1" t="n">
        <f aca="false">CJ$5/(1-$C90)+$B$90-CJ$5</f>
        <v>0.256067424708052</v>
      </c>
      <c r="CK90" s="1" t="n">
        <f aca="false">CK$5/(1-$C90)+$B$90-CK$5</f>
        <v>0.25728643720549</v>
      </c>
      <c r="CL90" s="1" t="n">
        <f aca="false">CL$5/(1-$C90)+$B$90-CL$5</f>
        <v>0.25850544970293</v>
      </c>
      <c r="CM90" s="1" t="n">
        <f aca="false">CM$5/(1-$C90)+$B$90-CM$5</f>
        <v>0.259724462200369</v>
      </c>
      <c r="CN90" s="1" t="n">
        <f aca="false">CN$5/(1-$C90)+$B$90-CN$5</f>
        <v>0.260943474697807</v>
      </c>
      <c r="CO90" s="1" t="n">
        <f aca="false">CO$5/(1-$C90)+$B$90-CO$5</f>
        <v>0.262162487195247</v>
      </c>
      <c r="CP90" s="1" t="n">
        <f aca="false">CP$5/(1-$C90)+$B$90-CP$5</f>
        <v>0.263381499692685</v>
      </c>
      <c r="CQ90" s="1" t="n">
        <f aca="false">CQ$5/(1-$C90)+$B$90-CQ$5</f>
        <v>0.264600512190125</v>
      </c>
      <c r="CR90" s="1" t="n">
        <f aca="false">CR$5/(1-$C90)+$B$90-CR$5</f>
        <v>0.265819524687564</v>
      </c>
      <c r="CS90" s="1" t="n">
        <f aca="false">CS$5/(1-$C90)+$B$90-CS$5</f>
        <v>0.267038537185003</v>
      </c>
      <c r="CT90" s="1" t="n">
        <f aca="false">CT$5/(1-$C90)+$B$90-CT$5</f>
        <v>0.268257549682442</v>
      </c>
      <c r="CU90" s="1" t="n">
        <f aca="false">CU$5/(1-$C90)+$B$90-CU$5</f>
        <v>0.269476562179881</v>
      </c>
      <c r="CV90" s="1" t="n">
        <f aca="false">CV$5/(1-$C90)+$B$90-CV$5</f>
        <v>0.27069557467732</v>
      </c>
      <c r="CW90" s="1" t="n">
        <f aca="false">CW$5/(1-$C90)+$B$90-CW$5</f>
        <v>0.271914587174759</v>
      </c>
      <c r="CX90" s="1" t="n">
        <f aca="false">CX$5/(1-$C90)+$B$90-CX$5</f>
        <v>0.273133599672198</v>
      </c>
      <c r="CY90" s="1" t="n">
        <f aca="false">CY$5/(1-$C90)+$B$90-CY$5</f>
        <v>0.274352612169637</v>
      </c>
      <c r="CZ90" s="1" t="n">
        <f aca="false">CZ$5/(1-$C90)+$B$90-CZ$5</f>
        <v>0.275571624667077</v>
      </c>
      <c r="DA90" s="1" t="n">
        <f aca="false">DA$5/(1-$C90)+$B$90-DA$5</f>
        <v>0.276790637164515</v>
      </c>
      <c r="DB90" s="1" t="n">
        <f aca="false">DB$5/(1-$C90)+$B$90-DB$5</f>
        <v>0.278009649661954</v>
      </c>
      <c r="DC90" s="1" t="n">
        <f aca="false">DC$5/(1-$C90)+$B$90-DC$5</f>
        <v>0.279228662159393</v>
      </c>
      <c r="DD90" s="1" t="n">
        <f aca="false">DD$5/(1-$C90)+$B$90-DD$5</f>
        <v>0.280447674656832</v>
      </c>
      <c r="DE90" s="1" t="n">
        <f aca="false">DE$5/(1-$C90)+$B$90-DE$5</f>
        <v>0.281666687154272</v>
      </c>
      <c r="DF90" s="1" t="n">
        <f aca="false">DF$5/(1-$C90)+$B$90-DF$5</f>
        <v>0.28288569965171</v>
      </c>
      <c r="DG90" s="1" t="n">
        <f aca="false">DG$5/(1-$C90)+$B$90-DG$5</f>
        <v>0.28410471214915</v>
      </c>
      <c r="DH90" s="1" t="n">
        <f aca="false">DH$5/(1-$C90)+$B$90-DH$5</f>
        <v>0.285323724646588</v>
      </c>
      <c r="DI90" s="1" t="n">
        <f aca="false">DI$5/(1-$C90)+$B$90-DI$5</f>
        <v>0.286542737144027</v>
      </c>
      <c r="DJ90" s="1" t="n">
        <f aca="false">DJ$5/(1-$C90)+$B$90-DJ$5</f>
        <v>0.287761749641467</v>
      </c>
      <c r="DK90" s="1" t="n">
        <f aca="false">DK$5/(1-$C90)+$B$90-DK$5</f>
        <v>0.288980762138905</v>
      </c>
      <c r="DL90" s="1" t="n">
        <f aca="false">DL$5/(1-$C90)+$B$90-DL$5</f>
        <v>0.290199774636345</v>
      </c>
      <c r="DM90" s="1" t="n">
        <f aca="false">DM$5/(1-$C90)+$B$90-DM$5</f>
        <v>0.291418787133784</v>
      </c>
      <c r="DN90" s="1" t="n">
        <f aca="false">DN$5/(1-$C90)+$B$90-DN$5</f>
        <v>0.292637799631223</v>
      </c>
      <c r="DO90" s="1" t="n">
        <f aca="false">DO$5/(1-$C90)+$B$90-DO$5</f>
        <v>0.293856812128662</v>
      </c>
      <c r="DP90" s="1" t="n">
        <f aca="false">DP$5/(1-$C90)+$B$90-DP$5</f>
        <v>0.295075824626101</v>
      </c>
      <c r="DQ90" s="1" t="n">
        <f aca="false">DQ$5/(1-$C90)+$B$90-DQ$5</f>
        <v>0.29629483712354</v>
      </c>
      <c r="DR90" s="1" t="n">
        <f aca="false">DR$5/(1-$C90)+$B$90-DR$5</f>
        <v>0.297513849620979</v>
      </c>
      <c r="DS90" s="1" t="n">
        <f aca="false">DS$5/(1-$C90)+$B$90-DS$5</f>
        <v>0.298732862118418</v>
      </c>
      <c r="DT90" s="1" t="n">
        <f aca="false">DT$5/(1-$C90)+$B$90-DT$5</f>
        <v>0.299951874615857</v>
      </c>
      <c r="DU90" s="1" t="n">
        <f aca="false">DU$5/(1-$C90)+$B$90-DU$5</f>
        <v>0.301170887113297</v>
      </c>
      <c r="DV90" s="1" t="n">
        <f aca="false">DV$5/(1-$C90)+$B$90-DV$5</f>
        <v>0.302389899610735</v>
      </c>
      <c r="DW90" s="1" t="n">
        <f aca="false">DW$5/(1-$C90)+$B$90-DW$5</f>
        <v>0.303608912108174</v>
      </c>
      <c r="DX90" s="1" t="n">
        <f aca="false">DX$5/(1-$C90)+$B$90-DX$5</f>
        <v>0.304827924605614</v>
      </c>
      <c r="DY90" s="1" t="n">
        <f aca="false">DY$5/(1-$C90)+$B$90-DY$5</f>
        <v>0.306046937103053</v>
      </c>
      <c r="DZ90" s="1" t="n">
        <f aca="false">DZ$5/(1-$C90)+$B$90-DZ$5</f>
        <v>0.307265949600493</v>
      </c>
      <c r="EA90" s="1" t="n">
        <f aca="false">EA$5/(1-$C90)+$B$90-EA$5</f>
        <v>0.308484962097932</v>
      </c>
      <c r="EB90" s="1" t="n">
        <f aca="false">EB$5/(1-$C90)+$B$90-EB$5</f>
        <v>0.30970397459537</v>
      </c>
      <c r="EC90" s="1" t="n">
        <f aca="false">EC$5/(1-$C90)+$B$90-EC$5</f>
        <v>0.310922987092809</v>
      </c>
      <c r="ED90" s="1" t="n">
        <f aca="false">ED$5/(1-$C90)+$B$90-ED$5</f>
        <v>0.312141999590248</v>
      </c>
    </row>
    <row r="91" customFormat="false" ht="12.75" hidden="false" customHeight="false" outlineLevel="0" collapsed="false">
      <c r="A91" s="1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</row>
    <row r="92" customFormat="false" ht="12.75" hidden="false" customHeight="false" outlineLevel="0" collapsed="false">
      <c r="A92" s="18" t="s">
        <v>106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</row>
    <row r="93" customFormat="false" ht="12.75" hidden="false" customHeight="false" outlineLevel="0" collapsed="false">
      <c r="A93" s="18" t="s">
        <v>113</v>
      </c>
      <c r="B93" s="1" t="n">
        <v>0.2668</v>
      </c>
      <c r="C93" s="2" t="n">
        <v>0.0379</v>
      </c>
      <c r="D93" s="1" t="n">
        <f aca="false">D$5/(1-$C93)+$B$93-D$5</f>
        <v>0.325889491736826</v>
      </c>
      <c r="E93" s="1" t="n">
        <f aca="false">E$5/(1-$C93)+$B$93-E$5</f>
        <v>0.327859141461387</v>
      </c>
      <c r="F93" s="1" t="n">
        <f aca="false">F$5/(1-$C93)+$B$93-F$5</f>
        <v>0.329828791185947</v>
      </c>
      <c r="G93" s="1" t="n">
        <f aca="false">G$5/(1-$C93)+$B$93-G$5</f>
        <v>0.331798440910508</v>
      </c>
      <c r="H93" s="1" t="n">
        <f aca="false">H$5/(1-$C93)+$B$93-H$5</f>
        <v>0.333768090635069</v>
      </c>
      <c r="I93" s="1" t="n">
        <f aca="false">I$5/(1-$C93)+$B$93-I$5</f>
        <v>0.33573774035963</v>
      </c>
      <c r="J93" s="1" t="n">
        <f aca="false">J$5/(1-$C93)+$B$93-J$5</f>
        <v>0.337707390084191</v>
      </c>
      <c r="K93" s="1" t="n">
        <f aca="false">K$5/(1-$C93)+$B$93-K$5</f>
        <v>0.339677039808752</v>
      </c>
      <c r="L93" s="1" t="n">
        <f aca="false">L$5/(1-$C93)+$B$93-L$5</f>
        <v>0.341646689533313</v>
      </c>
      <c r="M93" s="1" t="n">
        <f aca="false">M$5/(1-$C93)+$B$93-M$5</f>
        <v>0.343616339257874</v>
      </c>
      <c r="N93" s="1" t="n">
        <f aca="false">N$5/(1-$C93)+$B$93-N$5</f>
        <v>0.345585988982434</v>
      </c>
      <c r="O93" s="1" t="n">
        <f aca="false">O$5/(1-$C93)+$B$93-O$5</f>
        <v>0.347555638706995</v>
      </c>
      <c r="P93" s="1" t="n">
        <f aca="false">P$5/(1-$C93)+$B$93-P$5</f>
        <v>0.349525288431556</v>
      </c>
      <c r="Q93" s="1" t="n">
        <f aca="false">Q$5/(1-$C93)+$B$93-Q$5</f>
        <v>0.351494938156117</v>
      </c>
      <c r="R93" s="1" t="n">
        <f aca="false">R$5/(1-$C93)+$B$93-R$5</f>
        <v>0.353464587880678</v>
      </c>
      <c r="S93" s="1" t="n">
        <f aca="false">S$5/(1-$C93)+$B$93-S$5</f>
        <v>0.355434237605238</v>
      </c>
      <c r="T93" s="1" t="n">
        <f aca="false">T$5/(1-$C93)+$B$93-T$5</f>
        <v>0.3574038873298</v>
      </c>
      <c r="U93" s="1" t="n">
        <f aca="false">U$5/(1-$C93)+$B$93-U$5</f>
        <v>0.35937353705436</v>
      </c>
      <c r="V93" s="1" t="n">
        <f aca="false">V$5/(1-$C93)+$B$93-V$5</f>
        <v>0.361343186778921</v>
      </c>
      <c r="W93" s="1" t="n">
        <f aca="false">W$5/(1-$C93)+$B$93-W$5</f>
        <v>0.363312836503482</v>
      </c>
      <c r="X93" s="1" t="n">
        <f aca="false">X$5/(1-$C93)+$B$93-X$5</f>
        <v>0.365282486228043</v>
      </c>
      <c r="Y93" s="1" t="n">
        <f aca="false">Y$5/(1-$C93)+$B$93-Y$5</f>
        <v>0.367252135952604</v>
      </c>
      <c r="Z93" s="1" t="n">
        <f aca="false">Z$5/(1-$C93)+$B$93-Z$5</f>
        <v>0.369221785677165</v>
      </c>
      <c r="AA93" s="1" t="n">
        <f aca="false">AA$5/(1-$C93)+$B$93-AA$5</f>
        <v>0.371191435401725</v>
      </c>
      <c r="AB93" s="1" t="n">
        <f aca="false">AB$5/(1-$C93)+$B$93-AB$5</f>
        <v>0.373161085126286</v>
      </c>
      <c r="AC93" s="1" t="n">
        <f aca="false">AC$5/(1-$C93)+$B$93-AC$5</f>
        <v>0.375130734850847</v>
      </c>
      <c r="AD93" s="1" t="n">
        <f aca="false">AD$5/(1-$C93)+$B$93-AD$5</f>
        <v>0.377100384575408</v>
      </c>
      <c r="AE93" s="1" t="n">
        <f aca="false">AE$5/(1-$C93)+$B$93-AE$5</f>
        <v>0.379070034299969</v>
      </c>
      <c r="AF93" s="1" t="n">
        <f aca="false">AF$5/(1-$C93)+$B$93-AF$5</f>
        <v>0.38103968402453</v>
      </c>
      <c r="AG93" s="1" t="n">
        <f aca="false">AG$5/(1-$C93)+$B$93-AG$5</f>
        <v>0.383009333749091</v>
      </c>
      <c r="AH93" s="1" t="n">
        <f aca="false">AH$5/(1-$C93)+$B$93-AH$5</f>
        <v>0.384978983473651</v>
      </c>
      <c r="AI93" s="1" t="n">
        <f aca="false">AI$5/(1-$C93)+$B$93-AI$5</f>
        <v>0.386948633198212</v>
      </c>
      <c r="AJ93" s="1" t="n">
        <f aca="false">AJ$5/(1-$C93)+$B$93-AJ$5</f>
        <v>0.388918282922773</v>
      </c>
      <c r="AK93" s="1" t="n">
        <f aca="false">AK$5/(1-$C93)+$B$93-AK$5</f>
        <v>0.390887932647334</v>
      </c>
      <c r="AL93" s="1" t="n">
        <f aca="false">AL$5/(1-$C93)+$B$93-AL$5</f>
        <v>0.392857582371895</v>
      </c>
      <c r="AM93" s="1" t="n">
        <f aca="false">AM$5/(1-$C93)+$B$93-AM$5</f>
        <v>0.394827232096456</v>
      </c>
      <c r="AN93" s="1" t="n">
        <f aca="false">AN$5/(1-$C93)+$B$93-AN$5</f>
        <v>0.396796881821016</v>
      </c>
      <c r="AO93" s="1" t="n">
        <f aca="false">AO$5/(1-$C93)+$B$93-AO$5</f>
        <v>0.398766531545578</v>
      </c>
      <c r="AP93" s="1" t="n">
        <f aca="false">AP$5/(1-$C93)+$B$93-AP$5</f>
        <v>0.400736181270138</v>
      </c>
      <c r="AQ93" s="1" t="n">
        <f aca="false">AQ$5/(1-$C93)+$B$93-AQ$5</f>
        <v>0.402705830994699</v>
      </c>
      <c r="AR93" s="1" t="n">
        <f aca="false">AR$5/(1-$C93)+$B$93-AR$5</f>
        <v>0.40467548071926</v>
      </c>
      <c r="AS93" s="1" t="n">
        <f aca="false">AS$5/(1-$C93)+$B$93-AS$5</f>
        <v>0.406645130443821</v>
      </c>
      <c r="AT93" s="1" t="n">
        <f aca="false">AT$5/(1-$C93)+$B$93-AT$5</f>
        <v>0.408614780168382</v>
      </c>
      <c r="AU93" s="1" t="n">
        <f aca="false">AU$5/(1-$C93)+$B$93-AU$5</f>
        <v>0.410584429892942</v>
      </c>
      <c r="AV93" s="1" t="n">
        <f aca="false">AV$5/(1-$C93)+$B$93-AV$5</f>
        <v>0.412554079617503</v>
      </c>
      <c r="AW93" s="1" t="n">
        <f aca="false">AW$5/(1-$C93)+$B$93-AW$5</f>
        <v>0.414523729342065</v>
      </c>
      <c r="AX93" s="1" t="n">
        <f aca="false">AX$5/(1-$C93)+$B$93-AX$5</f>
        <v>0.416493379066625</v>
      </c>
      <c r="AY93" s="1" t="n">
        <f aca="false">AY$5/(1-$C93)+$B$93-AY$5</f>
        <v>0.418463028791186</v>
      </c>
      <c r="AZ93" s="1" t="n">
        <f aca="false">AZ$5/(1-$C93)+$B$93-AZ$5</f>
        <v>0.420432678515747</v>
      </c>
      <c r="BA93" s="1" t="n">
        <f aca="false">BA$5/(1-$C93)+$B$93-BA$5</f>
        <v>0.422402328240307</v>
      </c>
      <c r="BB93" s="1" t="n">
        <f aca="false">BB$5/(1-$C93)+$B$93-BB$5</f>
        <v>0.424371977964869</v>
      </c>
      <c r="BC93" s="1" t="n">
        <f aca="false">BC$5/(1-$C93)+$B$93-BC$5</f>
        <v>0.426341627689429</v>
      </c>
      <c r="BD93" s="1" t="n">
        <f aca="false">BD$5/(1-$C93)+$B$93-BD$5</f>
        <v>0.42831127741399</v>
      </c>
      <c r="BE93" s="1" t="n">
        <f aca="false">BE$5/(1-$C93)+$B$93-BE$5</f>
        <v>0.430280927138551</v>
      </c>
      <c r="BF93" s="1" t="n">
        <f aca="false">BF$5/(1-$C93)+$B$93-BF$5</f>
        <v>0.432250576863112</v>
      </c>
      <c r="BG93" s="1" t="n">
        <f aca="false">BG$5/(1-$C93)+$B$93-BG$5</f>
        <v>0.434220226587673</v>
      </c>
      <c r="BH93" s="1" t="n">
        <f aca="false">BH$5/(1-$C93)+$B$93-BH$5</f>
        <v>0.436189876312233</v>
      </c>
      <c r="BI93" s="1" t="n">
        <f aca="false">BI$5/(1-$C93)+$B$93-BI$5</f>
        <v>0.438159526036794</v>
      </c>
      <c r="BJ93" s="1" t="n">
        <f aca="false">BJ$5/(1-$C93)+$B$93-BJ$5</f>
        <v>0.440129175761355</v>
      </c>
      <c r="BK93" s="1" t="n">
        <f aca="false">BK$5/(1-$C93)+$B$93-BK$5</f>
        <v>0.442098825485916</v>
      </c>
      <c r="BL93" s="1" t="n">
        <f aca="false">BL$5/(1-$C93)+$B$93-BL$5</f>
        <v>0.444068475210477</v>
      </c>
      <c r="BM93" s="1" t="n">
        <f aca="false">BM$5/(1-$C93)+$B$93-BM$5</f>
        <v>0.446038124935038</v>
      </c>
      <c r="BN93" s="1" t="n">
        <f aca="false">BN$5/(1-$C93)+$B$93-BN$5</f>
        <v>0.448007774659598</v>
      </c>
      <c r="BO93" s="1" t="n">
        <f aca="false">BO$5/(1-$C93)+$B$93-BO$5</f>
        <v>0.449977424384159</v>
      </c>
      <c r="BP93" s="1" t="n">
        <f aca="false">BP$5/(1-$C93)+$B$93-BP$5</f>
        <v>0.451947074108721</v>
      </c>
      <c r="BQ93" s="1" t="n">
        <f aca="false">BQ$5/(1-$C93)+$B$93-BQ$5</f>
        <v>0.453916723833281</v>
      </c>
      <c r="BR93" s="1" t="n">
        <f aca="false">BR$5/(1-$C93)+$B$93-BR$5</f>
        <v>0.455886373557842</v>
      </c>
      <c r="BS93" s="1" t="n">
        <f aca="false">BS$5/(1-$C93)+$B$93-BS$5</f>
        <v>0.457856023282403</v>
      </c>
      <c r="BT93" s="1" t="n">
        <f aca="false">BT$5/(1-$C93)+$B$93-BT$5</f>
        <v>0.459825673006963</v>
      </c>
      <c r="BU93" s="1" t="n">
        <f aca="false">BU$5/(1-$C93)+$B$93-BU$5</f>
        <v>0.461795322731525</v>
      </c>
      <c r="BV93" s="1" t="n">
        <f aca="false">BV$5/(1-$C93)+$B$93-BV$5</f>
        <v>0.463764972456086</v>
      </c>
      <c r="BW93" s="1" t="n">
        <f aca="false">BW$5/(1-$C93)+$B$93-BW$5</f>
        <v>0.465734622180646</v>
      </c>
      <c r="BX93" s="1" t="n">
        <f aca="false">BX$5/(1-$C93)+$B$93-BX$5</f>
        <v>0.467704271905207</v>
      </c>
      <c r="BY93" s="1" t="n">
        <f aca="false">BY$5/(1-$C93)+$B$93-BY$5</f>
        <v>0.469673921629768</v>
      </c>
      <c r="BZ93" s="1" t="n">
        <f aca="false">BZ$5/(1-$C93)+$B$93-BZ$5</f>
        <v>0.471643571354329</v>
      </c>
      <c r="CA93" s="1" t="n">
        <f aca="false">CA$5/(1-$C93)+$B$93-CA$5</f>
        <v>0.47361322107889</v>
      </c>
      <c r="CB93" s="1" t="n">
        <f aca="false">CB$5/(1-$C93)+$B$93-CB$5</f>
        <v>0.475582870803451</v>
      </c>
      <c r="CC93" s="1" t="n">
        <f aca="false">CC$5/(1-$C93)+$B$93-CC$5</f>
        <v>0.477552520528011</v>
      </c>
      <c r="CD93" s="1" t="n">
        <f aca="false">CD$5/(1-$C93)+$B$93-CD$5</f>
        <v>0.479522170252572</v>
      </c>
      <c r="CE93" s="1" t="n">
        <f aca="false">CE$5/(1-$C93)+$B$93-CE$5</f>
        <v>0.481491819977133</v>
      </c>
      <c r="CF93" s="1" t="n">
        <f aca="false">CF$5/(1-$C93)+$B$93-CF$5</f>
        <v>0.483461469701694</v>
      </c>
      <c r="CG93" s="1" t="n">
        <f aca="false">CG$5/(1-$C93)+$B$93-CG$5</f>
        <v>0.485431119426255</v>
      </c>
      <c r="CH93" s="1" t="n">
        <f aca="false">CH$5/(1-$C93)+$B$93-CH$5</f>
        <v>0.487400769150816</v>
      </c>
      <c r="CI93" s="1" t="n">
        <f aca="false">CI$5/(1-$C93)+$B$93-CI$5</f>
        <v>0.489370418875376</v>
      </c>
      <c r="CJ93" s="1" t="n">
        <f aca="false">CJ$5/(1-$C93)+$B$93-CJ$5</f>
        <v>0.491340068599937</v>
      </c>
      <c r="CK93" s="1" t="n">
        <f aca="false">CK$5/(1-$C93)+$B$93-CK$5</f>
        <v>0.493309718324499</v>
      </c>
      <c r="CL93" s="1" t="n">
        <f aca="false">CL$5/(1-$C93)+$B$93-CL$5</f>
        <v>0.495279368049059</v>
      </c>
      <c r="CM93" s="1" t="n">
        <f aca="false">CM$5/(1-$C93)+$B$93-CM$5</f>
        <v>0.49724901777362</v>
      </c>
      <c r="CN93" s="1" t="n">
        <f aca="false">CN$5/(1-$C93)+$B$93-CN$5</f>
        <v>0.499218667498181</v>
      </c>
      <c r="CO93" s="1" t="n">
        <f aca="false">CO$5/(1-$C93)+$B$93-CO$5</f>
        <v>0.501188317222741</v>
      </c>
      <c r="CP93" s="1" t="n">
        <f aca="false">CP$5/(1-$C93)+$B$93-CP$5</f>
        <v>0.503157966947303</v>
      </c>
      <c r="CQ93" s="1" t="n">
        <f aca="false">CQ$5/(1-$C93)+$B$93-CQ$5</f>
        <v>0.505127616671864</v>
      </c>
      <c r="CR93" s="1" t="n">
        <f aca="false">CR$5/(1-$C93)+$B$93-CR$5</f>
        <v>0.507097266396424</v>
      </c>
      <c r="CS93" s="1" t="n">
        <f aca="false">CS$5/(1-$C93)+$B$93-CS$5</f>
        <v>0.509066916120985</v>
      </c>
      <c r="CT93" s="1" t="n">
        <f aca="false">CT$5/(1-$C93)+$B$93-CT$5</f>
        <v>0.511036565845546</v>
      </c>
      <c r="CU93" s="1" t="n">
        <f aca="false">CU$5/(1-$C93)+$B$93-CU$5</f>
        <v>0.513006215570107</v>
      </c>
      <c r="CV93" s="1" t="n">
        <f aca="false">CV$5/(1-$C93)+$B$93-CV$5</f>
        <v>0.514975865294668</v>
      </c>
      <c r="CW93" s="1" t="n">
        <f aca="false">CW$5/(1-$C93)+$B$93-CW$5</f>
        <v>0.516945515019229</v>
      </c>
      <c r="CX93" s="1" t="n">
        <f aca="false">CX$5/(1-$C93)+$B$93-CX$5</f>
        <v>0.518915164743789</v>
      </c>
      <c r="CY93" s="1" t="n">
        <f aca="false">CY$5/(1-$C93)+$B$93-CY$5</f>
        <v>0.52088481446835</v>
      </c>
      <c r="CZ93" s="1" t="n">
        <f aca="false">CZ$5/(1-$C93)+$B$93-CZ$5</f>
        <v>0.522854464192911</v>
      </c>
      <c r="DA93" s="1" t="n">
        <f aca="false">DA$5/(1-$C93)+$B$93-DA$5</f>
        <v>0.524824113917472</v>
      </c>
      <c r="DB93" s="1" t="n">
        <f aca="false">DB$5/(1-$C93)+$B$93-DB$5</f>
        <v>0.526793763642033</v>
      </c>
      <c r="DC93" s="1" t="n">
        <f aca="false">DC$5/(1-$C93)+$B$93-DC$5</f>
        <v>0.528763413366594</v>
      </c>
      <c r="DD93" s="1" t="n">
        <f aca="false">DD$5/(1-$C93)+$B$93-DD$5</f>
        <v>0.530733063091154</v>
      </c>
      <c r="DE93" s="1" t="n">
        <f aca="false">DE$5/(1-$C93)+$B$93-DE$5</f>
        <v>0.532702712815715</v>
      </c>
      <c r="DF93" s="1" t="n">
        <f aca="false">DF$5/(1-$C93)+$B$93-DF$5</f>
        <v>0.534672362540277</v>
      </c>
      <c r="DG93" s="1" t="n">
        <f aca="false">DG$5/(1-$C93)+$B$93-DG$5</f>
        <v>0.536642012264837</v>
      </c>
      <c r="DH93" s="1" t="n">
        <f aca="false">DH$5/(1-$C93)+$B$93-DH$5</f>
        <v>0.538611661989398</v>
      </c>
      <c r="DI93" s="1" t="n">
        <f aca="false">DI$5/(1-$C93)+$B$93-DI$5</f>
        <v>0.540581311713959</v>
      </c>
      <c r="DJ93" s="1" t="n">
        <f aca="false">DJ$5/(1-$C93)+$B$93-DJ$5</f>
        <v>0.542550961438519</v>
      </c>
      <c r="DK93" s="1" t="n">
        <f aca="false">DK$5/(1-$C93)+$B$93-DK$5</f>
        <v>0.544520611163081</v>
      </c>
      <c r="DL93" s="1" t="n">
        <f aca="false">DL$5/(1-$C93)+$B$93-DL$5</f>
        <v>0.546490260887642</v>
      </c>
      <c r="DM93" s="1" t="n">
        <f aca="false">DM$5/(1-$C93)+$B$93-DM$5</f>
        <v>0.548459910612202</v>
      </c>
      <c r="DN93" s="1" t="n">
        <f aca="false">DN$5/(1-$C93)+$B$93-DN$5</f>
        <v>0.550429560336763</v>
      </c>
      <c r="DO93" s="1" t="n">
        <f aca="false">DO$5/(1-$C93)+$B$93-DO$5</f>
        <v>0.552399210061324</v>
      </c>
      <c r="DP93" s="1" t="n">
        <f aca="false">DP$5/(1-$C93)+$B$93-DP$5</f>
        <v>0.554368859785885</v>
      </c>
      <c r="DQ93" s="1" t="n">
        <f aca="false">DQ$5/(1-$C93)+$B$93-DQ$5</f>
        <v>0.556338509510446</v>
      </c>
      <c r="DR93" s="1" t="n">
        <f aca="false">DR$5/(1-$C93)+$B$93-DR$5</f>
        <v>0.558308159235007</v>
      </c>
      <c r="DS93" s="1" t="n">
        <f aca="false">DS$5/(1-$C93)+$B$93-DS$5</f>
        <v>0.560277808959567</v>
      </c>
      <c r="DT93" s="1" t="n">
        <f aca="false">DT$5/(1-$C93)+$B$93-DT$5</f>
        <v>0.562247458684129</v>
      </c>
      <c r="DU93" s="1" t="n">
        <f aca="false">DU$5/(1-$C93)+$B$93-DU$5</f>
        <v>0.564217108408689</v>
      </c>
      <c r="DV93" s="1" t="n">
        <f aca="false">DV$5/(1-$C93)+$B$93-DV$5</f>
        <v>0.56618675813325</v>
      </c>
      <c r="DW93" s="1" t="n">
        <f aca="false">DW$5/(1-$C93)+$B$93-DW$5</f>
        <v>0.568156407857812</v>
      </c>
      <c r="DX93" s="1" t="n">
        <f aca="false">DX$5/(1-$C93)+$B$93-DX$5</f>
        <v>0.570126057582372</v>
      </c>
      <c r="DY93" s="1" t="n">
        <f aca="false">DY$5/(1-$C93)+$B$93-DY$5</f>
        <v>0.572095707306932</v>
      </c>
      <c r="DZ93" s="1" t="n">
        <f aca="false">DZ$5/(1-$C93)+$B$93-DZ$5</f>
        <v>0.574065357031492</v>
      </c>
      <c r="EA93" s="1" t="n">
        <f aca="false">EA$5/(1-$C93)+$B$93-EA$5</f>
        <v>0.576035006756055</v>
      </c>
      <c r="EB93" s="1" t="n">
        <f aca="false">EB$5/(1-$C93)+$B$93-EB$5</f>
        <v>0.578004656480615</v>
      </c>
      <c r="EC93" s="1" t="n">
        <f aca="false">EC$5/(1-$C93)+$B$93-EC$5</f>
        <v>0.579974306205175</v>
      </c>
      <c r="ED93" s="1" t="n">
        <f aca="false">ED$5/(1-$C93)+$B$93-ED$5</f>
        <v>0.581943955929737</v>
      </c>
    </row>
    <row r="94" customFormat="false" ht="12.75" hidden="false" customHeight="false" outlineLevel="0" collapsed="false">
      <c r="A94" s="18" t="s">
        <v>114</v>
      </c>
      <c r="B94" s="1" t="n">
        <v>0.2604</v>
      </c>
      <c r="C94" s="2" t="n">
        <v>0.0379</v>
      </c>
      <c r="D94" s="1" t="n">
        <f aca="false">D$5/(1-$C94)+$B$94-D$5</f>
        <v>0.319489491736826</v>
      </c>
      <c r="E94" s="1" t="n">
        <f aca="false">E$5/(1-$C94)+$B$94-E$5</f>
        <v>0.321459141461387</v>
      </c>
      <c r="F94" s="1" t="n">
        <f aca="false">F$5/(1-$C94)+$B$94-F$5</f>
        <v>0.323428791185948</v>
      </c>
      <c r="G94" s="1" t="n">
        <f aca="false">G$5/(1-$C94)+$B$94-G$5</f>
        <v>0.325398440910508</v>
      </c>
      <c r="H94" s="1" t="n">
        <f aca="false">H$5/(1-$C94)+$B$94-H$5</f>
        <v>0.327368090635069</v>
      </c>
      <c r="I94" s="1" t="n">
        <f aca="false">I$5/(1-$C94)+$B$94-I$5</f>
        <v>0.32933774035963</v>
      </c>
      <c r="J94" s="1" t="n">
        <f aca="false">J$5/(1-$C94)+$B$94-J$5</f>
        <v>0.331307390084191</v>
      </c>
      <c r="K94" s="1" t="n">
        <f aca="false">K$5/(1-$C94)+$B$94-K$5</f>
        <v>0.333277039808752</v>
      </c>
      <c r="L94" s="1" t="n">
        <f aca="false">L$5/(1-$C94)+$B$94-L$5</f>
        <v>0.335246689533313</v>
      </c>
      <c r="M94" s="1" t="n">
        <f aca="false">M$5/(1-$C94)+$B$94-M$5</f>
        <v>0.337216339257874</v>
      </c>
      <c r="N94" s="1" t="n">
        <f aca="false">N$5/(1-$C94)+$B$94-N$5</f>
        <v>0.339185988982435</v>
      </c>
      <c r="O94" s="1" t="n">
        <f aca="false">O$5/(1-$C94)+$B$94-O$5</f>
        <v>0.341155638706995</v>
      </c>
      <c r="P94" s="1" t="n">
        <f aca="false">P$5/(1-$C94)+$B$94-P$5</f>
        <v>0.343125288431556</v>
      </c>
      <c r="Q94" s="1" t="n">
        <f aca="false">Q$5/(1-$C94)+$B$94-Q$5</f>
        <v>0.345094938156117</v>
      </c>
      <c r="R94" s="1" t="n">
        <f aca="false">R$5/(1-$C94)+$B$94-R$5</f>
        <v>0.347064587880678</v>
      </c>
      <c r="S94" s="1" t="n">
        <f aca="false">S$5/(1-$C94)+$B$94-S$5</f>
        <v>0.349034237605239</v>
      </c>
      <c r="T94" s="1" t="n">
        <f aca="false">T$5/(1-$C94)+$B$94-T$5</f>
        <v>0.3510038873298</v>
      </c>
      <c r="U94" s="1" t="n">
        <f aca="false">U$5/(1-$C94)+$B$94-U$5</f>
        <v>0.352973537054361</v>
      </c>
      <c r="V94" s="1" t="n">
        <f aca="false">V$5/(1-$C94)+$B$94-V$5</f>
        <v>0.354943186778921</v>
      </c>
      <c r="W94" s="1" t="n">
        <f aca="false">W$5/(1-$C94)+$B$94-W$5</f>
        <v>0.356912836503482</v>
      </c>
      <c r="X94" s="1" t="n">
        <f aca="false">X$5/(1-$C94)+$B$94-X$5</f>
        <v>0.358882486228043</v>
      </c>
      <c r="Y94" s="1" t="n">
        <f aca="false">Y$5/(1-$C94)+$B$94-Y$5</f>
        <v>0.360852135952604</v>
      </c>
      <c r="Z94" s="1" t="n">
        <f aca="false">Z$5/(1-$C94)+$B$94-Z$5</f>
        <v>0.362821785677165</v>
      </c>
      <c r="AA94" s="1" t="n">
        <f aca="false">AA$5/(1-$C94)+$B$94-AA$5</f>
        <v>0.364791435401726</v>
      </c>
      <c r="AB94" s="1" t="n">
        <f aca="false">AB$5/(1-$C94)+$B$94-AB$5</f>
        <v>0.366761085126286</v>
      </c>
      <c r="AC94" s="1" t="n">
        <f aca="false">AC$5/(1-$C94)+$B$94-AC$5</f>
        <v>0.368730734850848</v>
      </c>
      <c r="AD94" s="1" t="n">
        <f aca="false">AD$5/(1-$C94)+$B$94-AD$5</f>
        <v>0.370700384575408</v>
      </c>
      <c r="AE94" s="1" t="n">
        <f aca="false">AE$5/(1-$C94)+$B$94-AE$5</f>
        <v>0.372670034299969</v>
      </c>
      <c r="AF94" s="1" t="n">
        <f aca="false">AF$5/(1-$C94)+$B$94-AF$5</f>
        <v>0.37463968402453</v>
      </c>
      <c r="AG94" s="1" t="n">
        <f aca="false">AG$5/(1-$C94)+$B$94-AG$5</f>
        <v>0.376609333749091</v>
      </c>
      <c r="AH94" s="1" t="n">
        <f aca="false">AH$5/(1-$C94)+$B$94-AH$5</f>
        <v>0.378578983473652</v>
      </c>
      <c r="AI94" s="1" t="n">
        <f aca="false">AI$5/(1-$C94)+$B$94-AI$5</f>
        <v>0.380548633198213</v>
      </c>
      <c r="AJ94" s="1" t="n">
        <f aca="false">AJ$5/(1-$C94)+$B$94-AJ$5</f>
        <v>0.382518282922773</v>
      </c>
      <c r="AK94" s="1" t="n">
        <f aca="false">AK$5/(1-$C94)+$B$94-AK$5</f>
        <v>0.384487932647334</v>
      </c>
      <c r="AL94" s="1" t="n">
        <f aca="false">AL$5/(1-$C94)+$B$94-AL$5</f>
        <v>0.386457582371895</v>
      </c>
      <c r="AM94" s="1" t="n">
        <f aca="false">AM$5/(1-$C94)+$B$94-AM$5</f>
        <v>0.388427232096456</v>
      </c>
      <c r="AN94" s="1" t="n">
        <f aca="false">AN$5/(1-$C94)+$B$94-AN$5</f>
        <v>0.390396881821017</v>
      </c>
      <c r="AO94" s="1" t="n">
        <f aca="false">AO$5/(1-$C94)+$B$94-AO$5</f>
        <v>0.392366531545578</v>
      </c>
      <c r="AP94" s="1" t="n">
        <f aca="false">AP$5/(1-$C94)+$B$94-AP$5</f>
        <v>0.394336181270139</v>
      </c>
      <c r="AQ94" s="1" t="n">
        <f aca="false">AQ$5/(1-$C94)+$B$94-AQ$5</f>
        <v>0.396305830994699</v>
      </c>
      <c r="AR94" s="1" t="n">
        <f aca="false">AR$5/(1-$C94)+$B$94-AR$5</f>
        <v>0.39827548071926</v>
      </c>
      <c r="AS94" s="1" t="n">
        <f aca="false">AS$5/(1-$C94)+$B$94-AS$5</f>
        <v>0.400245130443821</v>
      </c>
      <c r="AT94" s="1" t="n">
        <f aca="false">AT$5/(1-$C94)+$B$94-AT$5</f>
        <v>0.402214780168382</v>
      </c>
      <c r="AU94" s="1" t="n">
        <f aca="false">AU$5/(1-$C94)+$B$94-AU$5</f>
        <v>0.404184429892942</v>
      </c>
      <c r="AV94" s="1" t="n">
        <f aca="false">AV$5/(1-$C94)+$B$94-AV$5</f>
        <v>0.406154079617503</v>
      </c>
      <c r="AW94" s="1" t="n">
        <f aca="false">AW$5/(1-$C94)+$B$94-AW$5</f>
        <v>0.408123729342064</v>
      </c>
      <c r="AX94" s="1" t="n">
        <f aca="false">AX$5/(1-$C94)+$B$94-AX$5</f>
        <v>0.410093379066625</v>
      </c>
      <c r="AY94" s="1" t="n">
        <f aca="false">AY$5/(1-$C94)+$B$94-AY$5</f>
        <v>0.412063028791186</v>
      </c>
      <c r="AZ94" s="1" t="n">
        <f aca="false">AZ$5/(1-$C94)+$B$94-AZ$5</f>
        <v>0.414032678515747</v>
      </c>
      <c r="BA94" s="1" t="n">
        <f aca="false">BA$5/(1-$C94)+$B$94-BA$5</f>
        <v>0.416002328240307</v>
      </c>
      <c r="BB94" s="1" t="n">
        <f aca="false">BB$5/(1-$C94)+$B$94-BB$5</f>
        <v>0.417971977964868</v>
      </c>
      <c r="BC94" s="1" t="n">
        <f aca="false">BC$5/(1-$C94)+$B$94-BC$5</f>
        <v>0.419941627689429</v>
      </c>
      <c r="BD94" s="1" t="n">
        <f aca="false">BD$5/(1-$C94)+$B$94-BD$5</f>
        <v>0.42191127741399</v>
      </c>
      <c r="BE94" s="1" t="n">
        <f aca="false">BE$5/(1-$C94)+$B$94-BE$5</f>
        <v>0.42388092713855</v>
      </c>
      <c r="BF94" s="1" t="n">
        <f aca="false">BF$5/(1-$C94)+$B$94-BF$5</f>
        <v>0.425850576863112</v>
      </c>
      <c r="BG94" s="1" t="n">
        <f aca="false">BG$5/(1-$C94)+$B$94-BG$5</f>
        <v>0.427820226587673</v>
      </c>
      <c r="BH94" s="1" t="n">
        <f aca="false">BH$5/(1-$C94)+$B$94-BH$5</f>
        <v>0.429789876312233</v>
      </c>
      <c r="BI94" s="1" t="n">
        <f aca="false">BI$5/(1-$C94)+$B$94-BI$5</f>
        <v>0.431759526036794</v>
      </c>
      <c r="BJ94" s="1" t="n">
        <f aca="false">BJ$5/(1-$C94)+$B$94-BJ$5</f>
        <v>0.433729175761355</v>
      </c>
      <c r="BK94" s="1" t="n">
        <f aca="false">BK$5/(1-$C94)+$B$94-BK$5</f>
        <v>0.435698825485916</v>
      </c>
      <c r="BL94" s="1" t="n">
        <f aca="false">BL$5/(1-$C94)+$B$94-BL$5</f>
        <v>0.437668475210477</v>
      </c>
      <c r="BM94" s="1" t="n">
        <f aca="false">BM$5/(1-$C94)+$B$94-BM$5</f>
        <v>0.439638124935038</v>
      </c>
      <c r="BN94" s="1" t="n">
        <f aca="false">BN$5/(1-$C94)+$B$94-BN$5</f>
        <v>0.441607774659598</v>
      </c>
      <c r="BO94" s="1" t="n">
        <f aca="false">BO$5/(1-$C94)+$B$94-BO$5</f>
        <v>0.443577424384159</v>
      </c>
      <c r="BP94" s="1" t="n">
        <f aca="false">BP$5/(1-$C94)+$B$94-BP$5</f>
        <v>0.44554707410872</v>
      </c>
      <c r="BQ94" s="1" t="n">
        <f aca="false">BQ$5/(1-$C94)+$B$94-BQ$5</f>
        <v>0.447516723833281</v>
      </c>
      <c r="BR94" s="1" t="n">
        <f aca="false">BR$5/(1-$C94)+$B$94-BR$5</f>
        <v>0.449486373557842</v>
      </c>
      <c r="BS94" s="1" t="n">
        <f aca="false">BS$5/(1-$C94)+$B$94-BS$5</f>
        <v>0.451456023282403</v>
      </c>
      <c r="BT94" s="1" t="n">
        <f aca="false">BT$5/(1-$C94)+$B$94-BT$5</f>
        <v>0.453425673006963</v>
      </c>
      <c r="BU94" s="1" t="n">
        <f aca="false">BU$5/(1-$C94)+$B$94-BU$5</f>
        <v>0.455395322731524</v>
      </c>
      <c r="BV94" s="1" t="n">
        <f aca="false">BV$5/(1-$C94)+$B$94-BV$5</f>
        <v>0.457364972456086</v>
      </c>
      <c r="BW94" s="1" t="n">
        <f aca="false">BW$5/(1-$C94)+$B$94-BW$5</f>
        <v>0.459334622180646</v>
      </c>
      <c r="BX94" s="1" t="n">
        <f aca="false">BX$5/(1-$C94)+$B$94-BX$5</f>
        <v>0.461304271905207</v>
      </c>
      <c r="BY94" s="1" t="n">
        <f aca="false">BY$5/(1-$C94)+$B$94-BY$5</f>
        <v>0.463273921629768</v>
      </c>
      <c r="BZ94" s="1" t="n">
        <f aca="false">BZ$5/(1-$C94)+$B$94-BZ$5</f>
        <v>0.465243571354328</v>
      </c>
      <c r="CA94" s="1" t="n">
        <f aca="false">CA$5/(1-$C94)+$B$94-CA$5</f>
        <v>0.46721322107889</v>
      </c>
      <c r="CB94" s="1" t="n">
        <f aca="false">CB$5/(1-$C94)+$B$94-CB$5</f>
        <v>0.469182870803451</v>
      </c>
      <c r="CC94" s="1" t="n">
        <f aca="false">CC$5/(1-$C94)+$B$94-CC$5</f>
        <v>0.471152520528011</v>
      </c>
      <c r="CD94" s="1" t="n">
        <f aca="false">CD$5/(1-$C94)+$B$94-CD$5</f>
        <v>0.473122170252572</v>
      </c>
      <c r="CE94" s="1" t="n">
        <f aca="false">CE$5/(1-$C94)+$B$94-CE$5</f>
        <v>0.475091819977133</v>
      </c>
      <c r="CF94" s="1" t="n">
        <f aca="false">CF$5/(1-$C94)+$B$94-CF$5</f>
        <v>0.477061469701694</v>
      </c>
      <c r="CG94" s="1" t="n">
        <f aca="false">CG$5/(1-$C94)+$B$94-CG$5</f>
        <v>0.479031119426255</v>
      </c>
      <c r="CH94" s="1" t="n">
        <f aca="false">CH$5/(1-$C94)+$B$94-CH$5</f>
        <v>0.481000769150816</v>
      </c>
      <c r="CI94" s="1" t="n">
        <f aca="false">CI$5/(1-$C94)+$B$94-CI$5</f>
        <v>0.482970418875376</v>
      </c>
      <c r="CJ94" s="1" t="n">
        <f aca="false">CJ$5/(1-$C94)+$B$94-CJ$5</f>
        <v>0.484940068599937</v>
      </c>
      <c r="CK94" s="1" t="n">
        <f aca="false">CK$5/(1-$C94)+$B$94-CK$5</f>
        <v>0.486909718324498</v>
      </c>
      <c r="CL94" s="1" t="n">
        <f aca="false">CL$5/(1-$C94)+$B$94-CL$5</f>
        <v>0.488879368049059</v>
      </c>
      <c r="CM94" s="1" t="n">
        <f aca="false">CM$5/(1-$C94)+$B$94-CM$5</f>
        <v>0.49084901777362</v>
      </c>
      <c r="CN94" s="1" t="n">
        <f aca="false">CN$5/(1-$C94)+$B$94-CN$5</f>
        <v>0.492818667498181</v>
      </c>
      <c r="CO94" s="1" t="n">
        <f aca="false">CO$5/(1-$C94)+$B$94-CO$5</f>
        <v>0.494788317222741</v>
      </c>
      <c r="CP94" s="1" t="n">
        <f aca="false">CP$5/(1-$C94)+$B$94-CP$5</f>
        <v>0.496757966947302</v>
      </c>
      <c r="CQ94" s="1" t="n">
        <f aca="false">CQ$5/(1-$C94)+$B$94-CQ$5</f>
        <v>0.498727616671864</v>
      </c>
      <c r="CR94" s="1" t="n">
        <f aca="false">CR$5/(1-$C94)+$B$94-CR$5</f>
        <v>0.500697266396424</v>
      </c>
      <c r="CS94" s="1" t="n">
        <f aca="false">CS$5/(1-$C94)+$B$94-CS$5</f>
        <v>0.502666916120985</v>
      </c>
      <c r="CT94" s="1" t="n">
        <f aca="false">CT$5/(1-$C94)+$B$94-CT$5</f>
        <v>0.504636565845546</v>
      </c>
      <c r="CU94" s="1" t="n">
        <f aca="false">CU$5/(1-$C94)+$B$94-CU$5</f>
        <v>0.506606215570106</v>
      </c>
      <c r="CV94" s="1" t="n">
        <f aca="false">CV$5/(1-$C94)+$B$94-CV$5</f>
        <v>0.508575865294668</v>
      </c>
      <c r="CW94" s="1" t="n">
        <f aca="false">CW$5/(1-$C94)+$B$94-CW$5</f>
        <v>0.510545515019229</v>
      </c>
      <c r="CX94" s="1" t="n">
        <f aca="false">CX$5/(1-$C94)+$B$94-CX$5</f>
        <v>0.512515164743789</v>
      </c>
      <c r="CY94" s="1" t="n">
        <f aca="false">CY$5/(1-$C94)+$B$94-CY$5</f>
        <v>0.51448481446835</v>
      </c>
      <c r="CZ94" s="1" t="n">
        <f aca="false">CZ$5/(1-$C94)+$B$94-CZ$5</f>
        <v>0.516454464192911</v>
      </c>
      <c r="DA94" s="1" t="n">
        <f aca="false">DA$5/(1-$C94)+$B$94-DA$5</f>
        <v>0.518424113917472</v>
      </c>
      <c r="DB94" s="1" t="n">
        <f aca="false">DB$5/(1-$C94)+$B$94-DB$5</f>
        <v>0.520393763642033</v>
      </c>
      <c r="DC94" s="1" t="n">
        <f aca="false">DC$5/(1-$C94)+$B$94-DC$5</f>
        <v>0.522363413366594</v>
      </c>
      <c r="DD94" s="1" t="n">
        <f aca="false">DD$5/(1-$C94)+$B$94-DD$5</f>
        <v>0.524333063091154</v>
      </c>
      <c r="DE94" s="1" t="n">
        <f aca="false">DE$5/(1-$C94)+$B$94-DE$5</f>
        <v>0.526302712815715</v>
      </c>
      <c r="DF94" s="1" t="n">
        <f aca="false">DF$5/(1-$C94)+$B$94-DF$5</f>
        <v>0.528272362540276</v>
      </c>
      <c r="DG94" s="1" t="n">
        <f aca="false">DG$5/(1-$C94)+$B$94-DG$5</f>
        <v>0.530242012264837</v>
      </c>
      <c r="DH94" s="1" t="n">
        <f aca="false">DH$5/(1-$C94)+$B$94-DH$5</f>
        <v>0.532211661989398</v>
      </c>
      <c r="DI94" s="1" t="n">
        <f aca="false">DI$5/(1-$C94)+$B$94-DI$5</f>
        <v>0.534181311713959</v>
      </c>
      <c r="DJ94" s="1" t="n">
        <f aca="false">DJ$5/(1-$C94)+$B$94-DJ$5</f>
        <v>0.536150961438519</v>
      </c>
      <c r="DK94" s="1" t="n">
        <f aca="false">DK$5/(1-$C94)+$B$94-DK$5</f>
        <v>0.53812061116308</v>
      </c>
      <c r="DL94" s="1" t="n">
        <f aca="false">DL$5/(1-$C94)+$B$94-DL$5</f>
        <v>0.540090260887641</v>
      </c>
      <c r="DM94" s="1" t="n">
        <f aca="false">DM$5/(1-$C94)+$B$94-DM$5</f>
        <v>0.542059910612202</v>
      </c>
      <c r="DN94" s="1" t="n">
        <f aca="false">DN$5/(1-$C94)+$B$94-DN$5</f>
        <v>0.544029560336763</v>
      </c>
      <c r="DO94" s="1" t="n">
        <f aca="false">DO$5/(1-$C94)+$B$94-DO$5</f>
        <v>0.545999210061324</v>
      </c>
      <c r="DP94" s="1" t="n">
        <f aca="false">DP$5/(1-$C94)+$B$94-DP$5</f>
        <v>0.547968859785884</v>
      </c>
      <c r="DQ94" s="1" t="n">
        <f aca="false">DQ$5/(1-$C94)+$B$94-DQ$5</f>
        <v>0.549938509510445</v>
      </c>
      <c r="DR94" s="1" t="n">
        <f aca="false">DR$5/(1-$C94)+$B$94-DR$5</f>
        <v>0.551908159235007</v>
      </c>
      <c r="DS94" s="1" t="n">
        <f aca="false">DS$5/(1-$C94)+$B$94-DS$5</f>
        <v>0.553877808959568</v>
      </c>
      <c r="DT94" s="1" t="n">
        <f aca="false">DT$5/(1-$C94)+$B$94-DT$5</f>
        <v>0.555847458684128</v>
      </c>
      <c r="DU94" s="1" t="n">
        <f aca="false">DU$5/(1-$C94)+$B$94-DU$5</f>
        <v>0.557817108408688</v>
      </c>
      <c r="DV94" s="1" t="n">
        <f aca="false">DV$5/(1-$C94)+$B$94-DV$5</f>
        <v>0.55978675813325</v>
      </c>
      <c r="DW94" s="1" t="n">
        <f aca="false">DW$5/(1-$C94)+$B$94-DW$5</f>
        <v>0.561756407857811</v>
      </c>
      <c r="DX94" s="1" t="n">
        <f aca="false">DX$5/(1-$C94)+$B$94-DX$5</f>
        <v>0.563726057582373</v>
      </c>
      <c r="DY94" s="1" t="n">
        <f aca="false">DY$5/(1-$C94)+$B$94-DY$5</f>
        <v>0.565695707306933</v>
      </c>
      <c r="DZ94" s="1" t="n">
        <f aca="false">DZ$5/(1-$C94)+$B$94-DZ$5</f>
        <v>0.567665357031493</v>
      </c>
      <c r="EA94" s="1" t="n">
        <f aca="false">EA$5/(1-$C94)+$B$94-EA$5</f>
        <v>0.569635006756055</v>
      </c>
      <c r="EB94" s="1" t="n">
        <f aca="false">EB$5/(1-$C94)+$B$94-EB$5</f>
        <v>0.571604656480615</v>
      </c>
      <c r="EC94" s="1" t="n">
        <f aca="false">EC$5/(1-$C94)+$B$94-EC$5</f>
        <v>0.573574306205176</v>
      </c>
      <c r="ED94" s="1" t="n">
        <f aca="false">ED$5/(1-$C94)+$B$94-ED$5</f>
        <v>0.575543955929738</v>
      </c>
    </row>
    <row r="95" customFormat="false" ht="12.75" hidden="false" customHeight="false" outlineLevel="0" collapsed="false">
      <c r="A95" s="18" t="s">
        <v>115</v>
      </c>
      <c r="B95" s="1" t="n">
        <v>0.1714</v>
      </c>
      <c r="C95" s="2" t="n">
        <v>0.0184</v>
      </c>
      <c r="D95" s="1" t="n">
        <f aca="false">D$5/(1-$C95)+$B$95-D$5</f>
        <v>0.199517359413203</v>
      </c>
      <c r="E95" s="1" t="n">
        <f aca="false">E$5/(1-$C95)+$B$95-E$5</f>
        <v>0.200454604726976</v>
      </c>
      <c r="F95" s="1" t="n">
        <f aca="false">F$5/(1-$C95)+$B$95-F$5</f>
        <v>0.20139185004075</v>
      </c>
      <c r="G95" s="1" t="n">
        <f aca="false">G$5/(1-$C95)+$B$95-G$5</f>
        <v>0.202329095354523</v>
      </c>
      <c r="H95" s="1" t="n">
        <f aca="false">H$5/(1-$C95)+$B$95-H$5</f>
        <v>0.203266340668297</v>
      </c>
      <c r="I95" s="1" t="n">
        <f aca="false">I$5/(1-$C95)+$B$95-I$5</f>
        <v>0.20420358598207</v>
      </c>
      <c r="J95" s="1" t="n">
        <f aca="false">J$5/(1-$C95)+$B$95-J$5</f>
        <v>0.205140831295843</v>
      </c>
      <c r="K95" s="1" t="n">
        <f aca="false">K$5/(1-$C95)+$B$95-K$5</f>
        <v>0.206078076609617</v>
      </c>
      <c r="L95" s="1" t="n">
        <f aca="false">L$5/(1-$C95)+$B$95-L$5</f>
        <v>0.20701532192339</v>
      </c>
      <c r="M95" s="1" t="n">
        <f aca="false">M$5/(1-$C95)+$B$95-M$5</f>
        <v>0.207952567237164</v>
      </c>
      <c r="N95" s="1" t="n">
        <f aca="false">N$5/(1-$C95)+$B$95-N$5</f>
        <v>0.208889812550937</v>
      </c>
      <c r="O95" s="1" t="n">
        <f aca="false">O$5/(1-$C95)+$B$95-O$5</f>
        <v>0.209827057864711</v>
      </c>
      <c r="P95" s="1" t="n">
        <f aca="false">P$5/(1-$C95)+$B$95-P$5</f>
        <v>0.210764303178484</v>
      </c>
      <c r="Q95" s="1" t="n">
        <f aca="false">Q$5/(1-$C95)+$B$95-Q$5</f>
        <v>0.211701548492257</v>
      </c>
      <c r="R95" s="1" t="n">
        <f aca="false">R$5/(1-$C95)+$B$95-R$5</f>
        <v>0.212638793806031</v>
      </c>
      <c r="S95" s="1" t="n">
        <f aca="false">S$5/(1-$C95)+$B$95-S$5</f>
        <v>0.213576039119805</v>
      </c>
      <c r="T95" s="1" t="n">
        <f aca="false">T$5/(1-$C95)+$B$95-T$5</f>
        <v>0.214513284433578</v>
      </c>
      <c r="U95" s="1" t="n">
        <f aca="false">U$5/(1-$C95)+$B$95-U$5</f>
        <v>0.215450529747351</v>
      </c>
      <c r="V95" s="1" t="n">
        <f aca="false">V$5/(1-$C95)+$B$95-V$5</f>
        <v>0.216387775061124</v>
      </c>
      <c r="W95" s="1" t="n">
        <f aca="false">W$5/(1-$C95)+$B$95-W$5</f>
        <v>0.217325020374898</v>
      </c>
      <c r="X95" s="1" t="n">
        <f aca="false">X$5/(1-$C95)+$B$95-X$5</f>
        <v>0.218262265688672</v>
      </c>
      <c r="Y95" s="1" t="n">
        <f aca="false">Y$5/(1-$C95)+$B$95-Y$5</f>
        <v>0.219199511002445</v>
      </c>
      <c r="Z95" s="1" t="n">
        <f aca="false">Z$5/(1-$C95)+$B$95-Z$5</f>
        <v>0.220136756316218</v>
      </c>
      <c r="AA95" s="1" t="n">
        <f aca="false">AA$5/(1-$C95)+$B$95-AA$5</f>
        <v>0.221074001629991</v>
      </c>
      <c r="AB95" s="1" t="n">
        <f aca="false">AB$5/(1-$C95)+$B$95-AB$5</f>
        <v>0.222011246943765</v>
      </c>
      <c r="AC95" s="1" t="n">
        <f aca="false">AC$5/(1-$C95)+$B$95-AC$5</f>
        <v>0.222948492257539</v>
      </c>
      <c r="AD95" s="1" t="n">
        <f aca="false">AD$5/(1-$C95)+$B$95-AD$5</f>
        <v>0.223885737571312</v>
      </c>
      <c r="AE95" s="1" t="n">
        <f aca="false">AE$5/(1-$C95)+$B$95-AE$5</f>
        <v>0.224822982885085</v>
      </c>
      <c r="AF95" s="1" t="n">
        <f aca="false">AF$5/(1-$C95)+$B$95-AF$5</f>
        <v>0.225760228198859</v>
      </c>
      <c r="AG95" s="1" t="n">
        <f aca="false">AG$5/(1-$C95)+$B$95-AG$5</f>
        <v>0.226697473512632</v>
      </c>
      <c r="AH95" s="1" t="n">
        <f aca="false">AH$5/(1-$C95)+$B$95-AH$5</f>
        <v>0.227634718826406</v>
      </c>
      <c r="AI95" s="1" t="n">
        <f aca="false">AI$5/(1-$C95)+$B$95-AI$5</f>
        <v>0.228571964140179</v>
      </c>
      <c r="AJ95" s="1" t="n">
        <f aca="false">AJ$5/(1-$C95)+$B$95-AJ$5</f>
        <v>0.229509209453953</v>
      </c>
      <c r="AK95" s="1" t="n">
        <f aca="false">AK$5/(1-$C95)+$B$95-AK$5</f>
        <v>0.230446454767726</v>
      </c>
      <c r="AL95" s="1" t="n">
        <f aca="false">AL$5/(1-$C95)+$B$95-AL$5</f>
        <v>0.231383700081499</v>
      </c>
      <c r="AM95" s="1" t="n">
        <f aca="false">AM$5/(1-$C95)+$B$95-AM$5</f>
        <v>0.232320945395273</v>
      </c>
      <c r="AN95" s="1" t="n">
        <f aca="false">AN$5/(1-$C95)+$B$95-AN$5</f>
        <v>0.233258190709047</v>
      </c>
      <c r="AO95" s="1" t="n">
        <f aca="false">AO$5/(1-$C95)+$B$95-AO$5</f>
        <v>0.23419543602282</v>
      </c>
      <c r="AP95" s="1" t="n">
        <f aca="false">AP$5/(1-$C95)+$B$95-AP$5</f>
        <v>0.235132681336593</v>
      </c>
      <c r="AQ95" s="1" t="n">
        <f aca="false">AQ$5/(1-$C95)+$B$95-AQ$5</f>
        <v>0.236069926650366</v>
      </c>
      <c r="AR95" s="1" t="n">
        <f aca="false">AR$5/(1-$C95)+$B$95-AR$5</f>
        <v>0.23700717196414</v>
      </c>
      <c r="AS95" s="1" t="n">
        <f aca="false">AS$5/(1-$C95)+$B$95-AS$5</f>
        <v>0.237944417277914</v>
      </c>
      <c r="AT95" s="1" t="n">
        <f aca="false">AT$5/(1-$C95)+$B$95-AT$5</f>
        <v>0.238881662591687</v>
      </c>
      <c r="AU95" s="1" t="n">
        <f aca="false">AU$5/(1-$C95)+$B$95-AU$5</f>
        <v>0.23981890790546</v>
      </c>
      <c r="AV95" s="1" t="n">
        <f aca="false">AV$5/(1-$C95)+$B$95-AV$5</f>
        <v>0.240756153219234</v>
      </c>
      <c r="AW95" s="1" t="n">
        <f aca="false">AW$5/(1-$C95)+$B$95-AW$5</f>
        <v>0.241693398533007</v>
      </c>
      <c r="AX95" s="1" t="n">
        <f aca="false">AX$5/(1-$C95)+$B$95-AX$5</f>
        <v>0.242630643846781</v>
      </c>
      <c r="AY95" s="1" t="n">
        <f aca="false">AY$5/(1-$C95)+$B$95-AY$5</f>
        <v>0.243567889160554</v>
      </c>
      <c r="AZ95" s="1" t="n">
        <f aca="false">AZ$5/(1-$C95)+$B$95-AZ$5</f>
        <v>0.244505134474327</v>
      </c>
      <c r="BA95" s="1" t="n">
        <f aca="false">BA$5/(1-$C95)+$B$95-BA$5</f>
        <v>0.245442379788101</v>
      </c>
      <c r="BB95" s="1" t="n">
        <f aca="false">BB$5/(1-$C95)+$B$95-BB$5</f>
        <v>0.246379625101875</v>
      </c>
      <c r="BC95" s="1" t="n">
        <f aca="false">BC$5/(1-$C95)+$B$95-BC$5</f>
        <v>0.247316870415648</v>
      </c>
      <c r="BD95" s="1" t="n">
        <f aca="false">BD$5/(1-$C95)+$B$95-BD$5</f>
        <v>0.248254115729421</v>
      </c>
      <c r="BE95" s="1" t="n">
        <f aca="false">BE$5/(1-$C95)+$B$95-BE$5</f>
        <v>0.249191361043195</v>
      </c>
      <c r="BF95" s="1" t="n">
        <f aca="false">BF$5/(1-$C95)+$B$95-BF$5</f>
        <v>0.250128606356968</v>
      </c>
      <c r="BG95" s="1" t="n">
        <f aca="false">BG$5/(1-$C95)+$B$95-BG$5</f>
        <v>0.251065851670742</v>
      </c>
      <c r="BH95" s="1" t="n">
        <f aca="false">BH$5/(1-$C95)+$B$95-BH$5</f>
        <v>0.252003096984515</v>
      </c>
      <c r="BI95" s="1" t="n">
        <f aca="false">BI$5/(1-$C95)+$B$95-BI$5</f>
        <v>0.252940342298288</v>
      </c>
      <c r="BJ95" s="1" t="n">
        <f aca="false">BJ$5/(1-$C95)+$B$95-BJ$5</f>
        <v>0.253877587612062</v>
      </c>
      <c r="BK95" s="1" t="n">
        <f aca="false">BK$5/(1-$C95)+$B$95-BK$5</f>
        <v>0.254814832925836</v>
      </c>
      <c r="BL95" s="1" t="n">
        <f aca="false">BL$5/(1-$C95)+$B$95-BL$5</f>
        <v>0.255752078239609</v>
      </c>
      <c r="BM95" s="1" t="n">
        <f aca="false">BM$5/(1-$C95)+$B$95-BM$5</f>
        <v>0.256689323553382</v>
      </c>
      <c r="BN95" s="1" t="n">
        <f aca="false">BN$5/(1-$C95)+$B$95-BN$5</f>
        <v>0.257626568867155</v>
      </c>
      <c r="BO95" s="1" t="n">
        <f aca="false">BO$5/(1-$C95)+$B$95-BO$5</f>
        <v>0.258563814180929</v>
      </c>
      <c r="BP95" s="1" t="n">
        <f aca="false">BP$5/(1-$C95)+$B$95-BP$5</f>
        <v>0.259501059494703</v>
      </c>
      <c r="BQ95" s="1" t="n">
        <f aca="false">BQ$5/(1-$C95)+$B$95-BQ$5</f>
        <v>0.260438304808476</v>
      </c>
      <c r="BR95" s="1" t="n">
        <f aca="false">BR$5/(1-$C95)+$B$95-BR$5</f>
        <v>0.261375550122249</v>
      </c>
      <c r="BS95" s="1" t="n">
        <f aca="false">BS$5/(1-$C95)+$B$95-BS$5</f>
        <v>0.262312795436023</v>
      </c>
      <c r="BT95" s="1" t="n">
        <f aca="false">BT$5/(1-$C95)+$B$95-BT$5</f>
        <v>0.263250040749796</v>
      </c>
      <c r="BU95" s="1" t="n">
        <f aca="false">BU$5/(1-$C95)+$B$95-BU$5</f>
        <v>0.26418728606357</v>
      </c>
      <c r="BV95" s="1" t="n">
        <f aca="false">BV$5/(1-$C95)+$B$95-BV$5</f>
        <v>0.265124531377343</v>
      </c>
      <c r="BW95" s="1" t="n">
        <f aca="false">BW$5/(1-$C95)+$B$95-BW$5</f>
        <v>0.266061776691116</v>
      </c>
      <c r="BX95" s="1" t="n">
        <f aca="false">BX$5/(1-$C95)+$B$95-BX$5</f>
        <v>0.26699902200489</v>
      </c>
      <c r="BY95" s="1" t="n">
        <f aca="false">BY$5/(1-$C95)+$B$95-BY$5</f>
        <v>0.267936267318663</v>
      </c>
      <c r="BZ95" s="1" t="n">
        <f aca="false">BZ$5/(1-$C95)+$B$95-BZ$5</f>
        <v>0.268873512632437</v>
      </c>
      <c r="CA95" s="1" t="n">
        <f aca="false">CA$5/(1-$C95)+$B$95-CA$5</f>
        <v>0.26981075794621</v>
      </c>
      <c r="CB95" s="1" t="n">
        <f aca="false">CB$5/(1-$C95)+$B$95-CB$5</f>
        <v>0.270748003259984</v>
      </c>
      <c r="CC95" s="1" t="n">
        <f aca="false">CC$5/(1-$C95)+$B$95-CC$5</f>
        <v>0.271685248573757</v>
      </c>
      <c r="CD95" s="1" t="n">
        <f aca="false">CD$5/(1-$C95)+$B$95-CD$5</f>
        <v>0.27262249388753</v>
      </c>
      <c r="CE95" s="1" t="n">
        <f aca="false">CE$5/(1-$C95)+$B$95-CE$5</f>
        <v>0.273559739201304</v>
      </c>
      <c r="CF95" s="1" t="n">
        <f aca="false">CF$5/(1-$C95)+$B$95-CF$5</f>
        <v>0.274496984515078</v>
      </c>
      <c r="CG95" s="1" t="n">
        <f aca="false">CG$5/(1-$C95)+$B$95-CG$5</f>
        <v>0.275434229828851</v>
      </c>
      <c r="CH95" s="1" t="n">
        <f aca="false">CH$5/(1-$C95)+$B$95-CH$5</f>
        <v>0.276371475142624</v>
      </c>
      <c r="CI95" s="1" t="n">
        <f aca="false">CI$5/(1-$C95)+$B$95-CI$5</f>
        <v>0.277308720456397</v>
      </c>
      <c r="CJ95" s="1" t="n">
        <f aca="false">CJ$5/(1-$C95)+$B$95-CJ$5</f>
        <v>0.278245965770171</v>
      </c>
      <c r="CK95" s="1" t="n">
        <f aca="false">CK$5/(1-$C95)+$B$95-CK$5</f>
        <v>0.279183211083945</v>
      </c>
      <c r="CL95" s="1" t="n">
        <f aca="false">CL$5/(1-$C95)+$B$95-CL$5</f>
        <v>0.280120456397718</v>
      </c>
      <c r="CM95" s="1" t="n">
        <f aca="false">CM$5/(1-$C95)+$B$95-CM$5</f>
        <v>0.281057701711491</v>
      </c>
      <c r="CN95" s="1" t="n">
        <f aca="false">CN$5/(1-$C95)+$B$95-CN$5</f>
        <v>0.281994947025265</v>
      </c>
      <c r="CO95" s="1" t="n">
        <f aca="false">CO$5/(1-$C95)+$B$95-CO$5</f>
        <v>0.282932192339038</v>
      </c>
      <c r="CP95" s="1" t="n">
        <f aca="false">CP$5/(1-$C95)+$B$95-CP$5</f>
        <v>0.283869437652812</v>
      </c>
      <c r="CQ95" s="1" t="n">
        <f aca="false">CQ$5/(1-$C95)+$B$95-CQ$5</f>
        <v>0.284806682966585</v>
      </c>
      <c r="CR95" s="1" t="n">
        <f aca="false">CR$5/(1-$C95)+$B$95-CR$5</f>
        <v>0.285743928280358</v>
      </c>
      <c r="CS95" s="1" t="n">
        <f aca="false">CS$5/(1-$C95)+$B$95-CS$5</f>
        <v>0.286681173594132</v>
      </c>
      <c r="CT95" s="1" t="n">
        <f aca="false">CT$5/(1-$C95)+$B$95-CT$5</f>
        <v>0.287618418907905</v>
      </c>
      <c r="CU95" s="1" t="n">
        <f aca="false">CU$5/(1-$C95)+$B$95-CU$5</f>
        <v>0.288555664221678</v>
      </c>
      <c r="CV95" s="1" t="n">
        <f aca="false">CV$5/(1-$C95)+$B$95-CV$5</f>
        <v>0.289492909535452</v>
      </c>
      <c r="CW95" s="1" t="n">
        <f aca="false">CW$5/(1-$C95)+$B$95-CW$5</f>
        <v>0.290430154849226</v>
      </c>
      <c r="CX95" s="1" t="n">
        <f aca="false">CX$5/(1-$C95)+$B$95-CX$5</f>
        <v>0.291367400162999</v>
      </c>
      <c r="CY95" s="1" t="n">
        <f aca="false">CY$5/(1-$C95)+$B$95-CY$5</f>
        <v>0.292304645476772</v>
      </c>
      <c r="CZ95" s="1" t="n">
        <f aca="false">CZ$5/(1-$C95)+$B$95-CZ$5</f>
        <v>0.293241890790545</v>
      </c>
      <c r="DA95" s="1" t="n">
        <f aca="false">DA$5/(1-$C95)+$B$95-DA$5</f>
        <v>0.29417913610432</v>
      </c>
      <c r="DB95" s="1" t="n">
        <f aca="false">DB$5/(1-$C95)+$B$95-DB$5</f>
        <v>0.295116381418093</v>
      </c>
      <c r="DC95" s="1" t="n">
        <f aca="false">DC$5/(1-$C95)+$B$95-DC$5</f>
        <v>0.296053626731866</v>
      </c>
      <c r="DD95" s="1" t="n">
        <f aca="false">DD$5/(1-$C95)+$B$95-DD$5</f>
        <v>0.296990872045639</v>
      </c>
      <c r="DE95" s="1" t="n">
        <f aca="false">DE$5/(1-$C95)+$B$95-DE$5</f>
        <v>0.297928117359413</v>
      </c>
      <c r="DF95" s="1" t="n">
        <f aca="false">DF$5/(1-$C95)+$B$95-DF$5</f>
        <v>0.298865362673187</v>
      </c>
      <c r="DG95" s="1" t="n">
        <f aca="false">DG$5/(1-$C95)+$B$95-DG$5</f>
        <v>0.29980260798696</v>
      </c>
      <c r="DH95" s="1" t="n">
        <f aca="false">DH$5/(1-$C95)+$B$95-DH$5</f>
        <v>0.300739853300733</v>
      </c>
      <c r="DI95" s="1" t="n">
        <f aca="false">DI$5/(1-$C95)+$B$95-DI$5</f>
        <v>0.301677098614507</v>
      </c>
      <c r="DJ95" s="1" t="n">
        <f aca="false">DJ$5/(1-$C95)+$B$95-DJ$5</f>
        <v>0.30261434392828</v>
      </c>
      <c r="DK95" s="1" t="n">
        <f aca="false">DK$5/(1-$C95)+$B$95-DK$5</f>
        <v>0.303551589242053</v>
      </c>
      <c r="DL95" s="1" t="n">
        <f aca="false">DL$5/(1-$C95)+$B$95-DL$5</f>
        <v>0.304488834555827</v>
      </c>
      <c r="DM95" s="1" t="n">
        <f aca="false">DM$5/(1-$C95)+$B$95-DM$5</f>
        <v>0.3054260798696</v>
      </c>
      <c r="DN95" s="1" t="n">
        <f aca="false">DN$5/(1-$C95)+$B$95-DN$5</f>
        <v>0.306363325183374</v>
      </c>
      <c r="DO95" s="1" t="n">
        <f aca="false">DO$5/(1-$C95)+$B$95-DO$5</f>
        <v>0.307300570497147</v>
      </c>
      <c r="DP95" s="1" t="n">
        <f aca="false">DP$5/(1-$C95)+$B$95-DP$5</f>
        <v>0.30823781581092</v>
      </c>
      <c r="DQ95" s="1" t="n">
        <f aca="false">DQ$5/(1-$C95)+$B$95-DQ$5</f>
        <v>0.309175061124694</v>
      </c>
      <c r="DR95" s="1" t="n">
        <f aca="false">DR$5/(1-$C95)+$B$95-DR$5</f>
        <v>0.310112306438468</v>
      </c>
      <c r="DS95" s="1" t="n">
        <f aca="false">DS$5/(1-$C95)+$B$95-DS$5</f>
        <v>0.311049551752241</v>
      </c>
      <c r="DT95" s="1" t="n">
        <f aca="false">DT$5/(1-$C95)+$B$95-DT$5</f>
        <v>0.311986797066014</v>
      </c>
      <c r="DU95" s="1" t="n">
        <f aca="false">DU$5/(1-$C95)+$B$95-DU$5</f>
        <v>0.312924042379787</v>
      </c>
      <c r="DV95" s="1" t="n">
        <f aca="false">DV$5/(1-$C95)+$B$95-DV$5</f>
        <v>0.313861287693562</v>
      </c>
      <c r="DW95" s="1" t="n">
        <f aca="false">DW$5/(1-$C95)+$B$95-DW$5</f>
        <v>0.314798533007335</v>
      </c>
      <c r="DX95" s="1" t="n">
        <f aca="false">DX$5/(1-$C95)+$B$95-DX$5</f>
        <v>0.315735778321108</v>
      </c>
      <c r="DY95" s="1" t="n">
        <f aca="false">DY$5/(1-$C95)+$B$95-DY$5</f>
        <v>0.316673023634881</v>
      </c>
      <c r="DZ95" s="1" t="n">
        <f aca="false">DZ$5/(1-$C95)+$B$95-DZ$5</f>
        <v>0.317610268948655</v>
      </c>
      <c r="EA95" s="1" t="n">
        <f aca="false">EA$5/(1-$C95)+$B$95-EA$5</f>
        <v>0.318547514262427</v>
      </c>
      <c r="EB95" s="1" t="n">
        <f aca="false">EB$5/(1-$C95)+$B$95-EB$5</f>
        <v>0.319484759576201</v>
      </c>
      <c r="EC95" s="1" t="n">
        <f aca="false">EC$5/(1-$C95)+$B$95-EC$5</f>
        <v>0.320422004889975</v>
      </c>
      <c r="ED95" s="1" t="n">
        <f aca="false">ED$5/(1-$C95)+$B$95-ED$5</f>
        <v>0.321359250203749</v>
      </c>
    </row>
    <row r="96" customFormat="false" ht="12.75" hidden="false" customHeight="false" outlineLevel="0" collapsed="false">
      <c r="A96" s="18" t="s">
        <v>116</v>
      </c>
      <c r="B96" s="1" t="n">
        <v>0.4409</v>
      </c>
      <c r="C96" s="2" t="n">
        <v>0.0521</v>
      </c>
      <c r="D96" s="1" t="n">
        <f aca="false">D$5/(1-$C96)+$B$96-D$5</f>
        <v>0.523345405633506</v>
      </c>
      <c r="E96" s="1" t="n">
        <f aca="false">E$5/(1-$C96)+$B$96-E$5</f>
        <v>0.526093585821289</v>
      </c>
      <c r="F96" s="1" t="n">
        <f aca="false">F$5/(1-$C96)+$B$96-F$5</f>
        <v>0.528841766009073</v>
      </c>
      <c r="G96" s="1" t="n">
        <f aca="false">G$5/(1-$C96)+$B$96-G$5</f>
        <v>0.531589946196856</v>
      </c>
      <c r="H96" s="1" t="n">
        <f aca="false">H$5/(1-$C96)+$B$96-H$5</f>
        <v>0.53433812638464</v>
      </c>
      <c r="I96" s="1" t="n">
        <f aca="false">I$5/(1-$C96)+$B$96-I$5</f>
        <v>0.537086306572423</v>
      </c>
      <c r="J96" s="1" t="n">
        <f aca="false">J$5/(1-$C96)+$B$96-J$5</f>
        <v>0.539834486760207</v>
      </c>
      <c r="K96" s="1" t="n">
        <f aca="false">K$5/(1-$C96)+$B$96-K$5</f>
        <v>0.54258266694799</v>
      </c>
      <c r="L96" s="1" t="n">
        <f aca="false">L$5/(1-$C96)+$B$96-L$5</f>
        <v>0.545330847135774</v>
      </c>
      <c r="M96" s="1" t="n">
        <f aca="false">M$5/(1-$C96)+$B$96-M$5</f>
        <v>0.548079027323557</v>
      </c>
      <c r="N96" s="1" t="n">
        <f aca="false">N$5/(1-$C96)+$B$96-N$5</f>
        <v>0.550827207511341</v>
      </c>
      <c r="O96" s="1" t="n">
        <f aca="false">O$5/(1-$C96)+$B$96-O$5</f>
        <v>0.553575387699125</v>
      </c>
      <c r="P96" s="1" t="n">
        <f aca="false">P$5/(1-$C96)+$B$96-P$5</f>
        <v>0.556323567886908</v>
      </c>
      <c r="Q96" s="1" t="n">
        <f aca="false">Q$5/(1-$C96)+$B$96-Q$5</f>
        <v>0.559071748074691</v>
      </c>
      <c r="R96" s="1" t="n">
        <f aca="false">R$5/(1-$C96)+$B$96-R$5</f>
        <v>0.561819928262475</v>
      </c>
      <c r="S96" s="1" t="n">
        <f aca="false">S$5/(1-$C96)+$B$96-S$5</f>
        <v>0.564568108450259</v>
      </c>
      <c r="T96" s="1" t="n">
        <f aca="false">T$5/(1-$C96)+$B$96-T$5</f>
        <v>0.567316288638042</v>
      </c>
      <c r="U96" s="1" t="n">
        <f aca="false">U$5/(1-$C96)+$B$96-U$5</f>
        <v>0.570064468825826</v>
      </c>
      <c r="V96" s="1" t="n">
        <f aca="false">V$5/(1-$C96)+$B$96-V$5</f>
        <v>0.572812649013609</v>
      </c>
      <c r="W96" s="1" t="n">
        <f aca="false">W$5/(1-$C96)+$B$96-W$5</f>
        <v>0.575560829201393</v>
      </c>
      <c r="X96" s="1" t="n">
        <f aca="false">X$5/(1-$C96)+$B$96-X$5</f>
        <v>0.578309009389176</v>
      </c>
      <c r="Y96" s="1" t="n">
        <f aca="false">Y$5/(1-$C96)+$B$96-Y$5</f>
        <v>0.58105718957696</v>
      </c>
      <c r="Z96" s="1" t="n">
        <f aca="false">Z$5/(1-$C96)+$B$96-Z$5</f>
        <v>0.583805369764743</v>
      </c>
      <c r="AA96" s="1" t="n">
        <f aca="false">AA$5/(1-$C96)+$B$96-AA$5</f>
        <v>0.586553549952527</v>
      </c>
      <c r="AB96" s="1" t="n">
        <f aca="false">AB$5/(1-$C96)+$B$96-AB$5</f>
        <v>0.58930173014031</v>
      </c>
      <c r="AC96" s="1" t="n">
        <f aca="false">AC$5/(1-$C96)+$B$96-AC$5</f>
        <v>0.592049910328094</v>
      </c>
      <c r="AD96" s="1" t="n">
        <f aca="false">AD$5/(1-$C96)+$B$96-AD$5</f>
        <v>0.594798090515877</v>
      </c>
      <c r="AE96" s="1" t="n">
        <f aca="false">AE$5/(1-$C96)+$B$96-AE$5</f>
        <v>0.597546270703661</v>
      </c>
      <c r="AF96" s="1" t="n">
        <f aca="false">AF$5/(1-$C96)+$B$96-AF$5</f>
        <v>0.600294450891444</v>
      </c>
      <c r="AG96" s="1" t="n">
        <f aca="false">AG$5/(1-$C96)+$B$96-AG$5</f>
        <v>0.603042631079228</v>
      </c>
      <c r="AH96" s="1" t="n">
        <f aca="false">AH$5/(1-$C96)+$B$96-AH$5</f>
        <v>0.605790811267011</v>
      </c>
      <c r="AI96" s="1" t="n">
        <f aca="false">AI$5/(1-$C96)+$B$96-AI$5</f>
        <v>0.608538991454795</v>
      </c>
      <c r="AJ96" s="1" t="n">
        <f aca="false">AJ$5/(1-$C96)+$B$96-AJ$5</f>
        <v>0.611287171642578</v>
      </c>
      <c r="AK96" s="1" t="n">
        <f aca="false">AK$5/(1-$C96)+$B$96-AK$5</f>
        <v>0.614035351830362</v>
      </c>
      <c r="AL96" s="1" t="n">
        <f aca="false">AL$5/(1-$C96)+$B$96-AL$5</f>
        <v>0.616783532018145</v>
      </c>
      <c r="AM96" s="1" t="n">
        <f aca="false">AM$5/(1-$C96)+$B$96-AM$5</f>
        <v>0.619531712205929</v>
      </c>
      <c r="AN96" s="1" t="n">
        <f aca="false">AN$5/(1-$C96)+$B$96-AN$5</f>
        <v>0.622279892393713</v>
      </c>
      <c r="AO96" s="1" t="n">
        <f aca="false">AO$5/(1-$C96)+$B$96-AO$5</f>
        <v>0.625028072581496</v>
      </c>
      <c r="AP96" s="1" t="n">
        <f aca="false">AP$5/(1-$C96)+$B$96-AP$5</f>
        <v>0.62777625276928</v>
      </c>
      <c r="AQ96" s="1" t="n">
        <f aca="false">AQ$5/(1-$C96)+$B$96-AQ$5</f>
        <v>0.630524432957063</v>
      </c>
      <c r="AR96" s="1" t="n">
        <f aca="false">AR$5/(1-$C96)+$B$96-AR$5</f>
        <v>0.633272613144846</v>
      </c>
      <c r="AS96" s="1" t="n">
        <f aca="false">AS$5/(1-$C96)+$B$96-AS$5</f>
        <v>0.63602079333263</v>
      </c>
      <c r="AT96" s="1" t="n">
        <f aca="false">AT$5/(1-$C96)+$B$96-AT$5</f>
        <v>0.638768973520413</v>
      </c>
      <c r="AU96" s="1" t="n">
        <f aca="false">AU$5/(1-$C96)+$B$96-AU$5</f>
        <v>0.641517153708197</v>
      </c>
      <c r="AV96" s="1" t="n">
        <f aca="false">AV$5/(1-$C96)+$B$96-AV$5</f>
        <v>0.644265333895981</v>
      </c>
      <c r="AW96" s="1" t="n">
        <f aca="false">AW$5/(1-$C96)+$B$96-AW$5</f>
        <v>0.647013514083764</v>
      </c>
      <c r="AX96" s="1" t="n">
        <f aca="false">AX$5/(1-$C96)+$B$96-AX$5</f>
        <v>0.649761694271547</v>
      </c>
      <c r="AY96" s="1" t="n">
        <f aca="false">AY$5/(1-$C96)+$B$96-AY$5</f>
        <v>0.652509874459331</v>
      </c>
      <c r="AZ96" s="1" t="n">
        <f aca="false">AZ$5/(1-$C96)+$B$96-AZ$5</f>
        <v>0.655258054647115</v>
      </c>
      <c r="BA96" s="1" t="n">
        <f aca="false">BA$5/(1-$C96)+$B$96-BA$5</f>
        <v>0.658006234834898</v>
      </c>
      <c r="BB96" s="1" t="n">
        <f aca="false">BB$5/(1-$C96)+$B$96-BB$5</f>
        <v>0.660754415022681</v>
      </c>
      <c r="BC96" s="1" t="n">
        <f aca="false">BC$5/(1-$C96)+$B$96-BC$5</f>
        <v>0.663502595210465</v>
      </c>
      <c r="BD96" s="1" t="n">
        <f aca="false">BD$5/(1-$C96)+$B$96-BD$5</f>
        <v>0.666250775398249</v>
      </c>
      <c r="BE96" s="1" t="n">
        <f aca="false">BE$5/(1-$C96)+$B$96-BE$5</f>
        <v>0.668998955586032</v>
      </c>
      <c r="BF96" s="1" t="n">
        <f aca="false">BF$5/(1-$C96)+$B$96-BF$5</f>
        <v>0.671747135773816</v>
      </c>
      <c r="BG96" s="1" t="n">
        <f aca="false">BG$5/(1-$C96)+$B$96-BG$5</f>
        <v>0.674495315961599</v>
      </c>
      <c r="BH96" s="1" t="n">
        <f aca="false">BH$5/(1-$C96)+$B$96-BH$5</f>
        <v>0.677243496149383</v>
      </c>
      <c r="BI96" s="1" t="n">
        <f aca="false">BI$5/(1-$C96)+$B$96-BI$5</f>
        <v>0.679991676337166</v>
      </c>
      <c r="BJ96" s="1" t="n">
        <f aca="false">BJ$5/(1-$C96)+$B$96-BJ$5</f>
        <v>0.682739856524949</v>
      </c>
      <c r="BK96" s="1" t="n">
        <f aca="false">BK$5/(1-$C96)+$B$96-BK$5</f>
        <v>0.685488036712734</v>
      </c>
      <c r="BL96" s="1" t="n">
        <f aca="false">BL$5/(1-$C96)+$B$96-BL$5</f>
        <v>0.688236216900517</v>
      </c>
      <c r="BM96" s="1" t="n">
        <f aca="false">BM$5/(1-$C96)+$B$96-BM$5</f>
        <v>0.6909843970883</v>
      </c>
      <c r="BN96" s="1" t="n">
        <f aca="false">BN$5/(1-$C96)+$B$96-BN$5</f>
        <v>0.693732577276084</v>
      </c>
      <c r="BO96" s="1" t="n">
        <f aca="false">BO$5/(1-$C96)+$B$96-BO$5</f>
        <v>0.696480757463867</v>
      </c>
      <c r="BP96" s="1" t="n">
        <f aca="false">BP$5/(1-$C96)+$B$96-BP$5</f>
        <v>0.699228937651651</v>
      </c>
      <c r="BQ96" s="1" t="n">
        <f aca="false">BQ$5/(1-$C96)+$B$96-BQ$5</f>
        <v>0.701977117839435</v>
      </c>
      <c r="BR96" s="1" t="n">
        <f aca="false">BR$5/(1-$C96)+$B$96-BR$5</f>
        <v>0.704725298027218</v>
      </c>
      <c r="BS96" s="1" t="n">
        <f aca="false">BS$5/(1-$C96)+$B$96-BS$5</f>
        <v>0.707473478215001</v>
      </c>
      <c r="BT96" s="1" t="n">
        <f aca="false">BT$5/(1-$C96)+$B$96-BT$5</f>
        <v>0.710221658402785</v>
      </c>
      <c r="BU96" s="1" t="n">
        <f aca="false">BU$5/(1-$C96)+$B$96-BU$5</f>
        <v>0.712969838590569</v>
      </c>
      <c r="BV96" s="1" t="n">
        <f aca="false">BV$5/(1-$C96)+$B$96-BV$5</f>
        <v>0.715718018778352</v>
      </c>
      <c r="BW96" s="1" t="n">
        <f aca="false">BW$5/(1-$C96)+$B$96-BW$5</f>
        <v>0.718466198966135</v>
      </c>
      <c r="BX96" s="1" t="n">
        <f aca="false">BX$5/(1-$C96)+$B$96-BX$5</f>
        <v>0.721214379153919</v>
      </c>
      <c r="BY96" s="1" t="n">
        <f aca="false">BY$5/(1-$C96)+$B$96-BY$5</f>
        <v>0.723962559341702</v>
      </c>
      <c r="BZ96" s="1" t="n">
        <f aca="false">BZ$5/(1-$C96)+$B$96-BZ$5</f>
        <v>0.726710739529486</v>
      </c>
      <c r="CA96" s="1" t="n">
        <f aca="false">CA$5/(1-$C96)+$B$96-CA$5</f>
        <v>0.72945891971727</v>
      </c>
      <c r="CB96" s="1" t="n">
        <f aca="false">CB$5/(1-$C96)+$B$96-CB$5</f>
        <v>0.732207099905053</v>
      </c>
      <c r="CC96" s="1" t="n">
        <f aca="false">CC$5/(1-$C96)+$B$96-CC$5</f>
        <v>0.734955280092836</v>
      </c>
      <c r="CD96" s="1" t="n">
        <f aca="false">CD$5/(1-$C96)+$B$96-CD$5</f>
        <v>0.73770346028062</v>
      </c>
      <c r="CE96" s="1" t="n">
        <f aca="false">CE$5/(1-$C96)+$B$96-CE$5</f>
        <v>0.740451640468404</v>
      </c>
      <c r="CF96" s="1" t="n">
        <f aca="false">CF$5/(1-$C96)+$B$96-CF$5</f>
        <v>0.743199820656187</v>
      </c>
      <c r="CG96" s="1" t="n">
        <f aca="false">CG$5/(1-$C96)+$B$96-CG$5</f>
        <v>0.745948000843971</v>
      </c>
      <c r="CH96" s="1" t="n">
        <f aca="false">CH$5/(1-$C96)+$B$96-CH$5</f>
        <v>0.748696181031754</v>
      </c>
      <c r="CI96" s="1" t="n">
        <f aca="false">CI$5/(1-$C96)+$B$96-CI$5</f>
        <v>0.751444361219537</v>
      </c>
      <c r="CJ96" s="1" t="n">
        <f aca="false">CJ$5/(1-$C96)+$B$96-CJ$5</f>
        <v>0.754192541407321</v>
      </c>
      <c r="CK96" s="1" t="n">
        <f aca="false">CK$5/(1-$C96)+$B$96-CK$5</f>
        <v>0.756940721595105</v>
      </c>
      <c r="CL96" s="1" t="n">
        <f aca="false">CL$5/(1-$C96)+$B$96-CL$5</f>
        <v>0.759688901782888</v>
      </c>
      <c r="CM96" s="1" t="n">
        <f aca="false">CM$5/(1-$C96)+$B$96-CM$5</f>
        <v>0.762437081970671</v>
      </c>
      <c r="CN96" s="1" t="n">
        <f aca="false">CN$5/(1-$C96)+$B$96-CN$5</f>
        <v>0.765185262158455</v>
      </c>
      <c r="CO96" s="1" t="n">
        <f aca="false">CO$5/(1-$C96)+$B$96-CO$5</f>
        <v>0.767933442346239</v>
      </c>
      <c r="CP96" s="1" t="n">
        <f aca="false">CP$5/(1-$C96)+$B$96-CP$5</f>
        <v>0.770681622534022</v>
      </c>
      <c r="CQ96" s="1" t="n">
        <f aca="false">CQ$5/(1-$C96)+$B$96-CQ$5</f>
        <v>0.773429802721806</v>
      </c>
      <c r="CR96" s="1" t="n">
        <f aca="false">CR$5/(1-$C96)+$B$96-CR$5</f>
        <v>0.776177982909589</v>
      </c>
      <c r="CS96" s="1" t="n">
        <f aca="false">CS$5/(1-$C96)+$B$96-CS$5</f>
        <v>0.778926163097372</v>
      </c>
      <c r="CT96" s="1" t="n">
        <f aca="false">CT$5/(1-$C96)+$B$96-CT$5</f>
        <v>0.781674343285157</v>
      </c>
      <c r="CU96" s="1" t="n">
        <f aca="false">CU$5/(1-$C96)+$B$96-CU$5</f>
        <v>0.78442252347294</v>
      </c>
      <c r="CV96" s="1" t="n">
        <f aca="false">CV$5/(1-$C96)+$B$96-CV$5</f>
        <v>0.787170703660723</v>
      </c>
      <c r="CW96" s="1" t="n">
        <f aca="false">CW$5/(1-$C96)+$B$96-CW$5</f>
        <v>0.789918883848507</v>
      </c>
      <c r="CX96" s="1" t="n">
        <f aca="false">CX$5/(1-$C96)+$B$96-CX$5</f>
        <v>0.79266706403629</v>
      </c>
      <c r="CY96" s="1" t="n">
        <f aca="false">CY$5/(1-$C96)+$B$96-CY$5</f>
        <v>0.795415244224074</v>
      </c>
      <c r="CZ96" s="1" t="n">
        <f aca="false">CZ$5/(1-$C96)+$B$96-CZ$5</f>
        <v>0.798163424411857</v>
      </c>
      <c r="DA96" s="1" t="n">
        <f aca="false">DA$5/(1-$C96)+$B$96-DA$5</f>
        <v>0.800911604599641</v>
      </c>
      <c r="DB96" s="1" t="n">
        <f aca="false">DB$5/(1-$C96)+$B$96-DB$5</f>
        <v>0.803659784787424</v>
      </c>
      <c r="DC96" s="1" t="n">
        <f aca="false">DC$5/(1-$C96)+$B$96-DC$5</f>
        <v>0.806407964975207</v>
      </c>
      <c r="DD96" s="1" t="n">
        <f aca="false">DD$5/(1-$C96)+$B$96-DD$5</f>
        <v>0.809156145162992</v>
      </c>
      <c r="DE96" s="1" t="n">
        <f aca="false">DE$5/(1-$C96)+$B$96-DE$5</f>
        <v>0.811904325350775</v>
      </c>
      <c r="DF96" s="1" t="n">
        <f aca="false">DF$5/(1-$C96)+$B$96-DF$5</f>
        <v>0.814652505538558</v>
      </c>
      <c r="DG96" s="1" t="n">
        <f aca="false">DG$5/(1-$C96)+$B$96-DG$5</f>
        <v>0.817400685726342</v>
      </c>
      <c r="DH96" s="1" t="n">
        <f aca="false">DH$5/(1-$C96)+$B$96-DH$5</f>
        <v>0.820148865914126</v>
      </c>
      <c r="DI96" s="1" t="n">
        <f aca="false">DI$5/(1-$C96)+$B$96-DI$5</f>
        <v>0.822897046101909</v>
      </c>
      <c r="DJ96" s="1" t="n">
        <f aca="false">DJ$5/(1-$C96)+$B$96-DJ$5</f>
        <v>0.825645226289693</v>
      </c>
      <c r="DK96" s="1" t="n">
        <f aca="false">DK$5/(1-$C96)+$B$96-DK$5</f>
        <v>0.828393406477476</v>
      </c>
      <c r="DL96" s="1" t="n">
        <f aca="false">DL$5/(1-$C96)+$B$96-DL$5</f>
        <v>0.831141586665259</v>
      </c>
      <c r="DM96" s="1" t="n">
        <f aca="false">DM$5/(1-$C96)+$B$96-DM$5</f>
        <v>0.833889766853043</v>
      </c>
      <c r="DN96" s="1" t="n">
        <f aca="false">DN$5/(1-$C96)+$B$96-DN$5</f>
        <v>0.836637947040827</v>
      </c>
      <c r="DO96" s="1" t="n">
        <f aca="false">DO$5/(1-$C96)+$B$96-DO$5</f>
        <v>0.839386127228609</v>
      </c>
      <c r="DP96" s="1" t="n">
        <f aca="false">DP$5/(1-$C96)+$B$96-DP$5</f>
        <v>0.842134307416393</v>
      </c>
      <c r="DQ96" s="1" t="n">
        <f aca="false">DQ$5/(1-$C96)+$B$96-DQ$5</f>
        <v>0.844882487604176</v>
      </c>
      <c r="DR96" s="1" t="n">
        <f aca="false">DR$5/(1-$C96)+$B$96-DR$5</f>
        <v>0.84763066779196</v>
      </c>
      <c r="DS96" s="1" t="n">
        <f aca="false">DS$5/(1-$C96)+$B$96-DS$5</f>
        <v>0.850378847979744</v>
      </c>
      <c r="DT96" s="1" t="n">
        <f aca="false">DT$5/(1-$C96)+$B$96-DT$5</f>
        <v>0.853127028167527</v>
      </c>
      <c r="DU96" s="1" t="n">
        <f aca="false">DU$5/(1-$C96)+$B$96-DU$5</f>
        <v>0.855875208355311</v>
      </c>
      <c r="DV96" s="1" t="n">
        <f aca="false">DV$5/(1-$C96)+$B$96-DV$5</f>
        <v>0.858623388543093</v>
      </c>
      <c r="DW96" s="1" t="n">
        <f aca="false">DW$5/(1-$C96)+$B$96-DW$5</f>
        <v>0.861371568730878</v>
      </c>
      <c r="DX96" s="1" t="n">
        <f aca="false">DX$5/(1-$C96)+$B$96-DX$5</f>
        <v>0.86411974891866</v>
      </c>
      <c r="DY96" s="1" t="n">
        <f aca="false">DY$5/(1-$C96)+$B$96-DY$5</f>
        <v>0.866867929106444</v>
      </c>
      <c r="DZ96" s="1" t="n">
        <f aca="false">DZ$5/(1-$C96)+$B$96-DZ$5</f>
        <v>0.869616109294229</v>
      </c>
      <c r="EA96" s="1" t="n">
        <f aca="false">EA$5/(1-$C96)+$B$96-EA$5</f>
        <v>0.872364289482011</v>
      </c>
      <c r="EB96" s="1" t="n">
        <f aca="false">EB$5/(1-$C96)+$B$96-EB$5</f>
        <v>0.875112469669795</v>
      </c>
      <c r="EC96" s="1" t="n">
        <f aca="false">EC$5/(1-$C96)+$B$96-EC$5</f>
        <v>0.877860649857578</v>
      </c>
      <c r="ED96" s="1" t="n">
        <f aca="false">ED$5/(1-$C96)+$B$96-ED$5</f>
        <v>0.880608830045362</v>
      </c>
    </row>
    <row r="97" customFormat="false" ht="12.75" hidden="false" customHeight="false" outlineLevel="0" collapsed="false">
      <c r="A97" s="18" t="s">
        <v>117</v>
      </c>
      <c r="B97" s="1" t="n">
        <v>0.2885</v>
      </c>
      <c r="C97" s="2" t="n">
        <v>0.0422</v>
      </c>
      <c r="D97" s="1" t="n">
        <f aca="false">D$5/(1-$C97)+$B$97-D$5</f>
        <v>0.354588953852579</v>
      </c>
      <c r="E97" s="1" t="n">
        <f aca="false">E$5/(1-$C97)+$B$97-E$5</f>
        <v>0.356791918980998</v>
      </c>
      <c r="F97" s="1" t="n">
        <f aca="false">F$5/(1-$C97)+$B$97-F$5</f>
        <v>0.358994884109418</v>
      </c>
      <c r="G97" s="1" t="n">
        <f aca="false">G$5/(1-$C97)+$B$97-G$5</f>
        <v>0.361197849237837</v>
      </c>
      <c r="H97" s="1" t="n">
        <f aca="false">H$5/(1-$C97)+$B$97-H$5</f>
        <v>0.363400814366256</v>
      </c>
      <c r="I97" s="1" t="n">
        <f aca="false">I$5/(1-$C97)+$B$97-I$5</f>
        <v>0.365603779494675</v>
      </c>
      <c r="J97" s="1" t="n">
        <f aca="false">J$5/(1-$C97)+$B$97-J$5</f>
        <v>0.367806744623095</v>
      </c>
      <c r="K97" s="1" t="n">
        <f aca="false">K$5/(1-$C97)+$B$97-K$5</f>
        <v>0.370009709751514</v>
      </c>
      <c r="L97" s="1" t="n">
        <f aca="false">L$5/(1-$C97)+$B$97-L$5</f>
        <v>0.372212674879934</v>
      </c>
      <c r="M97" s="1" t="n">
        <f aca="false">M$5/(1-$C97)+$B$97-M$5</f>
        <v>0.374415640008353</v>
      </c>
      <c r="N97" s="1" t="n">
        <f aca="false">N$5/(1-$C97)+$B$97-N$5</f>
        <v>0.376618605136772</v>
      </c>
      <c r="O97" s="1" t="n">
        <f aca="false">O$5/(1-$C97)+$B$97-O$5</f>
        <v>0.378821570265191</v>
      </c>
      <c r="P97" s="1" t="n">
        <f aca="false">P$5/(1-$C97)+$B$97-P$5</f>
        <v>0.38102453539361</v>
      </c>
      <c r="Q97" s="1" t="n">
        <f aca="false">Q$5/(1-$C97)+$B$97-Q$5</f>
        <v>0.38322750052203</v>
      </c>
      <c r="R97" s="1" t="n">
        <f aca="false">R$5/(1-$C97)+$B$97-R$5</f>
        <v>0.385430465650449</v>
      </c>
      <c r="S97" s="1" t="n">
        <f aca="false">S$5/(1-$C97)+$B$97-S$5</f>
        <v>0.387633430778868</v>
      </c>
      <c r="T97" s="1" t="n">
        <f aca="false">T$5/(1-$C97)+$B$97-T$5</f>
        <v>0.389836395907288</v>
      </c>
      <c r="U97" s="1" t="n">
        <f aca="false">U$5/(1-$C97)+$B$97-U$5</f>
        <v>0.392039361035707</v>
      </c>
      <c r="V97" s="1" t="n">
        <f aca="false">V$5/(1-$C97)+$B$97-V$5</f>
        <v>0.394242326164126</v>
      </c>
      <c r="W97" s="1" t="n">
        <f aca="false">W$5/(1-$C97)+$B$97-W$5</f>
        <v>0.396445291292546</v>
      </c>
      <c r="X97" s="1" t="n">
        <f aca="false">X$5/(1-$C97)+$B$97-X$5</f>
        <v>0.398648256420965</v>
      </c>
      <c r="Y97" s="1" t="n">
        <f aca="false">Y$5/(1-$C97)+$B$97-Y$5</f>
        <v>0.400851221549384</v>
      </c>
      <c r="Z97" s="1" t="n">
        <f aca="false">Z$5/(1-$C97)+$B$97-Z$5</f>
        <v>0.403054186677803</v>
      </c>
      <c r="AA97" s="1" t="n">
        <f aca="false">AA$5/(1-$C97)+$B$97-AA$5</f>
        <v>0.405257151806222</v>
      </c>
      <c r="AB97" s="1" t="n">
        <f aca="false">AB$5/(1-$C97)+$B$97-AB$5</f>
        <v>0.407460116934642</v>
      </c>
      <c r="AC97" s="1" t="n">
        <f aca="false">AC$5/(1-$C97)+$B$97-AC$5</f>
        <v>0.409663082063061</v>
      </c>
      <c r="AD97" s="1" t="n">
        <f aca="false">AD$5/(1-$C97)+$B$97-AD$5</f>
        <v>0.41186604719148</v>
      </c>
      <c r="AE97" s="1" t="n">
        <f aca="false">AE$5/(1-$C97)+$B$97-AE$5</f>
        <v>0.4140690123199</v>
      </c>
      <c r="AF97" s="1" t="n">
        <f aca="false">AF$5/(1-$C97)+$B$97-AF$5</f>
        <v>0.416271977448319</v>
      </c>
      <c r="AG97" s="1" t="n">
        <f aca="false">AG$5/(1-$C97)+$B$97-AG$5</f>
        <v>0.418474942576738</v>
      </c>
      <c r="AH97" s="1" t="n">
        <f aca="false">AH$5/(1-$C97)+$B$97-AH$5</f>
        <v>0.420677907705158</v>
      </c>
      <c r="AI97" s="1" t="n">
        <f aca="false">AI$5/(1-$C97)+$B$97-AI$5</f>
        <v>0.422880872833577</v>
      </c>
      <c r="AJ97" s="1" t="n">
        <f aca="false">AJ$5/(1-$C97)+$B$97-AJ$5</f>
        <v>0.425083837961996</v>
      </c>
      <c r="AK97" s="1" t="n">
        <f aca="false">AK$5/(1-$C97)+$B$97-AK$5</f>
        <v>0.427286803090416</v>
      </c>
      <c r="AL97" s="1" t="n">
        <f aca="false">AL$5/(1-$C97)+$B$97-AL$5</f>
        <v>0.429489768218835</v>
      </c>
      <c r="AM97" s="1" t="n">
        <f aca="false">AM$5/(1-$C97)+$B$97-AM$5</f>
        <v>0.431692733347254</v>
      </c>
      <c r="AN97" s="1" t="n">
        <f aca="false">AN$5/(1-$C97)+$B$97-AN$5</f>
        <v>0.433895698475673</v>
      </c>
      <c r="AO97" s="1" t="n">
        <f aca="false">AO$5/(1-$C97)+$B$97-AO$5</f>
        <v>0.436098663604092</v>
      </c>
      <c r="AP97" s="1" t="n">
        <f aca="false">AP$5/(1-$C97)+$B$97-AP$5</f>
        <v>0.438301628732512</v>
      </c>
      <c r="AQ97" s="1" t="n">
        <f aca="false">AQ$5/(1-$C97)+$B$97-AQ$5</f>
        <v>0.440504593860931</v>
      </c>
      <c r="AR97" s="1" t="n">
        <f aca="false">AR$5/(1-$C97)+$B$97-AR$5</f>
        <v>0.44270755898935</v>
      </c>
      <c r="AS97" s="1" t="n">
        <f aca="false">AS$5/(1-$C97)+$B$97-AS$5</f>
        <v>0.44491052411777</v>
      </c>
      <c r="AT97" s="1" t="n">
        <f aca="false">AT$5/(1-$C97)+$B$97-AT$5</f>
        <v>0.44711348924619</v>
      </c>
      <c r="AU97" s="1" t="n">
        <f aca="false">AU$5/(1-$C97)+$B$97-AU$5</f>
        <v>0.449316454374608</v>
      </c>
      <c r="AV97" s="1" t="n">
        <f aca="false">AV$5/(1-$C97)+$B$97-AV$5</f>
        <v>0.451519419503028</v>
      </c>
      <c r="AW97" s="1" t="n">
        <f aca="false">AW$5/(1-$C97)+$B$97-AW$5</f>
        <v>0.453722384631446</v>
      </c>
      <c r="AX97" s="1" t="n">
        <f aca="false">AX$5/(1-$C97)+$B$97-AX$5</f>
        <v>0.455925349759866</v>
      </c>
      <c r="AY97" s="1" t="n">
        <f aca="false">AY$5/(1-$C97)+$B$97-AY$5</f>
        <v>0.458128314888285</v>
      </c>
      <c r="AZ97" s="1" t="n">
        <f aca="false">AZ$5/(1-$C97)+$B$97-AZ$5</f>
        <v>0.460331280016705</v>
      </c>
      <c r="BA97" s="1" t="n">
        <f aca="false">BA$5/(1-$C97)+$B$97-BA$5</f>
        <v>0.462534245145124</v>
      </c>
      <c r="BB97" s="1" t="n">
        <f aca="false">BB$5/(1-$C97)+$B$97-BB$5</f>
        <v>0.464737210273543</v>
      </c>
      <c r="BC97" s="1" t="n">
        <f aca="false">BC$5/(1-$C97)+$B$97-BC$5</f>
        <v>0.466940175401962</v>
      </c>
      <c r="BD97" s="1" t="n">
        <f aca="false">BD$5/(1-$C97)+$B$97-BD$5</f>
        <v>0.469143140530382</v>
      </c>
      <c r="BE97" s="1" t="n">
        <f aca="false">BE$5/(1-$C97)+$B$97-BE$5</f>
        <v>0.471346105658801</v>
      </c>
      <c r="BF97" s="1" t="n">
        <f aca="false">BF$5/(1-$C97)+$B$97-BF$5</f>
        <v>0.473549070787221</v>
      </c>
      <c r="BG97" s="1" t="n">
        <f aca="false">BG$5/(1-$C97)+$B$97-BG$5</f>
        <v>0.475752035915639</v>
      </c>
      <c r="BH97" s="1" t="n">
        <f aca="false">BH$5/(1-$C97)+$B$97-BH$5</f>
        <v>0.477955001044059</v>
      </c>
      <c r="BI97" s="1" t="n">
        <f aca="false">BI$5/(1-$C97)+$B$97-BI$5</f>
        <v>0.480157966172478</v>
      </c>
      <c r="BJ97" s="1" t="n">
        <f aca="false">BJ$5/(1-$C97)+$B$97-BJ$5</f>
        <v>0.482360931300898</v>
      </c>
      <c r="BK97" s="1" t="n">
        <f aca="false">BK$5/(1-$C97)+$B$97-BK$5</f>
        <v>0.484563896429317</v>
      </c>
      <c r="BL97" s="1" t="n">
        <f aca="false">BL$5/(1-$C97)+$B$97-BL$5</f>
        <v>0.486766861557737</v>
      </c>
      <c r="BM97" s="1" t="n">
        <f aca="false">BM$5/(1-$C97)+$B$97-BM$5</f>
        <v>0.488969826686155</v>
      </c>
      <c r="BN97" s="1" t="n">
        <f aca="false">BN$5/(1-$C97)+$B$97-BN$5</f>
        <v>0.491172791814575</v>
      </c>
      <c r="BO97" s="1" t="n">
        <f aca="false">BO$5/(1-$C97)+$B$97-BO$5</f>
        <v>0.493375756942994</v>
      </c>
      <c r="BP97" s="1" t="n">
        <f aca="false">BP$5/(1-$C97)+$B$97-BP$5</f>
        <v>0.495578722071413</v>
      </c>
      <c r="BQ97" s="1" t="n">
        <f aca="false">BQ$5/(1-$C97)+$B$97-BQ$5</f>
        <v>0.497781687199833</v>
      </c>
      <c r="BR97" s="1" t="n">
        <f aca="false">BR$5/(1-$C97)+$B$97-BR$5</f>
        <v>0.499984652328252</v>
      </c>
      <c r="BS97" s="1" t="n">
        <f aca="false">BS$5/(1-$C97)+$B$97-BS$5</f>
        <v>0.502187617456671</v>
      </c>
      <c r="BT97" s="1" t="n">
        <f aca="false">BT$5/(1-$C97)+$B$97-BT$5</f>
        <v>0.50439058258509</v>
      </c>
      <c r="BU97" s="1" t="n">
        <f aca="false">BU$5/(1-$C97)+$B$97-BU$5</f>
        <v>0.50659354771351</v>
      </c>
      <c r="BV97" s="1" t="n">
        <f aca="false">BV$5/(1-$C97)+$B$97-BV$5</f>
        <v>0.508796512841929</v>
      </c>
      <c r="BW97" s="1" t="n">
        <f aca="false">BW$5/(1-$C97)+$B$97-BW$5</f>
        <v>0.510999477970349</v>
      </c>
      <c r="BX97" s="1" t="n">
        <f aca="false">BX$5/(1-$C97)+$B$97-BX$5</f>
        <v>0.513202443098768</v>
      </c>
      <c r="BY97" s="1" t="n">
        <f aca="false">BY$5/(1-$C97)+$B$97-BY$5</f>
        <v>0.515405408227187</v>
      </c>
      <c r="BZ97" s="1" t="n">
        <f aca="false">BZ$5/(1-$C97)+$B$97-BZ$5</f>
        <v>0.517608373355606</v>
      </c>
      <c r="CA97" s="1" t="n">
        <f aca="false">CA$5/(1-$C97)+$B$97-CA$5</f>
        <v>0.519811338484026</v>
      </c>
      <c r="CB97" s="1" t="n">
        <f aca="false">CB$5/(1-$C97)+$B$97-CB$5</f>
        <v>0.522014303612445</v>
      </c>
      <c r="CC97" s="1" t="n">
        <f aca="false">CC$5/(1-$C97)+$B$97-CC$5</f>
        <v>0.524217268740864</v>
      </c>
      <c r="CD97" s="1" t="n">
        <f aca="false">CD$5/(1-$C97)+$B$97-CD$5</f>
        <v>0.526420233869283</v>
      </c>
      <c r="CE97" s="1" t="n">
        <f aca="false">CE$5/(1-$C97)+$B$97-CE$5</f>
        <v>0.528623198997702</v>
      </c>
      <c r="CF97" s="1" t="n">
        <f aca="false">CF$5/(1-$C97)+$B$97-CF$5</f>
        <v>0.530826164126122</v>
      </c>
      <c r="CG97" s="1" t="n">
        <f aca="false">CG$5/(1-$C97)+$B$97-CG$5</f>
        <v>0.533029129254541</v>
      </c>
      <c r="CH97" s="1" t="n">
        <f aca="false">CH$5/(1-$C97)+$B$97-CH$5</f>
        <v>0.535232094382961</v>
      </c>
      <c r="CI97" s="1" t="n">
        <f aca="false">CI$5/(1-$C97)+$B$97-CI$5</f>
        <v>0.53743505951138</v>
      </c>
      <c r="CJ97" s="1" t="n">
        <f aca="false">CJ$5/(1-$C97)+$B$97-CJ$5</f>
        <v>0.539638024639799</v>
      </c>
      <c r="CK97" s="1" t="n">
        <f aca="false">CK$5/(1-$C97)+$B$97-CK$5</f>
        <v>0.541840989768218</v>
      </c>
      <c r="CL97" s="1" t="n">
        <f aca="false">CL$5/(1-$C97)+$B$97-CL$5</f>
        <v>0.544043954896638</v>
      </c>
      <c r="CM97" s="1" t="n">
        <f aca="false">CM$5/(1-$C97)+$B$97-CM$5</f>
        <v>0.546246920025057</v>
      </c>
      <c r="CN97" s="1" t="n">
        <f aca="false">CN$5/(1-$C97)+$B$97-CN$5</f>
        <v>0.548449885153477</v>
      </c>
      <c r="CO97" s="1" t="n">
        <f aca="false">CO$5/(1-$C97)+$B$97-CO$5</f>
        <v>0.550652850281896</v>
      </c>
      <c r="CP97" s="1" t="n">
        <f aca="false">CP$5/(1-$C97)+$B$97-CP$5</f>
        <v>0.552855815410315</v>
      </c>
      <c r="CQ97" s="1" t="n">
        <f aca="false">CQ$5/(1-$C97)+$B$97-CQ$5</f>
        <v>0.555058780538734</v>
      </c>
      <c r="CR97" s="1" t="n">
        <f aca="false">CR$5/(1-$C97)+$B$97-CR$5</f>
        <v>0.557261745667153</v>
      </c>
      <c r="CS97" s="1" t="n">
        <f aca="false">CS$5/(1-$C97)+$B$97-CS$5</f>
        <v>0.559464710795573</v>
      </c>
      <c r="CT97" s="1" t="n">
        <f aca="false">CT$5/(1-$C97)+$B$97-CT$5</f>
        <v>0.561667675923992</v>
      </c>
      <c r="CU97" s="1" t="n">
        <f aca="false">CU$5/(1-$C97)+$B$97-CU$5</f>
        <v>0.563870641052411</v>
      </c>
      <c r="CV97" s="1" t="n">
        <f aca="false">CV$5/(1-$C97)+$B$97-CV$5</f>
        <v>0.56607360618083</v>
      </c>
      <c r="CW97" s="1" t="n">
        <f aca="false">CW$5/(1-$C97)+$B$97-CW$5</f>
        <v>0.56827657130925</v>
      </c>
      <c r="CX97" s="1" t="n">
        <f aca="false">CX$5/(1-$C97)+$B$97-CX$5</f>
        <v>0.570479536437669</v>
      </c>
      <c r="CY97" s="1" t="n">
        <f aca="false">CY$5/(1-$C97)+$B$97-CY$5</f>
        <v>0.572682501566089</v>
      </c>
      <c r="CZ97" s="1" t="n">
        <f aca="false">CZ$5/(1-$C97)+$B$97-CZ$5</f>
        <v>0.574885466694508</v>
      </c>
      <c r="DA97" s="1" t="n">
        <f aca="false">DA$5/(1-$C97)+$B$97-DA$5</f>
        <v>0.577088431822927</v>
      </c>
      <c r="DB97" s="1" t="n">
        <f aca="false">DB$5/(1-$C97)+$B$97-DB$5</f>
        <v>0.579291396951346</v>
      </c>
      <c r="DC97" s="1" t="n">
        <f aca="false">DC$5/(1-$C97)+$B$97-DC$5</f>
        <v>0.581494362079766</v>
      </c>
      <c r="DD97" s="1" t="n">
        <f aca="false">DD$5/(1-$C97)+$B$97-DD$5</f>
        <v>0.583697327208185</v>
      </c>
      <c r="DE97" s="1" t="n">
        <f aca="false">DE$5/(1-$C97)+$B$97-DE$5</f>
        <v>0.585900292336604</v>
      </c>
      <c r="DF97" s="1" t="n">
        <f aca="false">DF$5/(1-$C97)+$B$97-DF$5</f>
        <v>0.588103257465024</v>
      </c>
      <c r="DG97" s="1" t="n">
        <f aca="false">DG$5/(1-$C97)+$B$97-DG$5</f>
        <v>0.590306222593442</v>
      </c>
      <c r="DH97" s="1" t="n">
        <f aca="false">DH$5/(1-$C97)+$B$97-DH$5</f>
        <v>0.592509187721862</v>
      </c>
      <c r="DI97" s="1" t="n">
        <f aca="false">DI$5/(1-$C97)+$B$97-DI$5</f>
        <v>0.594712152850281</v>
      </c>
      <c r="DJ97" s="1" t="n">
        <f aca="false">DJ$5/(1-$C97)+$B$97-DJ$5</f>
        <v>0.596915117978701</v>
      </c>
      <c r="DK97" s="1" t="n">
        <f aca="false">DK$5/(1-$C97)+$B$97-DK$5</f>
        <v>0.59911808310712</v>
      </c>
      <c r="DL97" s="1" t="n">
        <f aca="false">DL$5/(1-$C97)+$B$97-DL$5</f>
        <v>0.60132104823554</v>
      </c>
      <c r="DM97" s="1" t="n">
        <f aca="false">DM$5/(1-$C97)+$B$97-DM$5</f>
        <v>0.603524013363958</v>
      </c>
      <c r="DN97" s="1" t="n">
        <f aca="false">DN$5/(1-$C97)+$B$97-DN$5</f>
        <v>0.605726978492378</v>
      </c>
      <c r="DO97" s="1" t="n">
        <f aca="false">DO$5/(1-$C97)+$B$97-DO$5</f>
        <v>0.607929943620797</v>
      </c>
      <c r="DP97" s="1" t="n">
        <f aca="false">DP$5/(1-$C97)+$B$97-DP$5</f>
        <v>0.610132908749216</v>
      </c>
      <c r="DQ97" s="1" t="n">
        <f aca="false">DQ$5/(1-$C97)+$B$97-DQ$5</f>
        <v>0.612335873877636</v>
      </c>
      <c r="DR97" s="1" t="n">
        <f aca="false">DR$5/(1-$C97)+$B$97-DR$5</f>
        <v>0.614538839006054</v>
      </c>
      <c r="DS97" s="1" t="n">
        <f aca="false">DS$5/(1-$C97)+$B$97-DS$5</f>
        <v>0.616741804134474</v>
      </c>
      <c r="DT97" s="1" t="n">
        <f aca="false">DT$5/(1-$C97)+$B$97-DT$5</f>
        <v>0.618944769262893</v>
      </c>
      <c r="DU97" s="1" t="n">
        <f aca="false">DU$5/(1-$C97)+$B$97-DU$5</f>
        <v>0.621147734391313</v>
      </c>
      <c r="DV97" s="1" t="n">
        <f aca="false">DV$5/(1-$C97)+$B$97-DV$5</f>
        <v>0.623350699519732</v>
      </c>
      <c r="DW97" s="1" t="n">
        <f aca="false">DW$5/(1-$C97)+$B$97-DW$5</f>
        <v>0.625553664648152</v>
      </c>
      <c r="DX97" s="1" t="n">
        <f aca="false">DX$5/(1-$C97)+$B$97-DX$5</f>
        <v>0.627756629776571</v>
      </c>
      <c r="DY97" s="1" t="n">
        <f aca="false">DY$5/(1-$C97)+$B$97-DY$5</f>
        <v>0.629959594904991</v>
      </c>
      <c r="DZ97" s="1" t="n">
        <f aca="false">DZ$5/(1-$C97)+$B$97-DZ$5</f>
        <v>0.63216256003341</v>
      </c>
      <c r="EA97" s="1" t="n">
        <f aca="false">EA$5/(1-$C97)+$B$97-EA$5</f>
        <v>0.634365525161829</v>
      </c>
      <c r="EB97" s="1" t="n">
        <f aca="false">EB$5/(1-$C97)+$B$97-EB$5</f>
        <v>0.636568490290249</v>
      </c>
      <c r="EC97" s="1" t="n">
        <f aca="false">EC$5/(1-$C97)+$B$97-EC$5</f>
        <v>0.638771455418668</v>
      </c>
      <c r="ED97" s="1" t="n">
        <f aca="false">ED$5/(1-$C97)+$B$97-ED$5</f>
        <v>0.640974420547088</v>
      </c>
    </row>
    <row r="98" customFormat="false" ht="12.75" hidden="false" customHeight="false" outlineLevel="0" collapsed="false">
      <c r="A98" s="1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</row>
    <row r="99" customFormat="false" ht="12.75" hidden="false" customHeight="false" outlineLevel="0" collapsed="false">
      <c r="A99" s="18" t="s">
        <v>106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</row>
    <row r="100" customFormat="false" ht="12.75" hidden="false" customHeight="false" outlineLevel="0" collapsed="false">
      <c r="A100" s="18" t="s">
        <v>118</v>
      </c>
      <c r="B100" s="1" t="n">
        <v>0.4336</v>
      </c>
      <c r="C100" s="2" t="n">
        <v>0.0592</v>
      </c>
      <c r="D100" s="1" t="n">
        <f aca="false">D$5/(1-$C100)+$B$100-D$5</f>
        <v>0.527987755102041</v>
      </c>
      <c r="E100" s="1" t="n">
        <f aca="false">E$5/(1-$C100)+$B$100-E$5</f>
        <v>0.531134013605443</v>
      </c>
      <c r="F100" s="1" t="n">
        <f aca="false">F$5/(1-$C100)+$B$100-F$5</f>
        <v>0.534280272108843</v>
      </c>
      <c r="G100" s="1" t="n">
        <f aca="false">G$5/(1-$C100)+$B$100-G$5</f>
        <v>0.537426530612245</v>
      </c>
      <c r="H100" s="1" t="n">
        <f aca="false">H$5/(1-$C100)+$B$100-H$5</f>
        <v>0.540572789115646</v>
      </c>
      <c r="I100" s="1" t="n">
        <f aca="false">I$5/(1-$C100)+$B$100-I$5</f>
        <v>0.543719047619047</v>
      </c>
      <c r="J100" s="1" t="n">
        <f aca="false">J$5/(1-$C100)+$B$100-J$5</f>
        <v>0.546865306122449</v>
      </c>
      <c r="K100" s="1" t="n">
        <f aca="false">K$5/(1-$C100)+$B$100-K$5</f>
        <v>0.55001156462585</v>
      </c>
      <c r="L100" s="1" t="n">
        <f aca="false">L$5/(1-$C100)+$B$100-L$5</f>
        <v>0.553157823129252</v>
      </c>
      <c r="M100" s="1" t="n">
        <f aca="false">M$5/(1-$C100)+$B$100-M$5</f>
        <v>0.556304081632653</v>
      </c>
      <c r="N100" s="1" t="n">
        <f aca="false">N$5/(1-$C100)+$B$100-N$5</f>
        <v>0.559450340136055</v>
      </c>
      <c r="O100" s="1" t="n">
        <f aca="false">O$5/(1-$C100)+$B$100-O$5</f>
        <v>0.562596598639456</v>
      </c>
      <c r="P100" s="1" t="n">
        <f aca="false">P$5/(1-$C100)+$B$100-P$5</f>
        <v>0.565742857142857</v>
      </c>
      <c r="Q100" s="1" t="n">
        <f aca="false">Q$5/(1-$C100)+$B$100-Q$5</f>
        <v>0.568889115646259</v>
      </c>
      <c r="R100" s="1" t="n">
        <f aca="false">R$5/(1-$C100)+$B$100-R$5</f>
        <v>0.57203537414966</v>
      </c>
      <c r="S100" s="1" t="n">
        <f aca="false">S$5/(1-$C100)+$B$100-S$5</f>
        <v>0.575181632653062</v>
      </c>
      <c r="T100" s="1" t="n">
        <f aca="false">T$5/(1-$C100)+$B$100-T$5</f>
        <v>0.578327891156463</v>
      </c>
      <c r="U100" s="1" t="n">
        <f aca="false">U$5/(1-$C100)+$B$100-U$5</f>
        <v>0.581474149659864</v>
      </c>
      <c r="V100" s="1" t="n">
        <f aca="false">V$5/(1-$C100)+$B$100-V$5</f>
        <v>0.584620408163266</v>
      </c>
      <c r="W100" s="1" t="n">
        <f aca="false">W$5/(1-$C100)+$B$100-W$5</f>
        <v>0.587766666666667</v>
      </c>
      <c r="X100" s="1" t="n">
        <f aca="false">X$5/(1-$C100)+$B$100-X$5</f>
        <v>0.590912925170068</v>
      </c>
      <c r="Y100" s="1" t="n">
        <f aca="false">Y$5/(1-$C100)+$B$100-Y$5</f>
        <v>0.594059183673469</v>
      </c>
      <c r="Z100" s="1" t="n">
        <f aca="false">Z$5/(1-$C100)+$B$100-Z$5</f>
        <v>0.59720544217687</v>
      </c>
      <c r="AA100" s="1" t="n">
        <f aca="false">AA$5/(1-$C100)+$B$100-AA$5</f>
        <v>0.600351700680272</v>
      </c>
      <c r="AB100" s="1" t="n">
        <f aca="false">AB$5/(1-$C100)+$B$100-AB$5</f>
        <v>0.603497959183673</v>
      </c>
      <c r="AC100" s="1" t="n">
        <f aca="false">AC$5/(1-$C100)+$B$100-AC$5</f>
        <v>0.606644217687074</v>
      </c>
      <c r="AD100" s="1" t="n">
        <f aca="false">AD$5/(1-$C100)+$B$100-AD$5</f>
        <v>0.609790476190476</v>
      </c>
      <c r="AE100" s="1" t="n">
        <f aca="false">AE$5/(1-$C100)+$B$100-AE$5</f>
        <v>0.612936734693877</v>
      </c>
      <c r="AF100" s="1" t="n">
        <f aca="false">AF$5/(1-$C100)+$B$100-AF$5</f>
        <v>0.616082993197279</v>
      </c>
      <c r="AG100" s="1" t="n">
        <f aca="false">AG$5/(1-$C100)+$B$100-AG$5</f>
        <v>0.61922925170068</v>
      </c>
      <c r="AH100" s="1" t="n">
        <f aca="false">AH$5/(1-$C100)+$B$100-AH$5</f>
        <v>0.622375510204081</v>
      </c>
      <c r="AI100" s="1" t="n">
        <f aca="false">AI$5/(1-$C100)+$B$100-AI$5</f>
        <v>0.625521768707483</v>
      </c>
      <c r="AJ100" s="1" t="n">
        <f aca="false">AJ$5/(1-$C100)+$B$100-AJ$5</f>
        <v>0.628668027210884</v>
      </c>
      <c r="AK100" s="1" t="n">
        <f aca="false">AK$5/(1-$C100)+$B$100-AK$5</f>
        <v>0.631814285714286</v>
      </c>
      <c r="AL100" s="1" t="n">
        <f aca="false">AL$5/(1-$C100)+$B$100-AL$5</f>
        <v>0.634960544217687</v>
      </c>
      <c r="AM100" s="1" t="n">
        <f aca="false">AM$5/(1-$C100)+$B$100-AM$5</f>
        <v>0.638106802721088</v>
      </c>
      <c r="AN100" s="1" t="n">
        <f aca="false">AN$5/(1-$C100)+$B$100-AN$5</f>
        <v>0.64125306122449</v>
      </c>
      <c r="AO100" s="1" t="n">
        <f aca="false">AO$5/(1-$C100)+$B$100-AO$5</f>
        <v>0.644399319727891</v>
      </c>
      <c r="AP100" s="1" t="n">
        <f aca="false">AP$5/(1-$C100)+$B$100-AP$5</f>
        <v>0.647545578231293</v>
      </c>
      <c r="AQ100" s="1" t="n">
        <f aca="false">AQ$5/(1-$C100)+$B$100-AQ$5</f>
        <v>0.650691836734694</v>
      </c>
      <c r="AR100" s="1" t="n">
        <f aca="false">AR$5/(1-$C100)+$B$100-AR$5</f>
        <v>0.653838095238095</v>
      </c>
      <c r="AS100" s="1" t="n">
        <f aca="false">AS$5/(1-$C100)+$B$100-AS$5</f>
        <v>0.656984353741497</v>
      </c>
      <c r="AT100" s="1" t="n">
        <f aca="false">AT$5/(1-$C100)+$B$100-AT$5</f>
        <v>0.660130612244898</v>
      </c>
      <c r="AU100" s="1" t="n">
        <f aca="false">AU$5/(1-$C100)+$B$100-AU$5</f>
        <v>0.663276870748299</v>
      </c>
      <c r="AV100" s="1" t="n">
        <f aca="false">AV$5/(1-$C100)+$B$100-AV$5</f>
        <v>0.6664231292517</v>
      </c>
      <c r="AW100" s="1" t="n">
        <f aca="false">AW$5/(1-$C100)+$B$100-AW$5</f>
        <v>0.669569387755101</v>
      </c>
      <c r="AX100" s="1" t="n">
        <f aca="false">AX$5/(1-$C100)+$B$100-AX$5</f>
        <v>0.672715646258503</v>
      </c>
      <c r="AY100" s="1" t="n">
        <f aca="false">AY$5/(1-$C100)+$B$100-AY$5</f>
        <v>0.675861904761904</v>
      </c>
      <c r="AZ100" s="1" t="n">
        <f aca="false">AZ$5/(1-$C100)+$B$100-AZ$5</f>
        <v>0.679008163265306</v>
      </c>
      <c r="BA100" s="1" t="n">
        <f aca="false">BA$5/(1-$C100)+$B$100-BA$5</f>
        <v>0.682154421768707</v>
      </c>
      <c r="BB100" s="1" t="n">
        <f aca="false">BB$5/(1-$C100)+$B$100-BB$5</f>
        <v>0.685300680272109</v>
      </c>
      <c r="BC100" s="1" t="n">
        <f aca="false">BC$5/(1-$C100)+$B$100-BC$5</f>
        <v>0.688446938775511</v>
      </c>
      <c r="BD100" s="1" t="n">
        <f aca="false">BD$5/(1-$C100)+$B$100-BD$5</f>
        <v>0.691593197278912</v>
      </c>
      <c r="BE100" s="1" t="n">
        <f aca="false">BE$5/(1-$C100)+$B$100-BE$5</f>
        <v>0.694739455782313</v>
      </c>
      <c r="BF100" s="1" t="n">
        <f aca="false">BF$5/(1-$C100)+$B$100-BF$5</f>
        <v>0.697885714285714</v>
      </c>
      <c r="BG100" s="1" t="n">
        <f aca="false">BG$5/(1-$C100)+$B$100-BG$5</f>
        <v>0.701031972789115</v>
      </c>
      <c r="BH100" s="1" t="n">
        <f aca="false">BH$5/(1-$C100)+$B$100-BH$5</f>
        <v>0.704178231292517</v>
      </c>
      <c r="BI100" s="1" t="n">
        <f aca="false">BI$5/(1-$C100)+$B$100-BI$5</f>
        <v>0.707324489795918</v>
      </c>
      <c r="BJ100" s="1" t="n">
        <f aca="false">BJ$5/(1-$C100)+$B$100-BJ$5</f>
        <v>0.710470748299319</v>
      </c>
      <c r="BK100" s="1" t="n">
        <f aca="false">BK$5/(1-$C100)+$B$100-BK$5</f>
        <v>0.713617006802721</v>
      </c>
      <c r="BL100" s="1" t="n">
        <f aca="false">BL$5/(1-$C100)+$B$100-BL$5</f>
        <v>0.716763265306122</v>
      </c>
      <c r="BM100" s="1" t="n">
        <f aca="false">BM$5/(1-$C100)+$B$100-BM$5</f>
        <v>0.719909523809523</v>
      </c>
      <c r="BN100" s="1" t="n">
        <f aca="false">BN$5/(1-$C100)+$B$100-BN$5</f>
        <v>0.723055782312925</v>
      </c>
      <c r="BO100" s="1" t="n">
        <f aca="false">BO$5/(1-$C100)+$B$100-BO$5</f>
        <v>0.726202040816326</v>
      </c>
      <c r="BP100" s="1" t="n">
        <f aca="false">BP$5/(1-$C100)+$B$100-BP$5</f>
        <v>0.729348299319728</v>
      </c>
      <c r="BQ100" s="1" t="n">
        <f aca="false">BQ$5/(1-$C100)+$B$100-BQ$5</f>
        <v>0.732494557823129</v>
      </c>
      <c r="BR100" s="1" t="n">
        <f aca="false">BR$5/(1-$C100)+$B$100-BR$5</f>
        <v>0.73564081632653</v>
      </c>
      <c r="BS100" s="1" t="n">
        <f aca="false">BS$5/(1-$C100)+$B$100-BS$5</f>
        <v>0.738787074829932</v>
      </c>
      <c r="BT100" s="1" t="n">
        <f aca="false">BT$5/(1-$C100)+$B$100-BT$5</f>
        <v>0.741933333333333</v>
      </c>
      <c r="BU100" s="1" t="n">
        <f aca="false">BU$5/(1-$C100)+$B$100-BU$5</f>
        <v>0.745079591836735</v>
      </c>
      <c r="BV100" s="1" t="n">
        <f aca="false">BV$5/(1-$C100)+$B$100-BV$5</f>
        <v>0.748225850340136</v>
      </c>
      <c r="BW100" s="1" t="n">
        <f aca="false">BW$5/(1-$C100)+$B$100-BW$5</f>
        <v>0.751372108843537</v>
      </c>
      <c r="BX100" s="1" t="n">
        <f aca="false">BX$5/(1-$C100)+$B$100-BX$5</f>
        <v>0.754518367346939</v>
      </c>
      <c r="BY100" s="1" t="n">
        <f aca="false">BY$5/(1-$C100)+$B$100-BY$5</f>
        <v>0.75766462585034</v>
      </c>
      <c r="BZ100" s="1" t="n">
        <f aca="false">BZ$5/(1-$C100)+$B$100-BZ$5</f>
        <v>0.760810884353742</v>
      </c>
      <c r="CA100" s="1" t="n">
        <f aca="false">CA$5/(1-$C100)+$B$100-CA$5</f>
        <v>0.763957142857143</v>
      </c>
      <c r="CB100" s="1" t="n">
        <f aca="false">CB$5/(1-$C100)+$B$100-CB$5</f>
        <v>0.767103401360544</v>
      </c>
      <c r="CC100" s="1" t="n">
        <f aca="false">CC$5/(1-$C100)+$B$100-CC$5</f>
        <v>0.770249659863945</v>
      </c>
      <c r="CD100" s="1" t="n">
        <f aca="false">CD$5/(1-$C100)+$B$100-CD$5</f>
        <v>0.773395918367346</v>
      </c>
      <c r="CE100" s="1" t="n">
        <f aca="false">CE$5/(1-$C100)+$B$100-CE$5</f>
        <v>0.776542176870748</v>
      </c>
      <c r="CF100" s="1" t="n">
        <f aca="false">CF$5/(1-$C100)+$B$100-CF$5</f>
        <v>0.779688435374149</v>
      </c>
      <c r="CG100" s="1" t="n">
        <f aca="false">CG$5/(1-$C100)+$B$100-CG$5</f>
        <v>0.78283469387755</v>
      </c>
      <c r="CH100" s="1" t="n">
        <f aca="false">CH$5/(1-$C100)+$B$100-CH$5</f>
        <v>0.785980952380952</v>
      </c>
      <c r="CI100" s="1" t="n">
        <f aca="false">CI$5/(1-$C100)+$B$100-CI$5</f>
        <v>0.789127210884353</v>
      </c>
      <c r="CJ100" s="1" t="n">
        <f aca="false">CJ$5/(1-$C100)+$B$100-CJ$5</f>
        <v>0.792273469387755</v>
      </c>
      <c r="CK100" s="1" t="n">
        <f aca="false">CK$5/(1-$C100)+$B$100-CK$5</f>
        <v>0.795419727891156</v>
      </c>
      <c r="CL100" s="1" t="n">
        <f aca="false">CL$5/(1-$C100)+$B$100-CL$5</f>
        <v>0.798565986394557</v>
      </c>
      <c r="CM100" s="1" t="n">
        <f aca="false">CM$5/(1-$C100)+$B$100-CM$5</f>
        <v>0.801712244897959</v>
      </c>
      <c r="CN100" s="1" t="n">
        <f aca="false">CN$5/(1-$C100)+$B$100-CN$5</f>
        <v>0.80485850340136</v>
      </c>
      <c r="CO100" s="1" t="n">
        <f aca="false">CO$5/(1-$C100)+$B$100-CO$5</f>
        <v>0.808004761904762</v>
      </c>
      <c r="CP100" s="1" t="n">
        <f aca="false">CP$5/(1-$C100)+$B$100-CP$5</f>
        <v>0.811151020408163</v>
      </c>
      <c r="CQ100" s="1" t="n">
        <f aca="false">CQ$5/(1-$C100)+$B$100-CQ$5</f>
        <v>0.814297278911564</v>
      </c>
      <c r="CR100" s="1" t="n">
        <f aca="false">CR$5/(1-$C100)+$B$100-CR$5</f>
        <v>0.817443537414966</v>
      </c>
      <c r="CS100" s="1" t="n">
        <f aca="false">CS$5/(1-$C100)+$B$100-CS$5</f>
        <v>0.820589795918367</v>
      </c>
      <c r="CT100" s="1" t="n">
        <f aca="false">CT$5/(1-$C100)+$B$100-CT$5</f>
        <v>0.823736054421769</v>
      </c>
      <c r="CU100" s="1" t="n">
        <f aca="false">CU$5/(1-$C100)+$B$100-CU$5</f>
        <v>0.82688231292517</v>
      </c>
      <c r="CV100" s="1" t="n">
        <f aca="false">CV$5/(1-$C100)+$B$100-CV$5</f>
        <v>0.830028571428571</v>
      </c>
      <c r="CW100" s="1" t="n">
        <f aca="false">CW$5/(1-$C100)+$B$100-CW$5</f>
        <v>0.833174829931973</v>
      </c>
      <c r="CX100" s="1" t="n">
        <f aca="false">CX$5/(1-$C100)+$B$100-CX$5</f>
        <v>0.836321088435374</v>
      </c>
      <c r="CY100" s="1" t="n">
        <f aca="false">CY$5/(1-$C100)+$B$100-CY$5</f>
        <v>0.839467346938775</v>
      </c>
      <c r="CZ100" s="1" t="n">
        <f aca="false">CZ$5/(1-$C100)+$B$100-CZ$5</f>
        <v>0.842613605442176</v>
      </c>
      <c r="DA100" s="1" t="n">
        <f aca="false">DA$5/(1-$C100)+$B$100-DA$5</f>
        <v>0.845759863945578</v>
      </c>
      <c r="DB100" s="1" t="n">
        <f aca="false">DB$5/(1-$C100)+$B$100-DB$5</f>
        <v>0.848906122448979</v>
      </c>
      <c r="DC100" s="1" t="n">
        <f aca="false">DC$5/(1-$C100)+$B$100-DC$5</f>
        <v>0.85205238095238</v>
      </c>
      <c r="DD100" s="1" t="n">
        <f aca="false">DD$5/(1-$C100)+$B$100-DD$5</f>
        <v>0.855198639455781</v>
      </c>
      <c r="DE100" s="1" t="n">
        <f aca="false">DE$5/(1-$C100)+$B$100-DE$5</f>
        <v>0.858344897959183</v>
      </c>
      <c r="DF100" s="1" t="n">
        <f aca="false">DF$5/(1-$C100)+$B$100-DF$5</f>
        <v>0.861491156462584</v>
      </c>
      <c r="DG100" s="1" t="n">
        <f aca="false">DG$5/(1-$C100)+$B$100-DG$5</f>
        <v>0.864637414965986</v>
      </c>
      <c r="DH100" s="1" t="n">
        <f aca="false">DH$5/(1-$C100)+$B$100-DH$5</f>
        <v>0.867783673469387</v>
      </c>
      <c r="DI100" s="1" t="n">
        <f aca="false">DI$5/(1-$C100)+$B$100-DI$5</f>
        <v>0.870929931972788</v>
      </c>
      <c r="DJ100" s="1" t="n">
        <f aca="false">DJ$5/(1-$C100)+$B$100-DJ$5</f>
        <v>0.87407619047619</v>
      </c>
      <c r="DK100" s="1" t="n">
        <f aca="false">DK$5/(1-$C100)+$B$100-DK$5</f>
        <v>0.877222448979591</v>
      </c>
      <c r="DL100" s="1" t="n">
        <f aca="false">DL$5/(1-$C100)+$B$100-DL$5</f>
        <v>0.880368707482993</v>
      </c>
      <c r="DM100" s="1" t="n">
        <f aca="false">DM$5/(1-$C100)+$B$100-DM$5</f>
        <v>0.883514965986393</v>
      </c>
      <c r="DN100" s="1" t="n">
        <f aca="false">DN$5/(1-$C100)+$B$100-DN$5</f>
        <v>0.886661224489795</v>
      </c>
      <c r="DO100" s="1" t="n">
        <f aca="false">DO$5/(1-$C100)+$B$100-DO$5</f>
        <v>0.889807482993197</v>
      </c>
      <c r="DP100" s="1" t="n">
        <f aca="false">DP$5/(1-$C100)+$B$100-DP$5</f>
        <v>0.892953741496597</v>
      </c>
      <c r="DQ100" s="1" t="n">
        <f aca="false">DQ$5/(1-$C100)+$B$100-DQ$5</f>
        <v>0.896099999999999</v>
      </c>
      <c r="DR100" s="1" t="n">
        <f aca="false">DR$5/(1-$C100)+$B$100-DR$5</f>
        <v>0.899246258503401</v>
      </c>
      <c r="DS100" s="1" t="n">
        <f aca="false">DS$5/(1-$C100)+$B$100-DS$5</f>
        <v>0.902392517006801</v>
      </c>
      <c r="DT100" s="1" t="n">
        <f aca="false">DT$5/(1-$C100)+$B$100-DT$5</f>
        <v>0.905538775510203</v>
      </c>
      <c r="DU100" s="1" t="n">
        <f aca="false">DU$5/(1-$C100)+$B$100-DU$5</f>
        <v>0.908685034013605</v>
      </c>
      <c r="DV100" s="1" t="n">
        <f aca="false">DV$5/(1-$C100)+$B$100-DV$5</f>
        <v>0.911831292517007</v>
      </c>
      <c r="DW100" s="1" t="n">
        <f aca="false">DW$5/(1-$C100)+$B$100-DW$5</f>
        <v>0.914977551020407</v>
      </c>
      <c r="DX100" s="1" t="n">
        <f aca="false">DX$5/(1-$C100)+$B$100-DX$5</f>
        <v>0.918123809523809</v>
      </c>
      <c r="DY100" s="1" t="n">
        <f aca="false">DY$5/(1-$C100)+$B$100-DY$5</f>
        <v>0.92127006802721</v>
      </c>
      <c r="DZ100" s="1" t="n">
        <f aca="false">DZ$5/(1-$C100)+$B$100-DZ$5</f>
        <v>0.924416326530612</v>
      </c>
      <c r="EA100" s="1" t="n">
        <f aca="false">EA$5/(1-$C100)+$B$100-EA$5</f>
        <v>0.927562585034012</v>
      </c>
      <c r="EB100" s="1" t="n">
        <f aca="false">EB$5/(1-$C100)+$B$100-EB$5</f>
        <v>0.930708843537414</v>
      </c>
      <c r="EC100" s="1" t="n">
        <f aca="false">EC$5/(1-$C100)+$B$100-EC$5</f>
        <v>0.933855102040816</v>
      </c>
      <c r="ED100" s="1" t="n">
        <f aca="false">ED$5/(1-$C100)+$B$100-ED$5</f>
        <v>0.937001360544216</v>
      </c>
    </row>
    <row r="101" customFormat="false" ht="12.75" hidden="false" customHeight="false" outlineLevel="0" collapsed="false">
      <c r="A101" s="18" t="s">
        <v>119</v>
      </c>
      <c r="B101" s="1" t="n">
        <v>0.4272</v>
      </c>
      <c r="C101" s="2" t="n">
        <v>0.0592</v>
      </c>
      <c r="D101" s="1" t="n">
        <f aca="false">D$5/(1-$C101)+$B$101-D$5</f>
        <v>0.521587755102041</v>
      </c>
      <c r="E101" s="1" t="n">
        <f aca="false">E$5/(1-$C101)+$B$101-E$5</f>
        <v>0.524734013605442</v>
      </c>
      <c r="F101" s="1" t="n">
        <f aca="false">F$5/(1-$C101)+$B$101-F$5</f>
        <v>0.527880272108844</v>
      </c>
      <c r="G101" s="1" t="n">
        <f aca="false">G$5/(1-$C101)+$B$101-G$5</f>
        <v>0.531026530612245</v>
      </c>
      <c r="H101" s="1" t="n">
        <f aca="false">H$5/(1-$C101)+$B$101-H$5</f>
        <v>0.534172789115647</v>
      </c>
      <c r="I101" s="1" t="n">
        <f aca="false">I$5/(1-$C101)+$B$101-I$5</f>
        <v>0.537319047619048</v>
      </c>
      <c r="J101" s="1" t="n">
        <f aca="false">J$5/(1-$C101)+$B$101-J$5</f>
        <v>0.540465306122449</v>
      </c>
      <c r="K101" s="1" t="n">
        <f aca="false">K$5/(1-$C101)+$B$101-K$5</f>
        <v>0.543611564625851</v>
      </c>
      <c r="L101" s="1" t="n">
        <f aca="false">L$5/(1-$C101)+$B$101-L$5</f>
        <v>0.546757823129252</v>
      </c>
      <c r="M101" s="1" t="n">
        <f aca="false">M$5/(1-$C101)+$B$101-M$5</f>
        <v>0.549904081632653</v>
      </c>
      <c r="N101" s="1" t="n">
        <f aca="false">N$5/(1-$C101)+$B$101-N$5</f>
        <v>0.553050340136055</v>
      </c>
      <c r="O101" s="1" t="n">
        <f aca="false">O$5/(1-$C101)+$B$101-O$5</f>
        <v>0.556196598639456</v>
      </c>
      <c r="P101" s="1" t="n">
        <f aca="false">P$5/(1-$C101)+$B$101-P$5</f>
        <v>0.559342857142857</v>
      </c>
      <c r="Q101" s="1" t="n">
        <f aca="false">Q$5/(1-$C101)+$B$101-Q$5</f>
        <v>0.562489115646259</v>
      </c>
      <c r="R101" s="1" t="n">
        <f aca="false">R$5/(1-$C101)+$B$101-R$5</f>
        <v>0.56563537414966</v>
      </c>
      <c r="S101" s="1" t="n">
        <f aca="false">S$5/(1-$C101)+$B$101-S$5</f>
        <v>0.568781632653062</v>
      </c>
      <c r="T101" s="1" t="n">
        <f aca="false">T$5/(1-$C101)+$B$101-T$5</f>
        <v>0.571927891156463</v>
      </c>
      <c r="U101" s="1" t="n">
        <f aca="false">U$5/(1-$C101)+$B$101-U$5</f>
        <v>0.575074149659864</v>
      </c>
      <c r="V101" s="1" t="n">
        <f aca="false">V$5/(1-$C101)+$B$101-V$5</f>
        <v>0.578220408163265</v>
      </c>
      <c r="W101" s="1" t="n">
        <f aca="false">W$5/(1-$C101)+$B$101-W$5</f>
        <v>0.581366666666667</v>
      </c>
      <c r="X101" s="1" t="n">
        <f aca="false">X$5/(1-$C101)+$B$101-X$5</f>
        <v>0.584512925170068</v>
      </c>
      <c r="Y101" s="1" t="n">
        <f aca="false">Y$5/(1-$C101)+$B$101-Y$5</f>
        <v>0.587659183673469</v>
      </c>
      <c r="Z101" s="1" t="n">
        <f aca="false">Z$5/(1-$C101)+$B$101-Z$5</f>
        <v>0.590805442176871</v>
      </c>
      <c r="AA101" s="1" t="n">
        <f aca="false">AA$5/(1-$C101)+$B$101-AA$5</f>
        <v>0.593951700680272</v>
      </c>
      <c r="AB101" s="1" t="n">
        <f aca="false">AB$5/(1-$C101)+$B$101-AB$5</f>
        <v>0.597097959183674</v>
      </c>
      <c r="AC101" s="1" t="n">
        <f aca="false">AC$5/(1-$C101)+$B$101-AC$5</f>
        <v>0.600244217687075</v>
      </c>
      <c r="AD101" s="1" t="n">
        <f aca="false">AD$5/(1-$C101)+$B$101-AD$5</f>
        <v>0.603390476190476</v>
      </c>
      <c r="AE101" s="1" t="n">
        <f aca="false">AE$5/(1-$C101)+$B$101-AE$5</f>
        <v>0.606536734693878</v>
      </c>
      <c r="AF101" s="1" t="n">
        <f aca="false">AF$5/(1-$C101)+$B$101-AF$5</f>
        <v>0.609682993197279</v>
      </c>
      <c r="AG101" s="1" t="n">
        <f aca="false">AG$5/(1-$C101)+$B$101-AG$5</f>
        <v>0.61282925170068</v>
      </c>
      <c r="AH101" s="1" t="n">
        <f aca="false">AH$5/(1-$C101)+$B$101-AH$5</f>
        <v>0.615975510204081</v>
      </c>
      <c r="AI101" s="1" t="n">
        <f aca="false">AI$5/(1-$C101)+$B$101-AI$5</f>
        <v>0.619121768707483</v>
      </c>
      <c r="AJ101" s="1" t="n">
        <f aca="false">AJ$5/(1-$C101)+$B$101-AJ$5</f>
        <v>0.622268027210884</v>
      </c>
      <c r="AK101" s="1" t="n">
        <f aca="false">AK$5/(1-$C101)+$B$101-AK$5</f>
        <v>0.625414285714286</v>
      </c>
      <c r="AL101" s="1" t="n">
        <f aca="false">AL$5/(1-$C101)+$B$101-AL$5</f>
        <v>0.628560544217687</v>
      </c>
      <c r="AM101" s="1" t="n">
        <f aca="false">AM$5/(1-$C101)+$B$101-AM$5</f>
        <v>0.631706802721088</v>
      </c>
      <c r="AN101" s="1" t="n">
        <f aca="false">AN$5/(1-$C101)+$B$101-AN$5</f>
        <v>0.63485306122449</v>
      </c>
      <c r="AO101" s="1" t="n">
        <f aca="false">AO$5/(1-$C101)+$B$101-AO$5</f>
        <v>0.637999319727891</v>
      </c>
      <c r="AP101" s="1" t="n">
        <f aca="false">AP$5/(1-$C101)+$B$101-AP$5</f>
        <v>0.641145578231293</v>
      </c>
      <c r="AQ101" s="1" t="n">
        <f aca="false">AQ$5/(1-$C101)+$B$101-AQ$5</f>
        <v>0.644291836734694</v>
      </c>
      <c r="AR101" s="1" t="n">
        <f aca="false">AR$5/(1-$C101)+$B$101-AR$5</f>
        <v>0.647438095238095</v>
      </c>
      <c r="AS101" s="1" t="n">
        <f aca="false">AS$5/(1-$C101)+$B$101-AS$5</f>
        <v>0.650584353741496</v>
      </c>
      <c r="AT101" s="1" t="n">
        <f aca="false">AT$5/(1-$C101)+$B$101-AT$5</f>
        <v>0.653730612244897</v>
      </c>
      <c r="AU101" s="1" t="n">
        <f aca="false">AU$5/(1-$C101)+$B$101-AU$5</f>
        <v>0.656876870748299</v>
      </c>
      <c r="AV101" s="1" t="n">
        <f aca="false">AV$5/(1-$C101)+$B$101-AV$5</f>
        <v>0.6600231292517</v>
      </c>
      <c r="AW101" s="1" t="n">
        <f aca="false">AW$5/(1-$C101)+$B$101-AW$5</f>
        <v>0.663169387755101</v>
      </c>
      <c r="AX101" s="1" t="n">
        <f aca="false">AX$5/(1-$C101)+$B$101-AX$5</f>
        <v>0.666315646258503</v>
      </c>
      <c r="AY101" s="1" t="n">
        <f aca="false">AY$5/(1-$C101)+$B$101-AY$5</f>
        <v>0.669461904761904</v>
      </c>
      <c r="AZ101" s="1" t="n">
        <f aca="false">AZ$5/(1-$C101)+$B$101-AZ$5</f>
        <v>0.672608163265306</v>
      </c>
      <c r="BA101" s="1" t="n">
        <f aca="false">BA$5/(1-$C101)+$B$101-BA$5</f>
        <v>0.675754421768707</v>
      </c>
      <c r="BB101" s="1" t="n">
        <f aca="false">BB$5/(1-$C101)+$B$101-BB$5</f>
        <v>0.678900680272109</v>
      </c>
      <c r="BC101" s="1" t="n">
        <f aca="false">BC$5/(1-$C101)+$B$101-BC$5</f>
        <v>0.68204693877551</v>
      </c>
      <c r="BD101" s="1" t="n">
        <f aca="false">BD$5/(1-$C101)+$B$101-BD$5</f>
        <v>0.685193197278911</v>
      </c>
      <c r="BE101" s="1" t="n">
        <f aca="false">BE$5/(1-$C101)+$B$101-BE$5</f>
        <v>0.688339455782312</v>
      </c>
      <c r="BF101" s="1" t="n">
        <f aca="false">BF$5/(1-$C101)+$B$101-BF$5</f>
        <v>0.691485714285714</v>
      </c>
      <c r="BG101" s="1" t="n">
        <f aca="false">BG$5/(1-$C101)+$B$101-BG$5</f>
        <v>0.694631972789115</v>
      </c>
      <c r="BH101" s="1" t="n">
        <f aca="false">BH$5/(1-$C101)+$B$101-BH$5</f>
        <v>0.697778231292517</v>
      </c>
      <c r="BI101" s="1" t="n">
        <f aca="false">BI$5/(1-$C101)+$B$101-BI$5</f>
        <v>0.700924489795918</v>
      </c>
      <c r="BJ101" s="1" t="n">
        <f aca="false">BJ$5/(1-$C101)+$B$101-BJ$5</f>
        <v>0.704070748299319</v>
      </c>
      <c r="BK101" s="1" t="n">
        <f aca="false">BK$5/(1-$C101)+$B$101-BK$5</f>
        <v>0.707217006802721</v>
      </c>
      <c r="BL101" s="1" t="n">
        <f aca="false">BL$5/(1-$C101)+$B$101-BL$5</f>
        <v>0.710363265306122</v>
      </c>
      <c r="BM101" s="1" t="n">
        <f aca="false">BM$5/(1-$C101)+$B$101-BM$5</f>
        <v>0.713509523809523</v>
      </c>
      <c r="BN101" s="1" t="n">
        <f aca="false">BN$5/(1-$C101)+$B$101-BN$5</f>
        <v>0.716655782312925</v>
      </c>
      <c r="BO101" s="1" t="n">
        <f aca="false">BO$5/(1-$C101)+$B$101-BO$5</f>
        <v>0.719802040816326</v>
      </c>
      <c r="BP101" s="1" t="n">
        <f aca="false">BP$5/(1-$C101)+$B$101-BP$5</f>
        <v>0.722948299319728</v>
      </c>
      <c r="BQ101" s="1" t="n">
        <f aca="false">BQ$5/(1-$C101)+$B$101-BQ$5</f>
        <v>0.726094557823129</v>
      </c>
      <c r="BR101" s="1" t="n">
        <f aca="false">BR$5/(1-$C101)+$B$101-BR$5</f>
        <v>0.72924081632653</v>
      </c>
      <c r="BS101" s="1" t="n">
        <f aca="false">BS$5/(1-$C101)+$B$101-BS$5</f>
        <v>0.732387074829932</v>
      </c>
      <c r="BT101" s="1" t="n">
        <f aca="false">BT$5/(1-$C101)+$B$101-BT$5</f>
        <v>0.735533333333333</v>
      </c>
      <c r="BU101" s="1" t="n">
        <f aca="false">BU$5/(1-$C101)+$B$101-BU$5</f>
        <v>0.738679591836735</v>
      </c>
      <c r="BV101" s="1" t="n">
        <f aca="false">BV$5/(1-$C101)+$B$101-BV$5</f>
        <v>0.741825850340136</v>
      </c>
      <c r="BW101" s="1" t="n">
        <f aca="false">BW$5/(1-$C101)+$B$101-BW$5</f>
        <v>0.744972108843537</v>
      </c>
      <c r="BX101" s="1" t="n">
        <f aca="false">BX$5/(1-$C101)+$B$101-BX$5</f>
        <v>0.748118367346939</v>
      </c>
      <c r="BY101" s="1" t="n">
        <f aca="false">BY$5/(1-$C101)+$B$101-BY$5</f>
        <v>0.75126462585034</v>
      </c>
      <c r="BZ101" s="1" t="n">
        <f aca="false">BZ$5/(1-$C101)+$B$101-BZ$5</f>
        <v>0.754410884353741</v>
      </c>
      <c r="CA101" s="1" t="n">
        <f aca="false">CA$5/(1-$C101)+$B$101-CA$5</f>
        <v>0.757557142857142</v>
      </c>
      <c r="CB101" s="1" t="n">
        <f aca="false">CB$5/(1-$C101)+$B$101-CB$5</f>
        <v>0.760703401360543</v>
      </c>
      <c r="CC101" s="1" t="n">
        <f aca="false">CC$5/(1-$C101)+$B$101-CC$5</f>
        <v>0.763849659863945</v>
      </c>
      <c r="CD101" s="1" t="n">
        <f aca="false">CD$5/(1-$C101)+$B$101-CD$5</f>
        <v>0.766995918367346</v>
      </c>
      <c r="CE101" s="1" t="n">
        <f aca="false">CE$5/(1-$C101)+$B$101-CE$5</f>
        <v>0.770142176870748</v>
      </c>
      <c r="CF101" s="1" t="n">
        <f aca="false">CF$5/(1-$C101)+$B$101-CF$5</f>
        <v>0.773288435374149</v>
      </c>
      <c r="CG101" s="1" t="n">
        <f aca="false">CG$5/(1-$C101)+$B$101-CG$5</f>
        <v>0.77643469387755</v>
      </c>
      <c r="CH101" s="1" t="n">
        <f aca="false">CH$5/(1-$C101)+$B$101-CH$5</f>
        <v>0.779580952380952</v>
      </c>
      <c r="CI101" s="1" t="n">
        <f aca="false">CI$5/(1-$C101)+$B$101-CI$5</f>
        <v>0.782727210884353</v>
      </c>
      <c r="CJ101" s="1" t="n">
        <f aca="false">CJ$5/(1-$C101)+$B$101-CJ$5</f>
        <v>0.785873469387755</v>
      </c>
      <c r="CK101" s="1" t="n">
        <f aca="false">CK$5/(1-$C101)+$B$101-CK$5</f>
        <v>0.789019727891156</v>
      </c>
      <c r="CL101" s="1" t="n">
        <f aca="false">CL$5/(1-$C101)+$B$101-CL$5</f>
        <v>0.792165986394557</v>
      </c>
      <c r="CM101" s="1" t="n">
        <f aca="false">CM$5/(1-$C101)+$B$101-CM$5</f>
        <v>0.795312244897959</v>
      </c>
      <c r="CN101" s="1" t="n">
        <f aca="false">CN$5/(1-$C101)+$B$101-CN$5</f>
        <v>0.79845850340136</v>
      </c>
      <c r="CO101" s="1" t="n">
        <f aca="false">CO$5/(1-$C101)+$B$101-CO$5</f>
        <v>0.801604761904762</v>
      </c>
      <c r="CP101" s="1" t="n">
        <f aca="false">CP$5/(1-$C101)+$B$101-CP$5</f>
        <v>0.804751020408163</v>
      </c>
      <c r="CQ101" s="1" t="n">
        <f aca="false">CQ$5/(1-$C101)+$B$101-CQ$5</f>
        <v>0.807897278911564</v>
      </c>
      <c r="CR101" s="1" t="n">
        <f aca="false">CR$5/(1-$C101)+$B$101-CR$5</f>
        <v>0.811043537414966</v>
      </c>
      <c r="CS101" s="1" t="n">
        <f aca="false">CS$5/(1-$C101)+$B$101-CS$5</f>
        <v>0.814189795918367</v>
      </c>
      <c r="CT101" s="1" t="n">
        <f aca="false">CT$5/(1-$C101)+$B$101-CT$5</f>
        <v>0.817336054421769</v>
      </c>
      <c r="CU101" s="1" t="n">
        <f aca="false">CU$5/(1-$C101)+$B$101-CU$5</f>
        <v>0.82048231292517</v>
      </c>
      <c r="CV101" s="1" t="n">
        <f aca="false">CV$5/(1-$C101)+$B$101-CV$5</f>
        <v>0.823628571428571</v>
      </c>
      <c r="CW101" s="1" t="n">
        <f aca="false">CW$5/(1-$C101)+$B$101-CW$5</f>
        <v>0.826774829931972</v>
      </c>
      <c r="CX101" s="1" t="n">
        <f aca="false">CX$5/(1-$C101)+$B$101-CX$5</f>
        <v>0.829921088435373</v>
      </c>
      <c r="CY101" s="1" t="n">
        <f aca="false">CY$5/(1-$C101)+$B$101-CY$5</f>
        <v>0.833067346938774</v>
      </c>
      <c r="CZ101" s="1" t="n">
        <f aca="false">CZ$5/(1-$C101)+$B$101-CZ$5</f>
        <v>0.836213605442176</v>
      </c>
      <c r="DA101" s="1" t="n">
        <f aca="false">DA$5/(1-$C101)+$B$101-DA$5</f>
        <v>0.839359863945577</v>
      </c>
      <c r="DB101" s="1" t="n">
        <f aca="false">DB$5/(1-$C101)+$B$101-DB$5</f>
        <v>0.842506122448979</v>
      </c>
      <c r="DC101" s="1" t="n">
        <f aca="false">DC$5/(1-$C101)+$B$101-DC$5</f>
        <v>0.84565238095238</v>
      </c>
      <c r="DD101" s="1" t="n">
        <f aca="false">DD$5/(1-$C101)+$B$101-DD$5</f>
        <v>0.848798639455781</v>
      </c>
      <c r="DE101" s="1" t="n">
        <f aca="false">DE$5/(1-$C101)+$B$101-DE$5</f>
        <v>0.851944897959183</v>
      </c>
      <c r="DF101" s="1" t="n">
        <f aca="false">DF$5/(1-$C101)+$B$101-DF$5</f>
        <v>0.855091156462584</v>
      </c>
      <c r="DG101" s="1" t="n">
        <f aca="false">DG$5/(1-$C101)+$B$101-DG$5</f>
        <v>0.858237414965986</v>
      </c>
      <c r="DH101" s="1" t="n">
        <f aca="false">DH$5/(1-$C101)+$B$101-DH$5</f>
        <v>0.861383673469387</v>
      </c>
      <c r="DI101" s="1" t="n">
        <f aca="false">DI$5/(1-$C101)+$B$101-DI$5</f>
        <v>0.864529931972788</v>
      </c>
      <c r="DJ101" s="1" t="n">
        <f aca="false">DJ$5/(1-$C101)+$B$101-DJ$5</f>
        <v>0.86767619047619</v>
      </c>
      <c r="DK101" s="1" t="n">
        <f aca="false">DK$5/(1-$C101)+$B$101-DK$5</f>
        <v>0.870822448979591</v>
      </c>
      <c r="DL101" s="1" t="n">
        <f aca="false">DL$5/(1-$C101)+$B$101-DL$5</f>
        <v>0.873968707482993</v>
      </c>
      <c r="DM101" s="1" t="n">
        <f aca="false">DM$5/(1-$C101)+$B$101-DM$5</f>
        <v>0.877114965986394</v>
      </c>
      <c r="DN101" s="1" t="n">
        <f aca="false">DN$5/(1-$C101)+$B$101-DN$5</f>
        <v>0.880261224489796</v>
      </c>
      <c r="DO101" s="1" t="n">
        <f aca="false">DO$5/(1-$C101)+$B$101-DO$5</f>
        <v>0.883407482993196</v>
      </c>
      <c r="DP101" s="1" t="n">
        <f aca="false">DP$5/(1-$C101)+$B$101-DP$5</f>
        <v>0.886553741496598</v>
      </c>
      <c r="DQ101" s="1" t="n">
        <f aca="false">DQ$5/(1-$C101)+$B$101-DQ$5</f>
        <v>0.8897</v>
      </c>
      <c r="DR101" s="1" t="n">
        <f aca="false">DR$5/(1-$C101)+$B$101-DR$5</f>
        <v>0.8928462585034</v>
      </c>
      <c r="DS101" s="1" t="n">
        <f aca="false">DS$5/(1-$C101)+$B$101-DS$5</f>
        <v>0.895992517006802</v>
      </c>
      <c r="DT101" s="1" t="n">
        <f aca="false">DT$5/(1-$C101)+$B$101-DT$5</f>
        <v>0.899138775510203</v>
      </c>
      <c r="DU101" s="1" t="n">
        <f aca="false">DU$5/(1-$C101)+$B$101-DU$5</f>
        <v>0.902285034013604</v>
      </c>
      <c r="DV101" s="1" t="n">
        <f aca="false">DV$5/(1-$C101)+$B$101-DV$5</f>
        <v>0.905431292517007</v>
      </c>
      <c r="DW101" s="1" t="n">
        <f aca="false">DW$5/(1-$C101)+$B$101-DW$5</f>
        <v>0.908577551020407</v>
      </c>
      <c r="DX101" s="1" t="n">
        <f aca="false">DX$5/(1-$C101)+$B$101-DX$5</f>
        <v>0.911723809523807</v>
      </c>
      <c r="DY101" s="1" t="n">
        <f aca="false">DY$5/(1-$C101)+$B$101-DY$5</f>
        <v>0.914870068027211</v>
      </c>
      <c r="DZ101" s="1" t="n">
        <f aca="false">DZ$5/(1-$C101)+$B$101-DZ$5</f>
        <v>0.918016326530611</v>
      </c>
      <c r="EA101" s="1" t="n">
        <f aca="false">EA$5/(1-$C101)+$B$101-EA$5</f>
        <v>0.921162585034011</v>
      </c>
      <c r="EB101" s="1" t="n">
        <f aca="false">EB$5/(1-$C101)+$B$101-EB$5</f>
        <v>0.924308843537415</v>
      </c>
      <c r="EC101" s="1" t="n">
        <f aca="false">EC$5/(1-$C101)+$B$101-EC$5</f>
        <v>0.927455102040815</v>
      </c>
      <c r="ED101" s="1" t="n">
        <f aca="false">ED$5/(1-$C101)+$B$101-ED$5</f>
        <v>0.930601360544215</v>
      </c>
    </row>
    <row r="102" customFormat="false" ht="12.75" hidden="false" customHeight="false" outlineLevel="0" collapsed="false">
      <c r="A102" s="18" t="s">
        <v>120</v>
      </c>
      <c r="B102" s="1" t="n">
        <v>0.3382</v>
      </c>
      <c r="C102" s="2" t="n">
        <v>0.0397</v>
      </c>
      <c r="D102" s="1" t="n">
        <f aca="false">D$5/(1-$C102)+$B$102-D$5</f>
        <v>0.400211871290222</v>
      </c>
      <c r="E102" s="1" t="n">
        <f aca="false">E$5/(1-$C102)+$B$102-E$5</f>
        <v>0.402278933666562</v>
      </c>
      <c r="F102" s="1" t="n">
        <f aca="false">F$5/(1-$C102)+$B$102-F$5</f>
        <v>0.404345996042903</v>
      </c>
      <c r="G102" s="1" t="n">
        <f aca="false">G$5/(1-$C102)+$B$102-G$5</f>
        <v>0.406413058419244</v>
      </c>
      <c r="H102" s="1" t="n">
        <f aca="false">H$5/(1-$C102)+$B$102-H$5</f>
        <v>0.408480120795585</v>
      </c>
      <c r="I102" s="1" t="n">
        <f aca="false">I$5/(1-$C102)+$B$102-I$5</f>
        <v>0.410547183171925</v>
      </c>
      <c r="J102" s="1" t="n">
        <f aca="false">J$5/(1-$C102)+$B$102-J$5</f>
        <v>0.412614245548266</v>
      </c>
      <c r="K102" s="1" t="n">
        <f aca="false">K$5/(1-$C102)+$B$102-K$5</f>
        <v>0.414681307924607</v>
      </c>
      <c r="L102" s="1" t="n">
        <f aca="false">L$5/(1-$C102)+$B$102-L$5</f>
        <v>0.416748370300947</v>
      </c>
      <c r="M102" s="1" t="n">
        <f aca="false">M$5/(1-$C102)+$B$102-M$5</f>
        <v>0.418815432677288</v>
      </c>
      <c r="N102" s="1" t="n">
        <f aca="false">N$5/(1-$C102)+$B$102-N$5</f>
        <v>0.420882495053629</v>
      </c>
      <c r="O102" s="1" t="n">
        <f aca="false">O$5/(1-$C102)+$B$102-O$5</f>
        <v>0.42294955742997</v>
      </c>
      <c r="P102" s="1" t="n">
        <f aca="false">P$5/(1-$C102)+$B$102-P$5</f>
        <v>0.425016619806311</v>
      </c>
      <c r="Q102" s="1" t="n">
        <f aca="false">Q$5/(1-$C102)+$B$102-Q$5</f>
        <v>0.427083682182651</v>
      </c>
      <c r="R102" s="1" t="n">
        <f aca="false">R$5/(1-$C102)+$B$102-R$5</f>
        <v>0.429150744558992</v>
      </c>
      <c r="S102" s="1" t="n">
        <f aca="false">S$5/(1-$C102)+$B$102-S$5</f>
        <v>0.431217806935333</v>
      </c>
      <c r="T102" s="1" t="n">
        <f aca="false">T$5/(1-$C102)+$B$102-T$5</f>
        <v>0.433284869311673</v>
      </c>
      <c r="U102" s="1" t="n">
        <f aca="false">U$5/(1-$C102)+$B$102-U$5</f>
        <v>0.435351931688014</v>
      </c>
      <c r="V102" s="1" t="n">
        <f aca="false">V$5/(1-$C102)+$B$102-V$5</f>
        <v>0.437418994064355</v>
      </c>
      <c r="W102" s="1" t="n">
        <f aca="false">W$5/(1-$C102)+$B$102-W$5</f>
        <v>0.439486056440696</v>
      </c>
      <c r="X102" s="1" t="n">
        <f aca="false">X$5/(1-$C102)+$B$102-X$5</f>
        <v>0.441553118817036</v>
      </c>
      <c r="Y102" s="1" t="n">
        <f aca="false">Y$5/(1-$C102)+$B$102-Y$5</f>
        <v>0.443620181193377</v>
      </c>
      <c r="Z102" s="1" t="n">
        <f aca="false">Z$5/(1-$C102)+$B$102-Z$5</f>
        <v>0.445687243569718</v>
      </c>
      <c r="AA102" s="1" t="n">
        <f aca="false">AA$5/(1-$C102)+$B$102-AA$5</f>
        <v>0.447754305946059</v>
      </c>
      <c r="AB102" s="1" t="n">
        <f aca="false">AB$5/(1-$C102)+$B$102-AB$5</f>
        <v>0.449821368322399</v>
      </c>
      <c r="AC102" s="1" t="n">
        <f aca="false">AC$5/(1-$C102)+$B$102-AC$5</f>
        <v>0.45188843069874</v>
      </c>
      <c r="AD102" s="1" t="n">
        <f aca="false">AD$5/(1-$C102)+$B$102-AD$5</f>
        <v>0.45395549307508</v>
      </c>
      <c r="AE102" s="1" t="n">
        <f aca="false">AE$5/(1-$C102)+$B$102-AE$5</f>
        <v>0.456022555451421</v>
      </c>
      <c r="AF102" s="1" t="n">
        <f aca="false">AF$5/(1-$C102)+$B$102-AF$5</f>
        <v>0.458089617827762</v>
      </c>
      <c r="AG102" s="1" t="n">
        <f aca="false">AG$5/(1-$C102)+$B$102-AG$5</f>
        <v>0.460156680204103</v>
      </c>
      <c r="AH102" s="1" t="n">
        <f aca="false">AH$5/(1-$C102)+$B$102-AH$5</f>
        <v>0.462223742580443</v>
      </c>
      <c r="AI102" s="1" t="n">
        <f aca="false">AI$5/(1-$C102)+$B$102-AI$5</f>
        <v>0.464290804956784</v>
      </c>
      <c r="AJ102" s="1" t="n">
        <f aca="false">AJ$5/(1-$C102)+$B$102-AJ$5</f>
        <v>0.466357867333125</v>
      </c>
      <c r="AK102" s="1" t="n">
        <f aca="false">AK$5/(1-$C102)+$B$102-AK$5</f>
        <v>0.468424929709466</v>
      </c>
      <c r="AL102" s="1" t="n">
        <f aca="false">AL$5/(1-$C102)+$B$102-AL$5</f>
        <v>0.470491992085806</v>
      </c>
      <c r="AM102" s="1" t="n">
        <f aca="false">AM$5/(1-$C102)+$B$102-AM$5</f>
        <v>0.472559054462147</v>
      </c>
      <c r="AN102" s="1" t="n">
        <f aca="false">AN$5/(1-$C102)+$B$102-AN$5</f>
        <v>0.474626116838488</v>
      </c>
      <c r="AO102" s="1" t="n">
        <f aca="false">AO$5/(1-$C102)+$B$102-AO$5</f>
        <v>0.476693179214828</v>
      </c>
      <c r="AP102" s="1" t="n">
        <f aca="false">AP$5/(1-$C102)+$B$102-AP$5</f>
        <v>0.478760241591169</v>
      </c>
      <c r="AQ102" s="1" t="n">
        <f aca="false">AQ$5/(1-$C102)+$B$102-AQ$5</f>
        <v>0.48082730396751</v>
      </c>
      <c r="AR102" s="1" t="n">
        <f aca="false">AR$5/(1-$C102)+$B$102-AR$5</f>
        <v>0.482894366343851</v>
      </c>
      <c r="AS102" s="1" t="n">
        <f aca="false">AS$5/(1-$C102)+$B$102-AS$5</f>
        <v>0.484961428720191</v>
      </c>
      <c r="AT102" s="1" t="n">
        <f aca="false">AT$5/(1-$C102)+$B$102-AT$5</f>
        <v>0.487028491096531</v>
      </c>
      <c r="AU102" s="1" t="n">
        <f aca="false">AU$5/(1-$C102)+$B$102-AU$5</f>
        <v>0.489095553472872</v>
      </c>
      <c r="AV102" s="1" t="n">
        <f aca="false">AV$5/(1-$C102)+$B$102-AV$5</f>
        <v>0.491162615849213</v>
      </c>
      <c r="AW102" s="1" t="n">
        <f aca="false">AW$5/(1-$C102)+$B$102-AW$5</f>
        <v>0.493229678225554</v>
      </c>
      <c r="AX102" s="1" t="n">
        <f aca="false">AX$5/(1-$C102)+$B$102-AX$5</f>
        <v>0.495296740601895</v>
      </c>
      <c r="AY102" s="1" t="n">
        <f aca="false">AY$5/(1-$C102)+$B$102-AY$5</f>
        <v>0.497363802978235</v>
      </c>
      <c r="AZ102" s="1" t="n">
        <f aca="false">AZ$5/(1-$C102)+$B$102-AZ$5</f>
        <v>0.499430865354576</v>
      </c>
      <c r="BA102" s="1" t="n">
        <f aca="false">BA$5/(1-$C102)+$B$102-BA$5</f>
        <v>0.501497927730916</v>
      </c>
      <c r="BB102" s="1" t="n">
        <f aca="false">BB$5/(1-$C102)+$B$102-BB$5</f>
        <v>0.503564990107257</v>
      </c>
      <c r="BC102" s="1" t="n">
        <f aca="false">BC$5/(1-$C102)+$B$102-BC$5</f>
        <v>0.505632052483598</v>
      </c>
      <c r="BD102" s="1" t="n">
        <f aca="false">BD$5/(1-$C102)+$B$102-BD$5</f>
        <v>0.507699114859939</v>
      </c>
      <c r="BE102" s="1" t="n">
        <f aca="false">BE$5/(1-$C102)+$B$102-BE$5</f>
        <v>0.50976617723628</v>
      </c>
      <c r="BF102" s="1" t="n">
        <f aca="false">BF$5/(1-$C102)+$B$102-BF$5</f>
        <v>0.511833239612621</v>
      </c>
      <c r="BG102" s="1" t="n">
        <f aca="false">BG$5/(1-$C102)+$B$102-BG$5</f>
        <v>0.513900301988961</v>
      </c>
      <c r="BH102" s="1" t="n">
        <f aca="false">BH$5/(1-$C102)+$B$102-BH$5</f>
        <v>0.515967364365301</v>
      </c>
      <c r="BI102" s="1" t="n">
        <f aca="false">BI$5/(1-$C102)+$B$102-BI$5</f>
        <v>0.518034426741642</v>
      </c>
      <c r="BJ102" s="1" t="n">
        <f aca="false">BJ$5/(1-$C102)+$B$102-BJ$5</f>
        <v>0.520101489117983</v>
      </c>
      <c r="BK102" s="1" t="n">
        <f aca="false">BK$5/(1-$C102)+$B$102-BK$5</f>
        <v>0.522168551494324</v>
      </c>
      <c r="BL102" s="1" t="n">
        <f aca="false">BL$5/(1-$C102)+$B$102-BL$5</f>
        <v>0.524235613870665</v>
      </c>
      <c r="BM102" s="1" t="n">
        <f aca="false">BM$5/(1-$C102)+$B$102-BM$5</f>
        <v>0.526302676247005</v>
      </c>
      <c r="BN102" s="1" t="n">
        <f aca="false">BN$5/(1-$C102)+$B$102-BN$5</f>
        <v>0.528369738623346</v>
      </c>
      <c r="BO102" s="1" t="n">
        <f aca="false">BO$5/(1-$C102)+$B$102-BO$5</f>
        <v>0.530436800999687</v>
      </c>
      <c r="BP102" s="1" t="n">
        <f aca="false">BP$5/(1-$C102)+$B$102-BP$5</f>
        <v>0.532503863376028</v>
      </c>
      <c r="BQ102" s="1" t="n">
        <f aca="false">BQ$5/(1-$C102)+$B$102-BQ$5</f>
        <v>0.534570925752368</v>
      </c>
      <c r="BR102" s="1" t="n">
        <f aca="false">BR$5/(1-$C102)+$B$102-BR$5</f>
        <v>0.536637988128708</v>
      </c>
      <c r="BS102" s="1" t="n">
        <f aca="false">BS$5/(1-$C102)+$B$102-BS$5</f>
        <v>0.538705050505049</v>
      </c>
      <c r="BT102" s="1" t="n">
        <f aca="false">BT$5/(1-$C102)+$B$102-BT$5</f>
        <v>0.54077211288139</v>
      </c>
      <c r="BU102" s="1" t="n">
        <f aca="false">BU$5/(1-$C102)+$B$102-BU$5</f>
        <v>0.542839175257731</v>
      </c>
      <c r="BV102" s="1" t="n">
        <f aca="false">BV$5/(1-$C102)+$B$102-BV$5</f>
        <v>0.544906237634072</v>
      </c>
      <c r="BW102" s="1" t="n">
        <f aca="false">BW$5/(1-$C102)+$B$102-BW$5</f>
        <v>0.546973300010412</v>
      </c>
      <c r="BX102" s="1" t="n">
        <f aca="false">BX$5/(1-$C102)+$B$102-BX$5</f>
        <v>0.549040362386753</v>
      </c>
      <c r="BY102" s="1" t="n">
        <f aca="false">BY$5/(1-$C102)+$B$102-BY$5</f>
        <v>0.551107424763094</v>
      </c>
      <c r="BZ102" s="1" t="n">
        <f aca="false">BZ$5/(1-$C102)+$B$102-BZ$5</f>
        <v>0.553174487139435</v>
      </c>
      <c r="CA102" s="1" t="n">
        <f aca="false">CA$5/(1-$C102)+$B$102-CA$5</f>
        <v>0.555241549515776</v>
      </c>
      <c r="CB102" s="1" t="n">
        <f aca="false">CB$5/(1-$C102)+$B$102-CB$5</f>
        <v>0.557308611892116</v>
      </c>
      <c r="CC102" s="1" t="n">
        <f aca="false">CC$5/(1-$C102)+$B$102-CC$5</f>
        <v>0.559375674268456</v>
      </c>
      <c r="CD102" s="1" t="n">
        <f aca="false">CD$5/(1-$C102)+$B$102-CD$5</f>
        <v>0.561442736644797</v>
      </c>
      <c r="CE102" s="1" t="n">
        <f aca="false">CE$5/(1-$C102)+$B$102-CE$5</f>
        <v>0.563509799021138</v>
      </c>
      <c r="CF102" s="1" t="n">
        <f aca="false">CF$5/(1-$C102)+$B$102-CF$5</f>
        <v>0.565576861397479</v>
      </c>
      <c r="CG102" s="1" t="n">
        <f aca="false">CG$5/(1-$C102)+$B$102-CG$5</f>
        <v>0.56764392377382</v>
      </c>
      <c r="CH102" s="1" t="n">
        <f aca="false">CH$5/(1-$C102)+$B$102-CH$5</f>
        <v>0.56971098615016</v>
      </c>
      <c r="CI102" s="1" t="n">
        <f aca="false">CI$5/(1-$C102)+$B$102-CI$5</f>
        <v>0.571778048526501</v>
      </c>
      <c r="CJ102" s="1" t="n">
        <f aca="false">CJ$5/(1-$C102)+$B$102-CJ$5</f>
        <v>0.573845110902842</v>
      </c>
      <c r="CK102" s="1" t="n">
        <f aca="false">CK$5/(1-$C102)+$B$102-CK$5</f>
        <v>0.575912173279183</v>
      </c>
      <c r="CL102" s="1" t="n">
        <f aca="false">CL$5/(1-$C102)+$B$102-CL$5</f>
        <v>0.577979235655524</v>
      </c>
      <c r="CM102" s="1" t="n">
        <f aca="false">CM$5/(1-$C102)+$B$102-CM$5</f>
        <v>0.580046298031864</v>
      </c>
      <c r="CN102" s="1" t="n">
        <f aca="false">CN$5/(1-$C102)+$B$102-CN$5</f>
        <v>0.582113360408204</v>
      </c>
      <c r="CO102" s="1" t="n">
        <f aca="false">CO$5/(1-$C102)+$B$102-CO$5</f>
        <v>0.584180422784545</v>
      </c>
      <c r="CP102" s="1" t="n">
        <f aca="false">CP$5/(1-$C102)+$B$102-CP$5</f>
        <v>0.586247485160886</v>
      </c>
      <c r="CQ102" s="1" t="n">
        <f aca="false">CQ$5/(1-$C102)+$B$102-CQ$5</f>
        <v>0.588314547537227</v>
      </c>
      <c r="CR102" s="1" t="n">
        <f aca="false">CR$5/(1-$C102)+$B$102-CR$5</f>
        <v>0.590381609913568</v>
      </c>
      <c r="CS102" s="1" t="n">
        <f aca="false">CS$5/(1-$C102)+$B$102-CS$5</f>
        <v>0.592448672289908</v>
      </c>
      <c r="CT102" s="1" t="n">
        <f aca="false">CT$5/(1-$C102)+$B$102-CT$5</f>
        <v>0.594515734666249</v>
      </c>
      <c r="CU102" s="1" t="n">
        <f aca="false">CU$5/(1-$C102)+$B$102-CU$5</f>
        <v>0.59658279704259</v>
      </c>
      <c r="CV102" s="1" t="n">
        <f aca="false">CV$5/(1-$C102)+$B$102-CV$5</f>
        <v>0.598649859418931</v>
      </c>
      <c r="CW102" s="1" t="n">
        <f aca="false">CW$5/(1-$C102)+$B$102-CW$5</f>
        <v>0.600716921795271</v>
      </c>
      <c r="CX102" s="1" t="n">
        <f aca="false">CX$5/(1-$C102)+$B$102-CX$5</f>
        <v>0.602783984171611</v>
      </c>
      <c r="CY102" s="1" t="n">
        <f aca="false">CY$5/(1-$C102)+$B$102-CY$5</f>
        <v>0.604851046547952</v>
      </c>
      <c r="CZ102" s="1" t="n">
        <f aca="false">CZ$5/(1-$C102)+$B$102-CZ$5</f>
        <v>0.606918108924293</v>
      </c>
      <c r="DA102" s="1" t="n">
        <f aca="false">DA$5/(1-$C102)+$B$102-DA$5</f>
        <v>0.608985171300634</v>
      </c>
      <c r="DB102" s="1" t="n">
        <f aca="false">DB$5/(1-$C102)+$B$102-DB$5</f>
        <v>0.611052233676975</v>
      </c>
      <c r="DC102" s="1" t="n">
        <f aca="false">DC$5/(1-$C102)+$B$102-DC$5</f>
        <v>0.613119296053315</v>
      </c>
      <c r="DD102" s="1" t="n">
        <f aca="false">DD$5/(1-$C102)+$B$102-DD$5</f>
        <v>0.615186358429656</v>
      </c>
      <c r="DE102" s="1" t="n">
        <f aca="false">DE$5/(1-$C102)+$B$102-DE$5</f>
        <v>0.617253420805997</v>
      </c>
      <c r="DF102" s="1" t="n">
        <f aca="false">DF$5/(1-$C102)+$B$102-DF$5</f>
        <v>0.619320483182338</v>
      </c>
      <c r="DG102" s="1" t="n">
        <f aca="false">DG$5/(1-$C102)+$B$102-DG$5</f>
        <v>0.621387545558679</v>
      </c>
      <c r="DH102" s="1" t="n">
        <f aca="false">DH$5/(1-$C102)+$B$102-DH$5</f>
        <v>0.623454607935019</v>
      </c>
      <c r="DI102" s="1" t="n">
        <f aca="false">DI$5/(1-$C102)+$B$102-DI$5</f>
        <v>0.625521670311359</v>
      </c>
      <c r="DJ102" s="1" t="n">
        <f aca="false">DJ$5/(1-$C102)+$B$102-DJ$5</f>
        <v>0.6275887326877</v>
      </c>
      <c r="DK102" s="1" t="n">
        <f aca="false">DK$5/(1-$C102)+$B$102-DK$5</f>
        <v>0.629655795064041</v>
      </c>
      <c r="DL102" s="1" t="n">
        <f aca="false">DL$5/(1-$C102)+$B$102-DL$5</f>
        <v>0.631722857440382</v>
      </c>
      <c r="DM102" s="1" t="n">
        <f aca="false">DM$5/(1-$C102)+$B$102-DM$5</f>
        <v>0.633789919816723</v>
      </c>
      <c r="DN102" s="1" t="n">
        <f aca="false">DN$5/(1-$C102)+$B$102-DN$5</f>
        <v>0.635856982193063</v>
      </c>
      <c r="DO102" s="1" t="n">
        <f aca="false">DO$5/(1-$C102)+$B$102-DO$5</f>
        <v>0.637924044569404</v>
      </c>
      <c r="DP102" s="1" t="n">
        <f aca="false">DP$5/(1-$C102)+$B$102-DP$5</f>
        <v>0.639991106945745</v>
      </c>
      <c r="DQ102" s="1" t="n">
        <f aca="false">DQ$5/(1-$C102)+$B$102-DQ$5</f>
        <v>0.642058169322086</v>
      </c>
      <c r="DR102" s="1" t="n">
        <f aca="false">DR$5/(1-$C102)+$B$102-DR$5</f>
        <v>0.644125231698427</v>
      </c>
      <c r="DS102" s="1" t="n">
        <f aca="false">DS$5/(1-$C102)+$B$102-DS$5</f>
        <v>0.646192294074767</v>
      </c>
      <c r="DT102" s="1" t="n">
        <f aca="false">DT$5/(1-$C102)+$B$102-DT$5</f>
        <v>0.648259356451107</v>
      </c>
      <c r="DU102" s="1" t="n">
        <f aca="false">DU$5/(1-$C102)+$B$102-DU$5</f>
        <v>0.650326418827449</v>
      </c>
      <c r="DV102" s="1" t="n">
        <f aca="false">DV$5/(1-$C102)+$B$102-DV$5</f>
        <v>0.652393481203789</v>
      </c>
      <c r="DW102" s="1" t="n">
        <f aca="false">DW$5/(1-$C102)+$B$102-DW$5</f>
        <v>0.654460543580131</v>
      </c>
      <c r="DX102" s="1" t="n">
        <f aca="false">DX$5/(1-$C102)+$B$102-DX$5</f>
        <v>0.65652760595647</v>
      </c>
      <c r="DY102" s="1" t="n">
        <f aca="false">DY$5/(1-$C102)+$B$102-DY$5</f>
        <v>0.658594668332812</v>
      </c>
      <c r="DZ102" s="1" t="n">
        <f aca="false">DZ$5/(1-$C102)+$B$102-DZ$5</f>
        <v>0.660661730709152</v>
      </c>
      <c r="EA102" s="1" t="n">
        <f aca="false">EA$5/(1-$C102)+$B$102-EA$5</f>
        <v>0.662728793085494</v>
      </c>
      <c r="EB102" s="1" t="n">
        <f aca="false">EB$5/(1-$C102)+$B$102-EB$5</f>
        <v>0.664795855461834</v>
      </c>
      <c r="EC102" s="1" t="n">
        <f aca="false">EC$5/(1-$C102)+$B$102-EC$5</f>
        <v>0.666862917838175</v>
      </c>
      <c r="ED102" s="1" t="n">
        <f aca="false">ED$5/(1-$C102)+$B$102-ED$5</f>
        <v>0.668929980214515</v>
      </c>
    </row>
    <row r="103" customFormat="false" ht="12.75" hidden="false" customHeight="false" outlineLevel="0" collapsed="false">
      <c r="A103" s="18" t="s">
        <v>121</v>
      </c>
      <c r="B103" s="1" t="n">
        <v>0.2566</v>
      </c>
      <c r="C103" s="2" t="n">
        <v>0.0294</v>
      </c>
      <c r="D103" s="1" t="n">
        <f aca="false">D$5/(1-$C103)+$B$103-D$5</f>
        <v>0.302035812899238</v>
      </c>
      <c r="E103" s="1" t="n">
        <f aca="false">E$5/(1-$C103)+$B$103-E$5</f>
        <v>0.303550339995879</v>
      </c>
      <c r="F103" s="1" t="n">
        <f aca="false">F$5/(1-$C103)+$B$103-F$5</f>
        <v>0.30506486709252</v>
      </c>
      <c r="G103" s="1" t="n">
        <f aca="false">G$5/(1-$C103)+$B$103-G$5</f>
        <v>0.306579394189161</v>
      </c>
      <c r="H103" s="1" t="n">
        <f aca="false">H$5/(1-$C103)+$B$103-H$5</f>
        <v>0.308093921285803</v>
      </c>
      <c r="I103" s="1" t="n">
        <f aca="false">I$5/(1-$C103)+$B$103-I$5</f>
        <v>0.309608448382444</v>
      </c>
      <c r="J103" s="1" t="n">
        <f aca="false">J$5/(1-$C103)+$B$103-J$5</f>
        <v>0.311122975479085</v>
      </c>
      <c r="K103" s="1" t="n">
        <f aca="false">K$5/(1-$C103)+$B$103-K$5</f>
        <v>0.312637502575726</v>
      </c>
      <c r="L103" s="1" t="n">
        <f aca="false">L$5/(1-$C103)+$B$103-L$5</f>
        <v>0.314152029672368</v>
      </c>
      <c r="M103" s="1" t="n">
        <f aca="false">M$5/(1-$C103)+$B$103-M$5</f>
        <v>0.315666556769009</v>
      </c>
      <c r="N103" s="1" t="n">
        <f aca="false">N$5/(1-$C103)+$B$103-N$5</f>
        <v>0.31718108386565</v>
      </c>
      <c r="O103" s="1" t="n">
        <f aca="false">O$5/(1-$C103)+$B$103-O$5</f>
        <v>0.318695610962291</v>
      </c>
      <c r="P103" s="1" t="n">
        <f aca="false">P$5/(1-$C103)+$B$103-P$5</f>
        <v>0.320210138058933</v>
      </c>
      <c r="Q103" s="1" t="n">
        <f aca="false">Q$5/(1-$C103)+$B$103-Q$5</f>
        <v>0.321724665155574</v>
      </c>
      <c r="R103" s="1" t="n">
        <f aca="false">R$5/(1-$C103)+$B$103-R$5</f>
        <v>0.323239192252215</v>
      </c>
      <c r="S103" s="1" t="n">
        <f aca="false">S$5/(1-$C103)+$B$103-S$5</f>
        <v>0.324753719348856</v>
      </c>
      <c r="T103" s="1" t="n">
        <f aca="false">T$5/(1-$C103)+$B$103-T$5</f>
        <v>0.326268246445498</v>
      </c>
      <c r="U103" s="1" t="n">
        <f aca="false">U$5/(1-$C103)+$B$103-U$5</f>
        <v>0.327782773542139</v>
      </c>
      <c r="V103" s="1" t="n">
        <f aca="false">V$5/(1-$C103)+$B$103-V$5</f>
        <v>0.32929730063878</v>
      </c>
      <c r="W103" s="1" t="n">
        <f aca="false">W$5/(1-$C103)+$B$103-W$5</f>
        <v>0.330811827735421</v>
      </c>
      <c r="X103" s="1" t="n">
        <f aca="false">X$5/(1-$C103)+$B$103-X$5</f>
        <v>0.332326354832063</v>
      </c>
      <c r="Y103" s="1" t="n">
        <f aca="false">Y$5/(1-$C103)+$B$103-Y$5</f>
        <v>0.333840881928704</v>
      </c>
      <c r="Z103" s="1" t="n">
        <f aca="false">Z$5/(1-$C103)+$B$103-Z$5</f>
        <v>0.335355409025345</v>
      </c>
      <c r="AA103" s="1" t="n">
        <f aca="false">AA$5/(1-$C103)+$B$103-AA$5</f>
        <v>0.336869936121986</v>
      </c>
      <c r="AB103" s="1" t="n">
        <f aca="false">AB$5/(1-$C103)+$B$103-AB$5</f>
        <v>0.338384463218628</v>
      </c>
      <c r="AC103" s="1" t="n">
        <f aca="false">AC$5/(1-$C103)+$B$103-AC$5</f>
        <v>0.339898990315269</v>
      </c>
      <c r="AD103" s="1" t="n">
        <f aca="false">AD$5/(1-$C103)+$B$103-AD$5</f>
        <v>0.34141351741191</v>
      </c>
      <c r="AE103" s="1" t="n">
        <f aca="false">AE$5/(1-$C103)+$B$103-AE$5</f>
        <v>0.342928044508552</v>
      </c>
      <c r="AF103" s="1" t="n">
        <f aca="false">AF$5/(1-$C103)+$B$103-AF$5</f>
        <v>0.344442571605193</v>
      </c>
      <c r="AG103" s="1" t="n">
        <f aca="false">AG$5/(1-$C103)+$B$103-AG$5</f>
        <v>0.345957098701834</v>
      </c>
      <c r="AH103" s="1" t="n">
        <f aca="false">AH$5/(1-$C103)+$B$103-AH$5</f>
        <v>0.347471625798475</v>
      </c>
      <c r="AI103" s="1" t="n">
        <f aca="false">AI$5/(1-$C103)+$B$103-AI$5</f>
        <v>0.348986152895117</v>
      </c>
      <c r="AJ103" s="1" t="n">
        <f aca="false">AJ$5/(1-$C103)+$B$103-AJ$5</f>
        <v>0.350500679991758</v>
      </c>
      <c r="AK103" s="1" t="n">
        <f aca="false">AK$5/(1-$C103)+$B$103-AK$5</f>
        <v>0.352015207088399</v>
      </c>
      <c r="AL103" s="1" t="n">
        <f aca="false">AL$5/(1-$C103)+$B$103-AL$5</f>
        <v>0.35352973418504</v>
      </c>
      <c r="AM103" s="1" t="n">
        <f aca="false">AM$5/(1-$C103)+$B$103-AM$5</f>
        <v>0.355044261281682</v>
      </c>
      <c r="AN103" s="1" t="n">
        <f aca="false">AN$5/(1-$C103)+$B$103-AN$5</f>
        <v>0.356558788378323</v>
      </c>
      <c r="AO103" s="1" t="n">
        <f aca="false">AO$5/(1-$C103)+$B$103-AO$5</f>
        <v>0.358073315474964</v>
      </c>
      <c r="AP103" s="1" t="n">
        <f aca="false">AP$5/(1-$C103)+$B$103-AP$5</f>
        <v>0.359587842571605</v>
      </c>
      <c r="AQ103" s="1" t="n">
        <f aca="false">AQ$5/(1-$C103)+$B$103-AQ$5</f>
        <v>0.361102369668247</v>
      </c>
      <c r="AR103" s="1" t="n">
        <f aca="false">AR$5/(1-$C103)+$B$103-AR$5</f>
        <v>0.362616896764888</v>
      </c>
      <c r="AS103" s="1" t="n">
        <f aca="false">AS$5/(1-$C103)+$B$103-AS$5</f>
        <v>0.364131423861529</v>
      </c>
      <c r="AT103" s="1" t="n">
        <f aca="false">AT$5/(1-$C103)+$B$103-AT$5</f>
        <v>0.36564595095817</v>
      </c>
      <c r="AU103" s="1" t="n">
        <f aca="false">AU$5/(1-$C103)+$B$103-AU$5</f>
        <v>0.367160478054811</v>
      </c>
      <c r="AV103" s="1" t="n">
        <f aca="false">AV$5/(1-$C103)+$B$103-AV$5</f>
        <v>0.368675005151453</v>
      </c>
      <c r="AW103" s="1" t="n">
        <f aca="false">AW$5/(1-$C103)+$B$103-AW$5</f>
        <v>0.370189532248094</v>
      </c>
      <c r="AX103" s="1" t="n">
        <f aca="false">AX$5/(1-$C103)+$B$103-AX$5</f>
        <v>0.371704059344735</v>
      </c>
      <c r="AY103" s="1" t="n">
        <f aca="false">AY$5/(1-$C103)+$B$103-AY$5</f>
        <v>0.373218586441376</v>
      </c>
      <c r="AZ103" s="1" t="n">
        <f aca="false">AZ$5/(1-$C103)+$B$103-AZ$5</f>
        <v>0.374733113538017</v>
      </c>
      <c r="BA103" s="1" t="n">
        <f aca="false">BA$5/(1-$C103)+$B$103-BA$5</f>
        <v>0.376247640634658</v>
      </c>
      <c r="BB103" s="1" t="n">
        <f aca="false">BB$5/(1-$C103)+$B$103-BB$5</f>
        <v>0.377762167731299</v>
      </c>
      <c r="BC103" s="1" t="n">
        <f aca="false">BC$5/(1-$C103)+$B$103-BC$5</f>
        <v>0.379276694827941</v>
      </c>
      <c r="BD103" s="1" t="n">
        <f aca="false">BD$5/(1-$C103)+$B$103-BD$5</f>
        <v>0.380791221924582</v>
      </c>
      <c r="BE103" s="1" t="n">
        <f aca="false">BE$5/(1-$C103)+$B$103-BE$5</f>
        <v>0.382305749021223</v>
      </c>
      <c r="BF103" s="1" t="n">
        <f aca="false">BF$5/(1-$C103)+$B$103-BF$5</f>
        <v>0.383820276117865</v>
      </c>
      <c r="BG103" s="1" t="n">
        <f aca="false">BG$5/(1-$C103)+$B$103-BG$5</f>
        <v>0.385334803214506</v>
      </c>
      <c r="BH103" s="1" t="n">
        <f aca="false">BH$5/(1-$C103)+$B$103-BH$5</f>
        <v>0.386849330311147</v>
      </c>
      <c r="BI103" s="1" t="n">
        <f aca="false">BI$5/(1-$C103)+$B$103-BI$5</f>
        <v>0.388363857407788</v>
      </c>
      <c r="BJ103" s="1" t="n">
        <f aca="false">BJ$5/(1-$C103)+$B$103-BJ$5</f>
        <v>0.38987838450443</v>
      </c>
      <c r="BK103" s="1" t="n">
        <f aca="false">BK$5/(1-$C103)+$B$103-BK$5</f>
        <v>0.391392911601071</v>
      </c>
      <c r="BL103" s="1" t="n">
        <f aca="false">BL$5/(1-$C103)+$B$103-BL$5</f>
        <v>0.392907438697712</v>
      </c>
      <c r="BM103" s="1" t="n">
        <f aca="false">BM$5/(1-$C103)+$B$103-BM$5</f>
        <v>0.394421965794353</v>
      </c>
      <c r="BN103" s="1" t="n">
        <f aca="false">BN$5/(1-$C103)+$B$103-BN$5</f>
        <v>0.395936492890995</v>
      </c>
      <c r="BO103" s="1" t="n">
        <f aca="false">BO$5/(1-$C103)+$B$103-BO$5</f>
        <v>0.397451019987636</v>
      </c>
      <c r="BP103" s="1" t="n">
        <f aca="false">BP$5/(1-$C103)+$B$103-BP$5</f>
        <v>0.398965547084277</v>
      </c>
      <c r="BQ103" s="1" t="n">
        <f aca="false">BQ$5/(1-$C103)+$B$103-BQ$5</f>
        <v>0.400480074180918</v>
      </c>
      <c r="BR103" s="1" t="n">
        <f aca="false">BR$5/(1-$C103)+$B$103-BR$5</f>
        <v>0.40199460127756</v>
      </c>
      <c r="BS103" s="1" t="n">
        <f aca="false">BS$5/(1-$C103)+$B$103-BS$5</f>
        <v>0.403509128374201</v>
      </c>
      <c r="BT103" s="1" t="n">
        <f aca="false">BT$5/(1-$C103)+$B$103-BT$5</f>
        <v>0.405023655470842</v>
      </c>
      <c r="BU103" s="1" t="n">
        <f aca="false">BU$5/(1-$C103)+$B$103-BU$5</f>
        <v>0.406538182567483</v>
      </c>
      <c r="BV103" s="1" t="n">
        <f aca="false">BV$5/(1-$C103)+$B$103-BV$5</f>
        <v>0.408052709664124</v>
      </c>
      <c r="BW103" s="1" t="n">
        <f aca="false">BW$5/(1-$C103)+$B$103-BW$5</f>
        <v>0.409567236760766</v>
      </c>
      <c r="BX103" s="1" t="n">
        <f aca="false">BX$5/(1-$C103)+$B$103-BX$5</f>
        <v>0.411081763857407</v>
      </c>
      <c r="BY103" s="1" t="n">
        <f aca="false">BY$5/(1-$C103)+$B$103-BY$5</f>
        <v>0.412596290954048</v>
      </c>
      <c r="BZ103" s="1" t="n">
        <f aca="false">BZ$5/(1-$C103)+$B$103-BZ$5</f>
        <v>0.414110818050689</v>
      </c>
      <c r="CA103" s="1" t="n">
        <f aca="false">CA$5/(1-$C103)+$B$103-CA$5</f>
        <v>0.415625345147331</v>
      </c>
      <c r="CB103" s="1" t="n">
        <f aca="false">CB$5/(1-$C103)+$B$103-CB$5</f>
        <v>0.417139872243972</v>
      </c>
      <c r="CC103" s="1" t="n">
        <f aca="false">CC$5/(1-$C103)+$B$103-CC$5</f>
        <v>0.418654399340613</v>
      </c>
      <c r="CD103" s="1" t="n">
        <f aca="false">CD$5/(1-$C103)+$B$103-CD$5</f>
        <v>0.420168926437254</v>
      </c>
      <c r="CE103" s="1" t="n">
        <f aca="false">CE$5/(1-$C103)+$B$103-CE$5</f>
        <v>0.421683453533896</v>
      </c>
      <c r="CF103" s="1" t="n">
        <f aca="false">CF$5/(1-$C103)+$B$103-CF$5</f>
        <v>0.423197980630537</v>
      </c>
      <c r="CG103" s="1" t="n">
        <f aca="false">CG$5/(1-$C103)+$B$103-CG$5</f>
        <v>0.424712507727178</v>
      </c>
      <c r="CH103" s="1" t="n">
        <f aca="false">CH$5/(1-$C103)+$B$103-CH$5</f>
        <v>0.426227034823819</v>
      </c>
      <c r="CI103" s="1" t="n">
        <f aca="false">CI$5/(1-$C103)+$B$103-CI$5</f>
        <v>0.427741561920461</v>
      </c>
      <c r="CJ103" s="1" t="n">
        <f aca="false">CJ$5/(1-$C103)+$B$103-CJ$5</f>
        <v>0.429256089017102</v>
      </c>
      <c r="CK103" s="1" t="n">
        <f aca="false">CK$5/(1-$C103)+$B$103-CK$5</f>
        <v>0.430770616113743</v>
      </c>
      <c r="CL103" s="1" t="n">
        <f aca="false">CL$5/(1-$C103)+$B$103-CL$5</f>
        <v>0.432285143210384</v>
      </c>
      <c r="CM103" s="1" t="n">
        <f aca="false">CM$5/(1-$C103)+$B$103-CM$5</f>
        <v>0.433799670307026</v>
      </c>
      <c r="CN103" s="1" t="n">
        <f aca="false">CN$5/(1-$C103)+$B$103-CN$5</f>
        <v>0.435314197403667</v>
      </c>
      <c r="CO103" s="1" t="n">
        <f aca="false">CO$5/(1-$C103)+$B$103-CO$5</f>
        <v>0.436828724500308</v>
      </c>
      <c r="CP103" s="1" t="n">
        <f aca="false">CP$5/(1-$C103)+$B$103-CP$5</f>
        <v>0.438343251596949</v>
      </c>
      <c r="CQ103" s="1" t="n">
        <f aca="false">CQ$5/(1-$C103)+$B$103-CQ$5</f>
        <v>0.43985777869359</v>
      </c>
      <c r="CR103" s="1" t="n">
        <f aca="false">CR$5/(1-$C103)+$B$103-CR$5</f>
        <v>0.441372305790232</v>
      </c>
      <c r="CS103" s="1" t="n">
        <f aca="false">CS$5/(1-$C103)+$B$103-CS$5</f>
        <v>0.442886832886873</v>
      </c>
      <c r="CT103" s="1" t="n">
        <f aca="false">CT$5/(1-$C103)+$B$103-CT$5</f>
        <v>0.444401359983514</v>
      </c>
      <c r="CU103" s="1" t="n">
        <f aca="false">CU$5/(1-$C103)+$B$103-CU$5</f>
        <v>0.445915887080155</v>
      </c>
      <c r="CV103" s="1" t="n">
        <f aca="false">CV$5/(1-$C103)+$B$103-CV$5</f>
        <v>0.447430414176797</v>
      </c>
      <c r="CW103" s="1" t="n">
        <f aca="false">CW$5/(1-$C103)+$B$103-CW$5</f>
        <v>0.448944941273438</v>
      </c>
      <c r="CX103" s="1" t="n">
        <f aca="false">CX$5/(1-$C103)+$B$103-CX$5</f>
        <v>0.450459468370079</v>
      </c>
      <c r="CY103" s="1" t="n">
        <f aca="false">CY$5/(1-$C103)+$B$103-CY$5</f>
        <v>0.45197399546672</v>
      </c>
      <c r="CZ103" s="1" t="n">
        <f aca="false">CZ$5/(1-$C103)+$B$103-CZ$5</f>
        <v>0.453488522563362</v>
      </c>
      <c r="DA103" s="1" t="n">
        <f aca="false">DA$5/(1-$C103)+$B$103-DA$5</f>
        <v>0.455003049660003</v>
      </c>
      <c r="DB103" s="1" t="n">
        <f aca="false">DB$5/(1-$C103)+$B$103-DB$5</f>
        <v>0.456517576756644</v>
      </c>
      <c r="DC103" s="1" t="n">
        <f aca="false">DC$5/(1-$C103)+$B$103-DC$5</f>
        <v>0.458032103853285</v>
      </c>
      <c r="DD103" s="1" t="n">
        <f aca="false">DD$5/(1-$C103)+$B$103-DD$5</f>
        <v>0.459546630949927</v>
      </c>
      <c r="DE103" s="1" t="n">
        <f aca="false">DE$5/(1-$C103)+$B$103-DE$5</f>
        <v>0.461061158046569</v>
      </c>
      <c r="DF103" s="1" t="n">
        <f aca="false">DF$5/(1-$C103)+$B$103-DF$5</f>
        <v>0.46257568514321</v>
      </c>
      <c r="DG103" s="1" t="n">
        <f aca="false">DG$5/(1-$C103)+$B$103-DG$5</f>
        <v>0.464090212239851</v>
      </c>
      <c r="DH103" s="1" t="n">
        <f aca="false">DH$5/(1-$C103)+$B$103-DH$5</f>
        <v>0.465604739336492</v>
      </c>
      <c r="DI103" s="1" t="n">
        <f aca="false">DI$5/(1-$C103)+$B$103-DI$5</f>
        <v>0.467119266433134</v>
      </c>
      <c r="DJ103" s="1" t="n">
        <f aca="false">DJ$5/(1-$C103)+$B$103-DJ$5</f>
        <v>0.468633793529775</v>
      </c>
      <c r="DK103" s="1" t="n">
        <f aca="false">DK$5/(1-$C103)+$B$103-DK$5</f>
        <v>0.470148320626416</v>
      </c>
      <c r="DL103" s="1" t="n">
        <f aca="false">DL$5/(1-$C103)+$B$103-DL$5</f>
        <v>0.471662847723057</v>
      </c>
      <c r="DM103" s="1" t="n">
        <f aca="false">DM$5/(1-$C103)+$B$103-DM$5</f>
        <v>0.473177374819699</v>
      </c>
      <c r="DN103" s="1" t="n">
        <f aca="false">DN$5/(1-$C103)+$B$103-DN$5</f>
        <v>0.47469190191634</v>
      </c>
      <c r="DO103" s="1" t="n">
        <f aca="false">DO$5/(1-$C103)+$B$103-DO$5</f>
        <v>0.476206429012981</v>
      </c>
      <c r="DP103" s="1" t="n">
        <f aca="false">DP$5/(1-$C103)+$B$103-DP$5</f>
        <v>0.477720956109622</v>
      </c>
      <c r="DQ103" s="1" t="n">
        <f aca="false">DQ$5/(1-$C103)+$B$103-DQ$5</f>
        <v>0.479235483206264</v>
      </c>
      <c r="DR103" s="1" t="n">
        <f aca="false">DR$5/(1-$C103)+$B$103-DR$5</f>
        <v>0.480750010302905</v>
      </c>
      <c r="DS103" s="1" t="n">
        <f aca="false">DS$5/(1-$C103)+$B$103-DS$5</f>
        <v>0.482264537399546</v>
      </c>
      <c r="DT103" s="1" t="n">
        <f aca="false">DT$5/(1-$C103)+$B$103-DT$5</f>
        <v>0.483779064496187</v>
      </c>
      <c r="DU103" s="1" t="n">
        <f aca="false">DU$5/(1-$C103)+$B$103-DU$5</f>
        <v>0.485293591592829</v>
      </c>
      <c r="DV103" s="1" t="n">
        <f aca="false">DV$5/(1-$C103)+$B$103-DV$5</f>
        <v>0.48680811868947</v>
      </c>
      <c r="DW103" s="1" t="n">
        <f aca="false">DW$5/(1-$C103)+$B$103-DW$5</f>
        <v>0.488322645786111</v>
      </c>
      <c r="DX103" s="1" t="n">
        <f aca="false">DX$5/(1-$C103)+$B$103-DX$5</f>
        <v>0.489837172882752</v>
      </c>
      <c r="DY103" s="1" t="n">
        <f aca="false">DY$5/(1-$C103)+$B$103-DY$5</f>
        <v>0.491351699979393</v>
      </c>
      <c r="DZ103" s="1" t="n">
        <f aca="false">DZ$5/(1-$C103)+$B$103-DZ$5</f>
        <v>0.492866227076035</v>
      </c>
      <c r="EA103" s="1" t="n">
        <f aca="false">EA$5/(1-$C103)+$B$103-EA$5</f>
        <v>0.494380754172676</v>
      </c>
      <c r="EB103" s="1" t="n">
        <f aca="false">EB$5/(1-$C103)+$B$103-EB$5</f>
        <v>0.495895281269317</v>
      </c>
      <c r="EC103" s="1" t="n">
        <f aca="false">EC$5/(1-$C103)+$B$103-EC$5</f>
        <v>0.497409808365958</v>
      </c>
      <c r="ED103" s="1" t="n">
        <f aca="false">ED$5/(1-$C103)+$B$103-ED$5</f>
        <v>0.4989243354626</v>
      </c>
    </row>
    <row r="104" customFormat="false" ht="12.75" hidden="false" customHeight="false" outlineLevel="0" collapsed="false">
      <c r="A104" s="18" t="s">
        <v>122</v>
      </c>
      <c r="B104" s="1" t="n">
        <v>0.6076</v>
      </c>
      <c r="C104" s="2" t="n">
        <v>0.0734</v>
      </c>
      <c r="D104" s="1" t="n">
        <f aca="false">D$5/(1-$C104)+$B$104-D$5</f>
        <v>0.726421497949493</v>
      </c>
      <c r="E104" s="1" t="n">
        <f aca="false">E$5/(1-$C104)+$B$104-E$5</f>
        <v>0.730382214547809</v>
      </c>
      <c r="F104" s="1" t="n">
        <f aca="false">F$5/(1-$C104)+$B$104-F$5</f>
        <v>0.734342931146126</v>
      </c>
      <c r="G104" s="1" t="n">
        <f aca="false">G$5/(1-$C104)+$B$104-G$5</f>
        <v>0.738303647744442</v>
      </c>
      <c r="H104" s="1" t="n">
        <f aca="false">H$5/(1-$C104)+$B$104-H$5</f>
        <v>0.742264364342759</v>
      </c>
      <c r="I104" s="1" t="n">
        <f aca="false">I$5/(1-$C104)+$B$104-I$5</f>
        <v>0.746225080941075</v>
      </c>
      <c r="J104" s="1" t="n">
        <f aca="false">J$5/(1-$C104)+$B$104-J$5</f>
        <v>0.750185797539392</v>
      </c>
      <c r="K104" s="1" t="n">
        <f aca="false">K$5/(1-$C104)+$B$104-K$5</f>
        <v>0.754146514137708</v>
      </c>
      <c r="L104" s="1" t="n">
        <f aca="false">L$5/(1-$C104)+$B$104-L$5</f>
        <v>0.758107230736024</v>
      </c>
      <c r="M104" s="1" t="n">
        <f aca="false">M$5/(1-$C104)+$B$104-M$5</f>
        <v>0.762067947334341</v>
      </c>
      <c r="N104" s="1" t="n">
        <f aca="false">N$5/(1-$C104)+$B$104-N$5</f>
        <v>0.766028663932657</v>
      </c>
      <c r="O104" s="1" t="n">
        <f aca="false">O$5/(1-$C104)+$B$104-O$5</f>
        <v>0.769989380530974</v>
      </c>
      <c r="P104" s="1" t="n">
        <f aca="false">P$5/(1-$C104)+$B$104-P$5</f>
        <v>0.77395009712929</v>
      </c>
      <c r="Q104" s="1" t="n">
        <f aca="false">Q$5/(1-$C104)+$B$104-Q$5</f>
        <v>0.777910813727607</v>
      </c>
      <c r="R104" s="1" t="n">
        <f aca="false">R$5/(1-$C104)+$B$104-R$5</f>
        <v>0.781871530325923</v>
      </c>
      <c r="S104" s="1" t="n">
        <f aca="false">S$5/(1-$C104)+$B$104-S$5</f>
        <v>0.785832246924239</v>
      </c>
      <c r="T104" s="1" t="n">
        <f aca="false">T$5/(1-$C104)+$B$104-T$5</f>
        <v>0.789792963522556</v>
      </c>
      <c r="U104" s="1" t="n">
        <f aca="false">U$5/(1-$C104)+$B$104-U$5</f>
        <v>0.793753680120872</v>
      </c>
      <c r="V104" s="1" t="n">
        <f aca="false">V$5/(1-$C104)+$B$104-V$5</f>
        <v>0.797714396719189</v>
      </c>
      <c r="W104" s="1" t="n">
        <f aca="false">W$5/(1-$C104)+$B$104-W$5</f>
        <v>0.801675113317505</v>
      </c>
      <c r="X104" s="1" t="n">
        <f aca="false">X$5/(1-$C104)+$B$104-X$5</f>
        <v>0.805635829915822</v>
      </c>
      <c r="Y104" s="1" t="n">
        <f aca="false">Y$5/(1-$C104)+$B$104-Y$5</f>
        <v>0.809596546514138</v>
      </c>
      <c r="Z104" s="1" t="n">
        <f aca="false">Z$5/(1-$C104)+$B$104-Z$5</f>
        <v>0.813557263112454</v>
      </c>
      <c r="AA104" s="1" t="n">
        <f aca="false">AA$5/(1-$C104)+$B$104-AA$5</f>
        <v>0.817517979710771</v>
      </c>
      <c r="AB104" s="1" t="n">
        <f aca="false">AB$5/(1-$C104)+$B$104-AB$5</f>
        <v>0.821478696309087</v>
      </c>
      <c r="AC104" s="1" t="n">
        <f aca="false">AC$5/(1-$C104)+$B$104-AC$5</f>
        <v>0.825439412907404</v>
      </c>
      <c r="AD104" s="1" t="n">
        <f aca="false">AD$5/(1-$C104)+$B$104-AD$5</f>
        <v>0.82940012950572</v>
      </c>
      <c r="AE104" s="1" t="n">
        <f aca="false">AE$5/(1-$C104)+$B$104-AE$5</f>
        <v>0.833360846104036</v>
      </c>
      <c r="AF104" s="1" t="n">
        <f aca="false">AF$5/(1-$C104)+$B$104-AF$5</f>
        <v>0.837321562702353</v>
      </c>
      <c r="AG104" s="1" t="n">
        <f aca="false">AG$5/(1-$C104)+$B$104-AG$5</f>
        <v>0.841282279300669</v>
      </c>
      <c r="AH104" s="1" t="n">
        <f aca="false">AH$5/(1-$C104)+$B$104-AH$5</f>
        <v>0.845242995898985</v>
      </c>
      <c r="AI104" s="1" t="n">
        <f aca="false">AI$5/(1-$C104)+$B$104-AI$5</f>
        <v>0.849203712497302</v>
      </c>
      <c r="AJ104" s="1" t="n">
        <f aca="false">AJ$5/(1-$C104)+$B$104-AJ$5</f>
        <v>0.853164429095618</v>
      </c>
      <c r="AK104" s="1" t="n">
        <f aca="false">AK$5/(1-$C104)+$B$104-AK$5</f>
        <v>0.857125145693935</v>
      </c>
      <c r="AL104" s="1" t="n">
        <f aca="false">AL$5/(1-$C104)+$B$104-AL$5</f>
        <v>0.861085862292251</v>
      </c>
      <c r="AM104" s="1" t="n">
        <f aca="false">AM$5/(1-$C104)+$B$104-AM$5</f>
        <v>0.865046578890568</v>
      </c>
      <c r="AN104" s="1" t="n">
        <f aca="false">AN$5/(1-$C104)+$B$104-AN$5</f>
        <v>0.869007295488883</v>
      </c>
      <c r="AO104" s="1" t="n">
        <f aca="false">AO$5/(1-$C104)+$B$104-AO$5</f>
        <v>0.8729680120872</v>
      </c>
      <c r="AP104" s="1" t="n">
        <f aca="false">AP$5/(1-$C104)+$B$104-AP$5</f>
        <v>0.876928728685516</v>
      </c>
      <c r="AQ104" s="1" t="n">
        <f aca="false">AQ$5/(1-$C104)+$B$104-AQ$5</f>
        <v>0.880889445283833</v>
      </c>
      <c r="AR104" s="1" t="n">
        <f aca="false">AR$5/(1-$C104)+$B$104-AR$5</f>
        <v>0.884850161882149</v>
      </c>
      <c r="AS104" s="1" t="n">
        <f aca="false">AS$5/(1-$C104)+$B$104-AS$5</f>
        <v>0.888810878480466</v>
      </c>
      <c r="AT104" s="1" t="n">
        <f aca="false">AT$5/(1-$C104)+$B$104-AT$5</f>
        <v>0.892771595078782</v>
      </c>
      <c r="AU104" s="1" t="n">
        <f aca="false">AU$5/(1-$C104)+$B$104-AU$5</f>
        <v>0.896732311677099</v>
      </c>
      <c r="AV104" s="1" t="n">
        <f aca="false">AV$5/(1-$C104)+$B$104-AV$5</f>
        <v>0.900693028275415</v>
      </c>
      <c r="AW104" s="1" t="n">
        <f aca="false">AW$5/(1-$C104)+$B$104-AW$5</f>
        <v>0.904653744873731</v>
      </c>
      <c r="AX104" s="1" t="n">
        <f aca="false">AX$5/(1-$C104)+$B$104-AX$5</f>
        <v>0.908614461472048</v>
      </c>
      <c r="AY104" s="1" t="n">
        <f aca="false">AY$5/(1-$C104)+$B$104-AY$5</f>
        <v>0.912575178070364</v>
      </c>
      <c r="AZ104" s="1" t="n">
        <f aca="false">AZ$5/(1-$C104)+$B$104-AZ$5</f>
        <v>0.916535894668681</v>
      </c>
      <c r="BA104" s="1" t="n">
        <f aca="false">BA$5/(1-$C104)+$B$104-BA$5</f>
        <v>0.920496611266997</v>
      </c>
      <c r="BB104" s="1" t="n">
        <f aca="false">BB$5/(1-$C104)+$B$104-BB$5</f>
        <v>0.924457327865313</v>
      </c>
      <c r="BC104" s="1" t="n">
        <f aca="false">BC$5/(1-$C104)+$B$104-BC$5</f>
        <v>0.92841804446363</v>
      </c>
      <c r="BD104" s="1" t="n">
        <f aca="false">BD$5/(1-$C104)+$B$104-BD$5</f>
        <v>0.932378761061946</v>
      </c>
      <c r="BE104" s="1" t="n">
        <f aca="false">BE$5/(1-$C104)+$B$104-BE$5</f>
        <v>0.936339477660263</v>
      </c>
      <c r="BF104" s="1" t="n">
        <f aca="false">BF$5/(1-$C104)+$B$104-BF$5</f>
        <v>0.940300194258579</v>
      </c>
      <c r="BG104" s="1" t="n">
        <f aca="false">BG$5/(1-$C104)+$B$104-BG$5</f>
        <v>0.944260910856896</v>
      </c>
      <c r="BH104" s="1" t="n">
        <f aca="false">BH$5/(1-$C104)+$B$104-BH$5</f>
        <v>0.948221627455212</v>
      </c>
      <c r="BI104" s="1" t="n">
        <f aca="false">BI$5/(1-$C104)+$B$104-BI$5</f>
        <v>0.952182344053528</v>
      </c>
      <c r="BJ104" s="1" t="n">
        <f aca="false">BJ$5/(1-$C104)+$B$104-BJ$5</f>
        <v>0.956143060651844</v>
      </c>
      <c r="BK104" s="1" t="n">
        <f aca="false">BK$5/(1-$C104)+$B$104-BK$5</f>
        <v>0.960103777250161</v>
      </c>
      <c r="BL104" s="1" t="n">
        <f aca="false">BL$5/(1-$C104)+$B$104-BL$5</f>
        <v>0.964064493848477</v>
      </c>
      <c r="BM104" s="1" t="n">
        <f aca="false">BM$5/(1-$C104)+$B$104-BM$5</f>
        <v>0.968025210446794</v>
      </c>
      <c r="BN104" s="1" t="n">
        <f aca="false">BN$5/(1-$C104)+$B$104-BN$5</f>
        <v>0.97198592704511</v>
      </c>
      <c r="BO104" s="1" t="n">
        <f aca="false">BO$5/(1-$C104)+$B$104-BO$5</f>
        <v>0.975946643643427</v>
      </c>
      <c r="BP104" s="1" t="n">
        <f aca="false">BP$5/(1-$C104)+$B$104-BP$5</f>
        <v>0.979907360241743</v>
      </c>
      <c r="BQ104" s="1" t="n">
        <f aca="false">BQ$5/(1-$C104)+$B$104-BQ$5</f>
        <v>0.98386807684006</v>
      </c>
      <c r="BR104" s="1" t="n">
        <f aca="false">BR$5/(1-$C104)+$B$104-BR$5</f>
        <v>0.987828793438376</v>
      </c>
      <c r="BS104" s="1" t="n">
        <f aca="false">BS$5/(1-$C104)+$B$104-BS$5</f>
        <v>0.991789510036693</v>
      </c>
      <c r="BT104" s="1" t="n">
        <f aca="false">BT$5/(1-$C104)+$B$104-BT$5</f>
        <v>0.995750226635009</v>
      </c>
      <c r="BU104" s="1" t="n">
        <f aca="false">BU$5/(1-$C104)+$B$104-BU$5</f>
        <v>0.999710943233326</v>
      </c>
      <c r="BV104" s="1" t="n">
        <f aca="false">BV$5/(1-$C104)+$B$104-BV$5</f>
        <v>1.00367165983164</v>
      </c>
      <c r="BW104" s="1" t="n">
        <f aca="false">BW$5/(1-$C104)+$B$104-BW$5</f>
        <v>1.00763237642996</v>
      </c>
      <c r="BX104" s="1" t="n">
        <f aca="false">BX$5/(1-$C104)+$B$104-BX$5</f>
        <v>1.01159309302827</v>
      </c>
      <c r="BY104" s="1" t="n">
        <f aca="false">BY$5/(1-$C104)+$B$104-BY$5</f>
        <v>1.01555380962659</v>
      </c>
      <c r="BZ104" s="1" t="n">
        <f aca="false">BZ$5/(1-$C104)+$B$104-BZ$5</f>
        <v>1.01951452622491</v>
      </c>
      <c r="CA104" s="1" t="n">
        <f aca="false">CA$5/(1-$C104)+$B$104-CA$5</f>
        <v>1.02347524282322</v>
      </c>
      <c r="CB104" s="1" t="n">
        <f aca="false">CB$5/(1-$C104)+$B$104-CB$5</f>
        <v>1.02743595942154</v>
      </c>
      <c r="CC104" s="1" t="n">
        <f aca="false">CC$5/(1-$C104)+$B$104-CC$5</f>
        <v>1.03139667601986</v>
      </c>
      <c r="CD104" s="1" t="n">
        <f aca="false">CD$5/(1-$C104)+$B$104-CD$5</f>
        <v>1.03535739261817</v>
      </c>
      <c r="CE104" s="1" t="n">
        <f aca="false">CE$5/(1-$C104)+$B$104-CE$5</f>
        <v>1.03931810921649</v>
      </c>
      <c r="CF104" s="1" t="n">
        <f aca="false">CF$5/(1-$C104)+$B$104-CF$5</f>
        <v>1.04327882581481</v>
      </c>
      <c r="CG104" s="1" t="n">
        <f aca="false">CG$5/(1-$C104)+$B$104-CG$5</f>
        <v>1.04723954241312</v>
      </c>
      <c r="CH104" s="1" t="n">
        <f aca="false">CH$5/(1-$C104)+$B$104-CH$5</f>
        <v>1.05120025901144</v>
      </c>
      <c r="CI104" s="1" t="n">
        <f aca="false">CI$5/(1-$C104)+$B$104-CI$5</f>
        <v>1.05516097560975</v>
      </c>
      <c r="CJ104" s="1" t="n">
        <f aca="false">CJ$5/(1-$C104)+$B$104-CJ$5</f>
        <v>1.05912169220807</v>
      </c>
      <c r="CK104" s="1" t="n">
        <f aca="false">CK$5/(1-$C104)+$B$104-CK$5</f>
        <v>1.06308240880639</v>
      </c>
      <c r="CL104" s="1" t="n">
        <f aca="false">CL$5/(1-$C104)+$B$104-CL$5</f>
        <v>1.0670431254047</v>
      </c>
      <c r="CM104" s="1" t="n">
        <f aca="false">CM$5/(1-$C104)+$B$104-CM$5</f>
        <v>1.07100384200302</v>
      </c>
      <c r="CN104" s="1" t="n">
        <f aca="false">CN$5/(1-$C104)+$B$104-CN$5</f>
        <v>1.07496455860134</v>
      </c>
      <c r="CO104" s="1" t="n">
        <f aca="false">CO$5/(1-$C104)+$B$104-CO$5</f>
        <v>1.07892527519965</v>
      </c>
      <c r="CP104" s="1" t="n">
        <f aca="false">CP$5/(1-$C104)+$B$104-CP$5</f>
        <v>1.08288599179797</v>
      </c>
      <c r="CQ104" s="1" t="n">
        <f aca="false">CQ$5/(1-$C104)+$B$104-CQ$5</f>
        <v>1.08684670839629</v>
      </c>
      <c r="CR104" s="1" t="n">
        <f aca="false">CR$5/(1-$C104)+$B$104-CR$5</f>
        <v>1.0908074249946</v>
      </c>
      <c r="CS104" s="1" t="n">
        <f aca="false">CS$5/(1-$C104)+$B$104-CS$5</f>
        <v>1.09476814159292</v>
      </c>
      <c r="CT104" s="1" t="n">
        <f aca="false">CT$5/(1-$C104)+$B$104-CT$5</f>
        <v>1.09872885819124</v>
      </c>
      <c r="CU104" s="1" t="n">
        <f aca="false">CU$5/(1-$C104)+$B$104-CU$5</f>
        <v>1.10268957478955</v>
      </c>
      <c r="CV104" s="1" t="n">
        <f aca="false">CV$5/(1-$C104)+$B$104-CV$5</f>
        <v>1.10665029138787</v>
      </c>
      <c r="CW104" s="1" t="n">
        <f aca="false">CW$5/(1-$C104)+$B$104-CW$5</f>
        <v>1.11061100798618</v>
      </c>
      <c r="CX104" s="1" t="n">
        <f aca="false">CX$5/(1-$C104)+$B$104-CX$5</f>
        <v>1.1145717245845</v>
      </c>
      <c r="CY104" s="1" t="n">
        <f aca="false">CY$5/(1-$C104)+$B$104-CY$5</f>
        <v>1.11853244118282</v>
      </c>
      <c r="CZ104" s="1" t="n">
        <f aca="false">CZ$5/(1-$C104)+$B$104-CZ$5</f>
        <v>1.12249315778113</v>
      </c>
      <c r="DA104" s="1" t="n">
        <f aca="false">DA$5/(1-$C104)+$B$104-DA$5</f>
        <v>1.12645387437945</v>
      </c>
      <c r="DB104" s="1" t="n">
        <f aca="false">DB$5/(1-$C104)+$B$104-DB$5</f>
        <v>1.13041459097777</v>
      </c>
      <c r="DC104" s="1" t="n">
        <f aca="false">DC$5/(1-$C104)+$B$104-DC$5</f>
        <v>1.13437530757608</v>
      </c>
      <c r="DD104" s="1" t="n">
        <f aca="false">DD$5/(1-$C104)+$B$104-DD$5</f>
        <v>1.1383360241744</v>
      </c>
      <c r="DE104" s="1" t="n">
        <f aca="false">DE$5/(1-$C104)+$B$104-DE$5</f>
        <v>1.14229674077272</v>
      </c>
      <c r="DF104" s="1" t="n">
        <f aca="false">DF$5/(1-$C104)+$B$104-DF$5</f>
        <v>1.14625745737103</v>
      </c>
      <c r="DG104" s="1" t="n">
        <f aca="false">DG$5/(1-$C104)+$B$104-DG$5</f>
        <v>1.15021817396935</v>
      </c>
      <c r="DH104" s="1" t="n">
        <f aca="false">DH$5/(1-$C104)+$B$104-DH$5</f>
        <v>1.15417889056766</v>
      </c>
      <c r="DI104" s="1" t="n">
        <f aca="false">DI$5/(1-$C104)+$B$104-DI$5</f>
        <v>1.15813960716598</v>
      </c>
      <c r="DJ104" s="1" t="n">
        <f aca="false">DJ$5/(1-$C104)+$B$104-DJ$5</f>
        <v>1.1621003237643</v>
      </c>
      <c r="DK104" s="1" t="n">
        <f aca="false">DK$5/(1-$C104)+$B$104-DK$5</f>
        <v>1.16606104036262</v>
      </c>
      <c r="DL104" s="1" t="n">
        <f aca="false">DL$5/(1-$C104)+$B$104-DL$5</f>
        <v>1.17002175696093</v>
      </c>
      <c r="DM104" s="1" t="n">
        <f aca="false">DM$5/(1-$C104)+$B$104-DM$5</f>
        <v>1.17398247355925</v>
      </c>
      <c r="DN104" s="1" t="n">
        <f aca="false">DN$5/(1-$C104)+$B$104-DN$5</f>
        <v>1.17794319015756</v>
      </c>
      <c r="DO104" s="1" t="n">
        <f aca="false">DO$5/(1-$C104)+$B$104-DO$5</f>
        <v>1.18190390675588</v>
      </c>
      <c r="DP104" s="1" t="n">
        <f aca="false">DP$5/(1-$C104)+$B$104-DP$5</f>
        <v>1.1858646233542</v>
      </c>
      <c r="DQ104" s="1" t="n">
        <f aca="false">DQ$5/(1-$C104)+$B$104-DQ$5</f>
        <v>1.18982533995251</v>
      </c>
      <c r="DR104" s="1" t="n">
        <f aca="false">DR$5/(1-$C104)+$B$104-DR$5</f>
        <v>1.19378605655083</v>
      </c>
      <c r="DS104" s="1" t="n">
        <f aca="false">DS$5/(1-$C104)+$B$104-DS$5</f>
        <v>1.19774677314915</v>
      </c>
      <c r="DT104" s="1" t="n">
        <f aca="false">DT$5/(1-$C104)+$B$104-DT$5</f>
        <v>1.20170748974746</v>
      </c>
      <c r="DU104" s="1" t="n">
        <f aca="false">DU$5/(1-$C104)+$B$104-DU$5</f>
        <v>1.20566820634578</v>
      </c>
      <c r="DV104" s="1" t="n">
        <f aca="false">DV$5/(1-$C104)+$B$104-DV$5</f>
        <v>1.2096289229441</v>
      </c>
      <c r="DW104" s="1" t="n">
        <f aca="false">DW$5/(1-$C104)+$B$104-DW$5</f>
        <v>1.21358963954241</v>
      </c>
      <c r="DX104" s="1" t="n">
        <f aca="false">DX$5/(1-$C104)+$B$104-DX$5</f>
        <v>1.21755035614073</v>
      </c>
      <c r="DY104" s="1" t="n">
        <f aca="false">DY$5/(1-$C104)+$B$104-DY$5</f>
        <v>1.22151107273904</v>
      </c>
      <c r="DZ104" s="1" t="n">
        <f aca="false">DZ$5/(1-$C104)+$B$104-DZ$5</f>
        <v>1.22547178933736</v>
      </c>
      <c r="EA104" s="1" t="n">
        <f aca="false">EA$5/(1-$C104)+$B$104-EA$5</f>
        <v>1.22943250593568</v>
      </c>
      <c r="EB104" s="1" t="n">
        <f aca="false">EB$5/(1-$C104)+$B$104-EB$5</f>
        <v>1.23339322253399</v>
      </c>
      <c r="EC104" s="1" t="n">
        <f aca="false">EC$5/(1-$C104)+$B$104-EC$5</f>
        <v>1.23735393913231</v>
      </c>
      <c r="ED104" s="1" t="n">
        <f aca="false">ED$5/(1-$C104)+$B$104-ED$5</f>
        <v>1.24131465573063</v>
      </c>
    </row>
    <row r="105" customFormat="false" ht="12.75" hidden="false" customHeight="false" outlineLevel="0" collapsed="false">
      <c r="A105" s="18" t="s">
        <v>123</v>
      </c>
      <c r="B105" s="1" t="n">
        <v>0.4553</v>
      </c>
      <c r="C105" s="2" t="n">
        <v>0.0635</v>
      </c>
      <c r="D105" s="1" t="n">
        <f aca="false">D$5/(1-$C105)+$B$105-D$5</f>
        <v>0.557008489054992</v>
      </c>
      <c r="E105" s="1" t="n">
        <f aca="false">E$5/(1-$C105)+$B$105-E$5</f>
        <v>0.560398772023492</v>
      </c>
      <c r="F105" s="1" t="n">
        <f aca="false">F$5/(1-$C105)+$B$105-F$5</f>
        <v>0.563789054991991</v>
      </c>
      <c r="G105" s="1" t="n">
        <f aca="false">G$5/(1-$C105)+$B$105-G$5</f>
        <v>0.567179337960491</v>
      </c>
      <c r="H105" s="1" t="n">
        <f aca="false">H$5/(1-$C105)+$B$105-H$5</f>
        <v>0.570569620928991</v>
      </c>
      <c r="I105" s="1" t="n">
        <f aca="false">I$5/(1-$C105)+$B$105-I$5</f>
        <v>0.573959903897491</v>
      </c>
      <c r="J105" s="1" t="n">
        <f aca="false">J$5/(1-$C105)+$B$105-J$5</f>
        <v>0.57735018686599</v>
      </c>
      <c r="K105" s="1" t="n">
        <f aca="false">K$5/(1-$C105)+$B$105-K$5</f>
        <v>0.58074046983449</v>
      </c>
      <c r="L105" s="1" t="n">
        <f aca="false">L$5/(1-$C105)+$B$105-L$5</f>
        <v>0.58413075280299</v>
      </c>
      <c r="M105" s="1" t="n">
        <f aca="false">M$5/(1-$C105)+$B$105-M$5</f>
        <v>0.587521035771489</v>
      </c>
      <c r="N105" s="1" t="n">
        <f aca="false">N$5/(1-$C105)+$B$105-N$5</f>
        <v>0.590911318739989</v>
      </c>
      <c r="O105" s="1" t="n">
        <f aca="false">O$5/(1-$C105)+$B$105-O$5</f>
        <v>0.594301601708489</v>
      </c>
      <c r="P105" s="1" t="n">
        <f aca="false">P$5/(1-$C105)+$B$105-P$5</f>
        <v>0.597691884676989</v>
      </c>
      <c r="Q105" s="1" t="n">
        <f aca="false">Q$5/(1-$C105)+$B$105-Q$5</f>
        <v>0.601082167645489</v>
      </c>
      <c r="R105" s="1" t="n">
        <f aca="false">R$5/(1-$C105)+$B$105-R$5</f>
        <v>0.604472450613988</v>
      </c>
      <c r="S105" s="1" t="n">
        <f aca="false">S$5/(1-$C105)+$B$105-S$5</f>
        <v>0.607862733582488</v>
      </c>
      <c r="T105" s="1" t="n">
        <f aca="false">T$5/(1-$C105)+$B$105-T$5</f>
        <v>0.611253016550987</v>
      </c>
      <c r="U105" s="1" t="n">
        <f aca="false">U$5/(1-$C105)+$B$105-U$5</f>
        <v>0.614643299519487</v>
      </c>
      <c r="V105" s="1" t="n">
        <f aca="false">V$5/(1-$C105)+$B$105-V$5</f>
        <v>0.618033582487987</v>
      </c>
      <c r="W105" s="1" t="n">
        <f aca="false">W$5/(1-$C105)+$B$105-W$5</f>
        <v>0.621423865456487</v>
      </c>
      <c r="X105" s="1" t="n">
        <f aca="false">X$5/(1-$C105)+$B$105-X$5</f>
        <v>0.624814148424986</v>
      </c>
      <c r="Y105" s="1" t="n">
        <f aca="false">Y$5/(1-$C105)+$B$105-Y$5</f>
        <v>0.628204431393486</v>
      </c>
      <c r="Z105" s="1" t="n">
        <f aca="false">Z$5/(1-$C105)+$B$105-Z$5</f>
        <v>0.631594714361986</v>
      </c>
      <c r="AA105" s="1" t="n">
        <f aca="false">AA$5/(1-$C105)+$B$105-AA$5</f>
        <v>0.634984997330486</v>
      </c>
      <c r="AB105" s="1" t="n">
        <f aca="false">AB$5/(1-$C105)+$B$105-AB$5</f>
        <v>0.638375280298985</v>
      </c>
      <c r="AC105" s="1" t="n">
        <f aca="false">AC$5/(1-$C105)+$B$105-AC$5</f>
        <v>0.641765563267485</v>
      </c>
      <c r="AD105" s="1" t="n">
        <f aca="false">AD$5/(1-$C105)+$B$105-AD$5</f>
        <v>0.645155846235985</v>
      </c>
      <c r="AE105" s="1" t="n">
        <f aca="false">AE$5/(1-$C105)+$B$105-AE$5</f>
        <v>0.648546129204485</v>
      </c>
      <c r="AF105" s="1" t="n">
        <f aca="false">AF$5/(1-$C105)+$B$105-AF$5</f>
        <v>0.651936412172984</v>
      </c>
      <c r="AG105" s="1" t="n">
        <f aca="false">AG$5/(1-$C105)+$B$105-AG$5</f>
        <v>0.655326695141484</v>
      </c>
      <c r="AH105" s="1" t="n">
        <f aca="false">AH$5/(1-$C105)+$B$105-AH$5</f>
        <v>0.658716978109984</v>
      </c>
      <c r="AI105" s="1" t="n">
        <f aca="false">AI$5/(1-$C105)+$B$105-AI$5</f>
        <v>0.662107261078484</v>
      </c>
      <c r="AJ105" s="1" t="n">
        <f aca="false">AJ$5/(1-$C105)+$B$105-AJ$5</f>
        <v>0.665497544046983</v>
      </c>
      <c r="AK105" s="1" t="n">
        <f aca="false">AK$5/(1-$C105)+$B$105-AK$5</f>
        <v>0.668887827015483</v>
      </c>
      <c r="AL105" s="1" t="n">
        <f aca="false">AL$5/(1-$C105)+$B$105-AL$5</f>
        <v>0.672278109983982</v>
      </c>
      <c r="AM105" s="1" t="n">
        <f aca="false">AM$5/(1-$C105)+$B$105-AM$5</f>
        <v>0.675668392952482</v>
      </c>
      <c r="AN105" s="1" t="n">
        <f aca="false">AN$5/(1-$C105)+$B$105-AN$5</f>
        <v>0.679058675920982</v>
      </c>
      <c r="AO105" s="1" t="n">
        <f aca="false">AO$5/(1-$C105)+$B$105-AO$5</f>
        <v>0.682448958889482</v>
      </c>
      <c r="AP105" s="1" t="n">
        <f aca="false">AP$5/(1-$C105)+$B$105-AP$5</f>
        <v>0.685839241857982</v>
      </c>
      <c r="AQ105" s="1" t="n">
        <f aca="false">AQ$5/(1-$C105)+$B$105-AQ$5</f>
        <v>0.689229524826482</v>
      </c>
      <c r="AR105" s="1" t="n">
        <f aca="false">AR$5/(1-$C105)+$B$105-AR$5</f>
        <v>0.692619807794981</v>
      </c>
      <c r="AS105" s="1" t="n">
        <f aca="false">AS$5/(1-$C105)+$B$105-AS$5</f>
        <v>0.696010090763481</v>
      </c>
      <c r="AT105" s="1" t="n">
        <f aca="false">AT$5/(1-$C105)+$B$105-AT$5</f>
        <v>0.699400373731981</v>
      </c>
      <c r="AU105" s="1" t="n">
        <f aca="false">AU$5/(1-$C105)+$B$105-AU$5</f>
        <v>0.702790656700481</v>
      </c>
      <c r="AV105" s="1" t="n">
        <f aca="false">AV$5/(1-$C105)+$B$105-AV$5</f>
        <v>0.70618093966898</v>
      </c>
      <c r="AW105" s="1" t="n">
        <f aca="false">AW$5/(1-$C105)+$B$105-AW$5</f>
        <v>0.70957122263748</v>
      </c>
      <c r="AX105" s="1" t="n">
        <f aca="false">AX$5/(1-$C105)+$B$105-AX$5</f>
        <v>0.71296150560598</v>
      </c>
      <c r="AY105" s="1" t="n">
        <f aca="false">AY$5/(1-$C105)+$B$105-AY$5</f>
        <v>0.71635178857448</v>
      </c>
      <c r="AZ105" s="1" t="n">
        <f aca="false">AZ$5/(1-$C105)+$B$105-AZ$5</f>
        <v>0.719742071542979</v>
      </c>
      <c r="BA105" s="1" t="n">
        <f aca="false">BA$5/(1-$C105)+$B$105-BA$5</f>
        <v>0.723132354511479</v>
      </c>
      <c r="BB105" s="1" t="n">
        <f aca="false">BB$5/(1-$C105)+$B$105-BB$5</f>
        <v>0.726522637479979</v>
      </c>
      <c r="BC105" s="1" t="n">
        <f aca="false">BC$5/(1-$C105)+$B$105-BC$5</f>
        <v>0.729912920448478</v>
      </c>
      <c r="BD105" s="1" t="n">
        <f aca="false">BD$5/(1-$C105)+$B$105-BD$5</f>
        <v>0.733303203416978</v>
      </c>
      <c r="BE105" s="1" t="n">
        <f aca="false">BE$5/(1-$C105)+$B$105-BE$5</f>
        <v>0.736693486385478</v>
      </c>
      <c r="BF105" s="1" t="n">
        <f aca="false">BF$5/(1-$C105)+$B$105-BF$5</f>
        <v>0.740083769353977</v>
      </c>
      <c r="BG105" s="1" t="n">
        <f aca="false">BG$5/(1-$C105)+$B$105-BG$5</f>
        <v>0.743474052322477</v>
      </c>
      <c r="BH105" s="1" t="n">
        <f aca="false">BH$5/(1-$C105)+$B$105-BH$5</f>
        <v>0.746864335290977</v>
      </c>
      <c r="BI105" s="1" t="n">
        <f aca="false">BI$5/(1-$C105)+$B$105-BI$5</f>
        <v>0.750254618259477</v>
      </c>
      <c r="BJ105" s="1" t="n">
        <f aca="false">BJ$5/(1-$C105)+$B$105-BJ$5</f>
        <v>0.753644901227976</v>
      </c>
      <c r="BK105" s="1" t="n">
        <f aca="false">BK$5/(1-$C105)+$B$105-BK$5</f>
        <v>0.757035184196476</v>
      </c>
      <c r="BL105" s="1" t="n">
        <f aca="false">BL$5/(1-$C105)+$B$105-BL$5</f>
        <v>0.760425467164976</v>
      </c>
      <c r="BM105" s="1" t="n">
        <f aca="false">BM$5/(1-$C105)+$B$105-BM$5</f>
        <v>0.763815750133476</v>
      </c>
      <c r="BN105" s="1" t="n">
        <f aca="false">BN$5/(1-$C105)+$B$105-BN$5</f>
        <v>0.767206033101975</v>
      </c>
      <c r="BO105" s="1" t="n">
        <f aca="false">BO$5/(1-$C105)+$B$105-BO$5</f>
        <v>0.770596316070475</v>
      </c>
      <c r="BP105" s="1" t="n">
        <f aca="false">BP$5/(1-$C105)+$B$105-BP$5</f>
        <v>0.773986599038975</v>
      </c>
      <c r="BQ105" s="1" t="n">
        <f aca="false">BQ$5/(1-$C105)+$B$105-BQ$5</f>
        <v>0.777376882007475</v>
      </c>
      <c r="BR105" s="1" t="n">
        <f aca="false">BR$5/(1-$C105)+$B$105-BR$5</f>
        <v>0.780767164975974</v>
      </c>
      <c r="BS105" s="1" t="n">
        <f aca="false">BS$5/(1-$C105)+$B$105-BS$5</f>
        <v>0.784157447944474</v>
      </c>
      <c r="BT105" s="1" t="n">
        <f aca="false">BT$5/(1-$C105)+$B$105-BT$5</f>
        <v>0.787547730912974</v>
      </c>
      <c r="BU105" s="1" t="n">
        <f aca="false">BU$5/(1-$C105)+$B$105-BU$5</f>
        <v>0.790938013881473</v>
      </c>
      <c r="BV105" s="1" t="n">
        <f aca="false">BV$5/(1-$C105)+$B$105-BV$5</f>
        <v>0.794328296849973</v>
      </c>
      <c r="BW105" s="1" t="n">
        <f aca="false">BW$5/(1-$C105)+$B$105-BW$5</f>
        <v>0.797718579818473</v>
      </c>
      <c r="BX105" s="1" t="n">
        <f aca="false">BX$5/(1-$C105)+$B$105-BX$5</f>
        <v>0.801108862786973</v>
      </c>
      <c r="BY105" s="1" t="n">
        <f aca="false">BY$5/(1-$C105)+$B$105-BY$5</f>
        <v>0.804499145755472</v>
      </c>
      <c r="BZ105" s="1" t="n">
        <f aca="false">BZ$5/(1-$C105)+$B$105-BZ$5</f>
        <v>0.807889428723972</v>
      </c>
      <c r="CA105" s="1" t="n">
        <f aca="false">CA$5/(1-$C105)+$B$105-CA$5</f>
        <v>0.811279711692472</v>
      </c>
      <c r="CB105" s="1" t="n">
        <f aca="false">CB$5/(1-$C105)+$B$105-CB$5</f>
        <v>0.814669994660972</v>
      </c>
      <c r="CC105" s="1" t="n">
        <f aca="false">CC$5/(1-$C105)+$B$105-CC$5</f>
        <v>0.818060277629471</v>
      </c>
      <c r="CD105" s="1" t="n">
        <f aca="false">CD$5/(1-$C105)+$B$105-CD$5</f>
        <v>0.82145056059797</v>
      </c>
      <c r="CE105" s="1" t="n">
        <f aca="false">CE$5/(1-$C105)+$B$105-CE$5</f>
        <v>0.82484084356647</v>
      </c>
      <c r="CF105" s="1" t="n">
        <f aca="false">CF$5/(1-$C105)+$B$105-CF$5</f>
        <v>0.82823112653497</v>
      </c>
      <c r="CG105" s="1" t="n">
        <f aca="false">CG$5/(1-$C105)+$B$105-CG$5</f>
        <v>0.83162140950347</v>
      </c>
      <c r="CH105" s="1" t="n">
        <f aca="false">CH$5/(1-$C105)+$B$105-CH$5</f>
        <v>0.835011692471969</v>
      </c>
      <c r="CI105" s="1" t="n">
        <f aca="false">CI$5/(1-$C105)+$B$105-CI$5</f>
        <v>0.838401975440469</v>
      </c>
      <c r="CJ105" s="1" t="n">
        <f aca="false">CJ$5/(1-$C105)+$B$105-CJ$5</f>
        <v>0.841792258408969</v>
      </c>
      <c r="CK105" s="1" t="n">
        <f aca="false">CK$5/(1-$C105)+$B$105-CK$5</f>
        <v>0.845182541377469</v>
      </c>
      <c r="CL105" s="1" t="n">
        <f aca="false">CL$5/(1-$C105)+$B$105-CL$5</f>
        <v>0.848572824345968</v>
      </c>
      <c r="CM105" s="1" t="n">
        <f aca="false">CM$5/(1-$C105)+$B$105-CM$5</f>
        <v>0.851963107314468</v>
      </c>
      <c r="CN105" s="1" t="n">
        <f aca="false">CN$5/(1-$C105)+$B$105-CN$5</f>
        <v>0.855353390282968</v>
      </c>
      <c r="CO105" s="1" t="n">
        <f aca="false">CO$5/(1-$C105)+$B$105-CO$5</f>
        <v>0.858743673251468</v>
      </c>
      <c r="CP105" s="1" t="n">
        <f aca="false">CP$5/(1-$C105)+$B$105-CP$5</f>
        <v>0.862133956219967</v>
      </c>
      <c r="CQ105" s="1" t="n">
        <f aca="false">CQ$5/(1-$C105)+$B$105-CQ$5</f>
        <v>0.865524239188467</v>
      </c>
      <c r="CR105" s="1" t="n">
        <f aca="false">CR$5/(1-$C105)+$B$105-CR$5</f>
        <v>0.868914522156967</v>
      </c>
      <c r="CS105" s="1" t="n">
        <f aca="false">CS$5/(1-$C105)+$B$105-CS$5</f>
        <v>0.872304805125467</v>
      </c>
      <c r="CT105" s="1" t="n">
        <f aca="false">CT$5/(1-$C105)+$B$105-CT$5</f>
        <v>0.875695088093966</v>
      </c>
      <c r="CU105" s="1" t="n">
        <f aca="false">CU$5/(1-$C105)+$B$105-CU$5</f>
        <v>0.879085371062466</v>
      </c>
      <c r="CV105" s="1" t="n">
        <f aca="false">CV$5/(1-$C105)+$B$105-CV$5</f>
        <v>0.882475654030966</v>
      </c>
      <c r="CW105" s="1" t="n">
        <f aca="false">CW$5/(1-$C105)+$B$105-CW$5</f>
        <v>0.885865936999466</v>
      </c>
      <c r="CX105" s="1" t="n">
        <f aca="false">CX$5/(1-$C105)+$B$105-CX$5</f>
        <v>0.889256219967965</v>
      </c>
      <c r="CY105" s="1" t="n">
        <f aca="false">CY$5/(1-$C105)+$B$105-CY$5</f>
        <v>0.892646502936465</v>
      </c>
      <c r="CZ105" s="1" t="n">
        <f aca="false">CZ$5/(1-$C105)+$B$105-CZ$5</f>
        <v>0.896036785904965</v>
      </c>
      <c r="DA105" s="1" t="n">
        <f aca="false">DA$5/(1-$C105)+$B$105-DA$5</f>
        <v>0.899427068873465</v>
      </c>
      <c r="DB105" s="1" t="n">
        <f aca="false">DB$5/(1-$C105)+$B$105-DB$5</f>
        <v>0.902817351841964</v>
      </c>
      <c r="DC105" s="1" t="n">
        <f aca="false">DC$5/(1-$C105)+$B$105-DC$5</f>
        <v>0.906207634810464</v>
      </c>
      <c r="DD105" s="1" t="n">
        <f aca="false">DD$5/(1-$C105)+$B$105-DD$5</f>
        <v>0.909597917778964</v>
      </c>
      <c r="DE105" s="1" t="n">
        <f aca="false">DE$5/(1-$C105)+$B$105-DE$5</f>
        <v>0.912988200747464</v>
      </c>
      <c r="DF105" s="1" t="n">
        <f aca="false">DF$5/(1-$C105)+$B$105-DF$5</f>
        <v>0.916378483715963</v>
      </c>
      <c r="DG105" s="1" t="n">
        <f aca="false">DG$5/(1-$C105)+$B$105-DG$5</f>
        <v>0.919768766684463</v>
      </c>
      <c r="DH105" s="1" t="n">
        <f aca="false">DH$5/(1-$C105)+$B$105-DH$5</f>
        <v>0.923159049652963</v>
      </c>
      <c r="DI105" s="1" t="n">
        <f aca="false">DI$5/(1-$C105)+$B$105-DI$5</f>
        <v>0.926549332621462</v>
      </c>
      <c r="DJ105" s="1" t="n">
        <f aca="false">DJ$5/(1-$C105)+$B$105-DJ$5</f>
        <v>0.929939615589962</v>
      </c>
      <c r="DK105" s="1" t="n">
        <f aca="false">DK$5/(1-$C105)+$B$105-DK$5</f>
        <v>0.933329898558461</v>
      </c>
      <c r="DL105" s="1" t="n">
        <f aca="false">DL$5/(1-$C105)+$B$105-DL$5</f>
        <v>0.936720181526961</v>
      </c>
      <c r="DM105" s="1" t="n">
        <f aca="false">DM$5/(1-$C105)+$B$105-DM$5</f>
        <v>0.94011046449546</v>
      </c>
      <c r="DN105" s="1" t="n">
        <f aca="false">DN$5/(1-$C105)+$B$105-DN$5</f>
        <v>0.94350074746396</v>
      </c>
      <c r="DO105" s="1" t="n">
        <f aca="false">DO$5/(1-$C105)+$B$105-DO$5</f>
        <v>0.946891030432459</v>
      </c>
      <c r="DP105" s="1" t="n">
        <f aca="false">DP$5/(1-$C105)+$B$105-DP$5</f>
        <v>0.95028131340096</v>
      </c>
      <c r="DQ105" s="1" t="n">
        <f aca="false">DQ$5/(1-$C105)+$B$105-DQ$5</f>
        <v>0.953671596369459</v>
      </c>
      <c r="DR105" s="1" t="n">
        <f aca="false">DR$5/(1-$C105)+$B$105-DR$5</f>
        <v>0.957061879337959</v>
      </c>
      <c r="DS105" s="1" t="n">
        <f aca="false">DS$5/(1-$C105)+$B$105-DS$5</f>
        <v>0.960452162306458</v>
      </c>
      <c r="DT105" s="1" t="n">
        <f aca="false">DT$5/(1-$C105)+$B$105-DT$5</f>
        <v>0.963842445274959</v>
      </c>
      <c r="DU105" s="1" t="n">
        <f aca="false">DU$5/(1-$C105)+$B$105-DU$5</f>
        <v>0.967232728243458</v>
      </c>
      <c r="DV105" s="1" t="n">
        <f aca="false">DV$5/(1-$C105)+$B$105-DV$5</f>
        <v>0.970623011211958</v>
      </c>
      <c r="DW105" s="1" t="n">
        <f aca="false">DW$5/(1-$C105)+$B$105-DW$5</f>
        <v>0.974013294180457</v>
      </c>
      <c r="DX105" s="1" t="n">
        <f aca="false">DX$5/(1-$C105)+$B$105-DX$5</f>
        <v>0.977403577148958</v>
      </c>
      <c r="DY105" s="1" t="n">
        <f aca="false">DY$5/(1-$C105)+$B$105-DY$5</f>
        <v>0.980793860117457</v>
      </c>
      <c r="DZ105" s="1" t="n">
        <f aca="false">DZ$5/(1-$C105)+$B$105-DZ$5</f>
        <v>0.984184143085957</v>
      </c>
      <c r="EA105" s="1" t="n">
        <f aca="false">EA$5/(1-$C105)+$B$105-EA$5</f>
        <v>0.987574426054456</v>
      </c>
      <c r="EB105" s="1" t="n">
        <f aca="false">EB$5/(1-$C105)+$B$105-EB$5</f>
        <v>0.990964709022955</v>
      </c>
      <c r="EC105" s="1" t="n">
        <f aca="false">EC$5/(1-$C105)+$B$105-EC$5</f>
        <v>0.994354991991456</v>
      </c>
      <c r="ED105" s="1" t="n">
        <f aca="false">ED$5/(1-$C105)+$B$105-ED$5</f>
        <v>0.997745274959955</v>
      </c>
    </row>
    <row r="106" customFormat="false" ht="12.75" hidden="false" customHeight="false" outlineLevel="0" collapsed="false">
      <c r="A106" s="1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</row>
    <row r="107" customFormat="false" ht="12.75" hidden="false" customHeight="false" outlineLevel="0" collapsed="false">
      <c r="A107" s="18" t="s">
        <v>106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</row>
    <row r="108" customFormat="false" ht="12.75" hidden="false" customHeight="false" outlineLevel="0" collapsed="false">
      <c r="A108" s="18" t="s">
        <v>124</v>
      </c>
      <c r="B108" s="1" t="n">
        <v>0.547</v>
      </c>
      <c r="C108" s="2" t="n">
        <v>0.0738</v>
      </c>
      <c r="D108" s="1" t="n">
        <f aca="false">D$5/(1-$C108)+$B$108-D$5</f>
        <v>0.666520621895919</v>
      </c>
      <c r="E108" s="1" t="n">
        <f aca="false">E$5/(1-$C108)+$B$108-E$5</f>
        <v>0.670504642625783</v>
      </c>
      <c r="F108" s="1" t="n">
        <f aca="false">F$5/(1-$C108)+$B$108-F$5</f>
        <v>0.674488663355647</v>
      </c>
      <c r="G108" s="1" t="n">
        <f aca="false">G$5/(1-$C108)+$B$108-G$5</f>
        <v>0.678472684085511</v>
      </c>
      <c r="H108" s="1" t="n">
        <f aca="false">H$5/(1-$C108)+$B$108-H$5</f>
        <v>0.682456704815375</v>
      </c>
      <c r="I108" s="1" t="n">
        <f aca="false">I$5/(1-$C108)+$B$108-I$5</f>
        <v>0.686440725545239</v>
      </c>
      <c r="J108" s="1" t="n">
        <f aca="false">J$5/(1-$C108)+$B$108-J$5</f>
        <v>0.690424746275103</v>
      </c>
      <c r="K108" s="1" t="n">
        <f aca="false">K$5/(1-$C108)+$B$108-K$5</f>
        <v>0.694408767004967</v>
      </c>
      <c r="L108" s="1" t="n">
        <f aca="false">L$5/(1-$C108)+$B$108-L$5</f>
        <v>0.698392787734831</v>
      </c>
      <c r="M108" s="1" t="n">
        <f aca="false">M$5/(1-$C108)+$B$108-M$5</f>
        <v>0.702376808464695</v>
      </c>
      <c r="N108" s="1" t="n">
        <f aca="false">N$5/(1-$C108)+$B$108-N$5</f>
        <v>0.706360829194558</v>
      </c>
      <c r="O108" s="1" t="n">
        <f aca="false">O$5/(1-$C108)+$B$108-O$5</f>
        <v>0.710344849924423</v>
      </c>
      <c r="P108" s="1" t="n">
        <f aca="false">P$5/(1-$C108)+$B$108-P$5</f>
        <v>0.714328870654287</v>
      </c>
      <c r="Q108" s="1" t="n">
        <f aca="false">Q$5/(1-$C108)+$B$108-Q$5</f>
        <v>0.718312891384151</v>
      </c>
      <c r="R108" s="1" t="n">
        <f aca="false">R$5/(1-$C108)+$B$108-R$5</f>
        <v>0.722296912114014</v>
      </c>
      <c r="S108" s="1" t="n">
        <f aca="false">S$5/(1-$C108)+$B$108-S$5</f>
        <v>0.726280932843878</v>
      </c>
      <c r="T108" s="1" t="n">
        <f aca="false">T$5/(1-$C108)+$B$108-T$5</f>
        <v>0.730264953573742</v>
      </c>
      <c r="U108" s="1" t="n">
        <f aca="false">U$5/(1-$C108)+$B$108-U$5</f>
        <v>0.734248974303606</v>
      </c>
      <c r="V108" s="1" t="n">
        <f aca="false">V$5/(1-$C108)+$B$108-V$5</f>
        <v>0.73823299503347</v>
      </c>
      <c r="W108" s="1" t="n">
        <f aca="false">W$5/(1-$C108)+$B$108-W$5</f>
        <v>0.742217015763334</v>
      </c>
      <c r="X108" s="1" t="n">
        <f aca="false">X$5/(1-$C108)+$B$108-X$5</f>
        <v>0.746201036493198</v>
      </c>
      <c r="Y108" s="1" t="n">
        <f aca="false">Y$5/(1-$C108)+$B$108-Y$5</f>
        <v>0.750185057223062</v>
      </c>
      <c r="Z108" s="1" t="n">
        <f aca="false">Z$5/(1-$C108)+$B$108-Z$5</f>
        <v>0.754169077952926</v>
      </c>
      <c r="AA108" s="1" t="n">
        <f aca="false">AA$5/(1-$C108)+$B$108-AA$5</f>
        <v>0.75815309868279</v>
      </c>
      <c r="AB108" s="1" t="n">
        <f aca="false">AB$5/(1-$C108)+$B$108-AB$5</f>
        <v>0.762137119412654</v>
      </c>
      <c r="AC108" s="1" t="n">
        <f aca="false">AC$5/(1-$C108)+$B$108-AC$5</f>
        <v>0.766121140142518</v>
      </c>
      <c r="AD108" s="1" t="n">
        <f aca="false">AD$5/(1-$C108)+$B$108-AD$5</f>
        <v>0.770105160872382</v>
      </c>
      <c r="AE108" s="1" t="n">
        <f aca="false">AE$5/(1-$C108)+$B$108-AE$5</f>
        <v>0.774089181602246</v>
      </c>
      <c r="AF108" s="1" t="n">
        <f aca="false">AF$5/(1-$C108)+$B$108-AF$5</f>
        <v>0.77807320233211</v>
      </c>
      <c r="AG108" s="1" t="n">
        <f aca="false">AG$5/(1-$C108)+$B$108-AG$5</f>
        <v>0.782057223061973</v>
      </c>
      <c r="AH108" s="1" t="n">
        <f aca="false">AH$5/(1-$C108)+$B$108-AH$5</f>
        <v>0.786041243791837</v>
      </c>
      <c r="AI108" s="1" t="n">
        <f aca="false">AI$5/(1-$C108)+$B$108-AI$5</f>
        <v>0.790025264521701</v>
      </c>
      <c r="AJ108" s="1" t="n">
        <f aca="false">AJ$5/(1-$C108)+$B$108-AJ$5</f>
        <v>0.794009285251565</v>
      </c>
      <c r="AK108" s="1" t="n">
        <f aca="false">AK$5/(1-$C108)+$B$108-AK$5</f>
        <v>0.79799330598143</v>
      </c>
      <c r="AL108" s="1" t="n">
        <f aca="false">AL$5/(1-$C108)+$B$108-AL$5</f>
        <v>0.801977326711293</v>
      </c>
      <c r="AM108" s="1" t="n">
        <f aca="false">AM$5/(1-$C108)+$B$108-AM$5</f>
        <v>0.805961347441157</v>
      </c>
      <c r="AN108" s="1" t="n">
        <f aca="false">AN$5/(1-$C108)+$B$108-AN$5</f>
        <v>0.809945368171021</v>
      </c>
      <c r="AO108" s="1" t="n">
        <f aca="false">AO$5/(1-$C108)+$B$108-AO$5</f>
        <v>0.813929388900885</v>
      </c>
      <c r="AP108" s="1" t="n">
        <f aca="false">AP$5/(1-$C108)+$B$108-AP$5</f>
        <v>0.817913409630749</v>
      </c>
      <c r="AQ108" s="1" t="n">
        <f aca="false">AQ$5/(1-$C108)+$B$108-AQ$5</f>
        <v>0.821897430360612</v>
      </c>
      <c r="AR108" s="1" t="n">
        <f aca="false">AR$5/(1-$C108)+$B$108-AR$5</f>
        <v>0.825881451090476</v>
      </c>
      <c r="AS108" s="1" t="n">
        <f aca="false">AS$5/(1-$C108)+$B$108-AS$5</f>
        <v>0.82986547182034</v>
      </c>
      <c r="AT108" s="1" t="n">
        <f aca="false">AT$5/(1-$C108)+$B$108-AT$5</f>
        <v>0.833849492550205</v>
      </c>
      <c r="AU108" s="1" t="n">
        <f aca="false">AU$5/(1-$C108)+$B$108-AU$5</f>
        <v>0.837833513280069</v>
      </c>
      <c r="AV108" s="1" t="n">
        <f aca="false">AV$5/(1-$C108)+$B$108-AV$5</f>
        <v>0.841817534009933</v>
      </c>
      <c r="AW108" s="1" t="n">
        <f aca="false">AW$5/(1-$C108)+$B$108-AW$5</f>
        <v>0.845801554739797</v>
      </c>
      <c r="AX108" s="1" t="n">
        <f aca="false">AX$5/(1-$C108)+$B$108-AX$5</f>
        <v>0.84978557546966</v>
      </c>
      <c r="AY108" s="1" t="n">
        <f aca="false">AY$5/(1-$C108)+$B$108-AY$5</f>
        <v>0.853769596199524</v>
      </c>
      <c r="AZ108" s="1" t="n">
        <f aca="false">AZ$5/(1-$C108)+$B$108-AZ$5</f>
        <v>0.857753616929388</v>
      </c>
      <c r="BA108" s="1" t="n">
        <f aca="false">BA$5/(1-$C108)+$B$108-BA$5</f>
        <v>0.861737637659252</v>
      </c>
      <c r="BB108" s="1" t="n">
        <f aca="false">BB$5/(1-$C108)+$B$108-BB$5</f>
        <v>0.865721658389116</v>
      </c>
      <c r="BC108" s="1" t="n">
        <f aca="false">BC$5/(1-$C108)+$B$108-BC$5</f>
        <v>0.869705679118979</v>
      </c>
      <c r="BD108" s="1" t="n">
        <f aca="false">BD$5/(1-$C108)+$B$108-BD$5</f>
        <v>0.873689699848844</v>
      </c>
      <c r="BE108" s="1" t="n">
        <f aca="false">BE$5/(1-$C108)+$B$108-BE$5</f>
        <v>0.877673720578708</v>
      </c>
      <c r="BF108" s="1" t="n">
        <f aca="false">BF$5/(1-$C108)+$B$108-BF$5</f>
        <v>0.881657741308572</v>
      </c>
      <c r="BG108" s="1" t="n">
        <f aca="false">BG$5/(1-$C108)+$B$108-BG$5</f>
        <v>0.885641762038436</v>
      </c>
      <c r="BH108" s="1" t="n">
        <f aca="false">BH$5/(1-$C108)+$B$108-BH$5</f>
        <v>0.8896257827683</v>
      </c>
      <c r="BI108" s="1" t="n">
        <f aca="false">BI$5/(1-$C108)+$B$108-BI$5</f>
        <v>0.893609803498164</v>
      </c>
      <c r="BJ108" s="1" t="n">
        <f aca="false">BJ$5/(1-$C108)+$B$108-BJ$5</f>
        <v>0.897593824228028</v>
      </c>
      <c r="BK108" s="1" t="n">
        <f aca="false">BK$5/(1-$C108)+$B$108-BK$5</f>
        <v>0.901577844957892</v>
      </c>
      <c r="BL108" s="1" t="n">
        <f aca="false">BL$5/(1-$C108)+$B$108-BL$5</f>
        <v>0.905561865687756</v>
      </c>
      <c r="BM108" s="1" t="n">
        <f aca="false">BM$5/(1-$C108)+$B$108-BM$5</f>
        <v>0.909545886417619</v>
      </c>
      <c r="BN108" s="1" t="n">
        <f aca="false">BN$5/(1-$C108)+$B$108-BN$5</f>
        <v>0.913529907147483</v>
      </c>
      <c r="BO108" s="1" t="n">
        <f aca="false">BO$5/(1-$C108)+$B$108-BO$5</f>
        <v>0.917513927877347</v>
      </c>
      <c r="BP108" s="1" t="n">
        <f aca="false">BP$5/(1-$C108)+$B$108-BP$5</f>
        <v>0.921497948607211</v>
      </c>
      <c r="BQ108" s="1" t="n">
        <f aca="false">BQ$5/(1-$C108)+$B$108-BQ$5</f>
        <v>0.925481969337075</v>
      </c>
      <c r="BR108" s="1" t="n">
        <f aca="false">BR$5/(1-$C108)+$B$108-BR$5</f>
        <v>0.929465990066939</v>
      </c>
      <c r="BS108" s="1" t="n">
        <f aca="false">BS$5/(1-$C108)+$B$108-BS$5</f>
        <v>0.933450010796803</v>
      </c>
      <c r="BT108" s="1" t="n">
        <f aca="false">BT$5/(1-$C108)+$B$108-BT$5</f>
        <v>0.937434031526667</v>
      </c>
      <c r="BU108" s="1" t="n">
        <f aca="false">BU$5/(1-$C108)+$B$108-BU$5</f>
        <v>0.941418052256531</v>
      </c>
      <c r="BV108" s="1" t="n">
        <f aca="false">BV$5/(1-$C108)+$B$108-BV$5</f>
        <v>0.945402072986395</v>
      </c>
      <c r="BW108" s="1" t="n">
        <f aca="false">BW$5/(1-$C108)+$B$108-BW$5</f>
        <v>0.949386093716258</v>
      </c>
      <c r="BX108" s="1" t="n">
        <f aca="false">BX$5/(1-$C108)+$B$108-BX$5</f>
        <v>0.953370114446122</v>
      </c>
      <c r="BY108" s="1" t="n">
        <f aca="false">BY$5/(1-$C108)+$B$108-BY$5</f>
        <v>0.957354135175986</v>
      </c>
      <c r="BZ108" s="1" t="n">
        <f aca="false">BZ$5/(1-$C108)+$B$108-BZ$5</f>
        <v>0.961338155905851</v>
      </c>
      <c r="CA108" s="1" t="n">
        <f aca="false">CA$5/(1-$C108)+$B$108-CA$5</f>
        <v>0.965322176635715</v>
      </c>
      <c r="CB108" s="1" t="n">
        <f aca="false">CB$5/(1-$C108)+$B$108-CB$5</f>
        <v>0.969306197365579</v>
      </c>
      <c r="CC108" s="1" t="n">
        <f aca="false">CC$5/(1-$C108)+$B$108-CC$5</f>
        <v>0.973290218095443</v>
      </c>
      <c r="CD108" s="1" t="n">
        <f aca="false">CD$5/(1-$C108)+$B$108-CD$5</f>
        <v>0.977274238825307</v>
      </c>
      <c r="CE108" s="1" t="n">
        <f aca="false">CE$5/(1-$C108)+$B$108-CE$5</f>
        <v>0.981258259555171</v>
      </c>
      <c r="CF108" s="1" t="n">
        <f aca="false">CF$5/(1-$C108)+$B$108-CF$5</f>
        <v>0.985242280285035</v>
      </c>
      <c r="CG108" s="1" t="n">
        <f aca="false">CG$5/(1-$C108)+$B$108-CG$5</f>
        <v>0.989226301014898</v>
      </c>
      <c r="CH108" s="1" t="n">
        <f aca="false">CH$5/(1-$C108)+$B$108-CH$5</f>
        <v>0.993210321744762</v>
      </c>
      <c r="CI108" s="1" t="n">
        <f aca="false">CI$5/(1-$C108)+$B$108-CI$5</f>
        <v>0.997194342474626</v>
      </c>
      <c r="CJ108" s="1" t="n">
        <f aca="false">CJ$5/(1-$C108)+$B$108-CJ$5</f>
        <v>1.00117836320449</v>
      </c>
      <c r="CK108" s="1" t="n">
        <f aca="false">CK$5/(1-$C108)+$B$108-CK$5</f>
        <v>1.00516238393435</v>
      </c>
      <c r="CL108" s="1" t="n">
        <f aca="false">CL$5/(1-$C108)+$B$108-CL$5</f>
        <v>1.00914640466422</v>
      </c>
      <c r="CM108" s="1" t="n">
        <f aca="false">CM$5/(1-$C108)+$B$108-CM$5</f>
        <v>1.01313042539408</v>
      </c>
      <c r="CN108" s="1" t="n">
        <f aca="false">CN$5/(1-$C108)+$B$108-CN$5</f>
        <v>1.01711444612395</v>
      </c>
      <c r="CO108" s="1" t="n">
        <f aca="false">CO$5/(1-$C108)+$B$108-CO$5</f>
        <v>1.02109846685381</v>
      </c>
      <c r="CP108" s="1" t="n">
        <f aca="false">CP$5/(1-$C108)+$B$108-CP$5</f>
        <v>1.02508248758367</v>
      </c>
      <c r="CQ108" s="1" t="n">
        <f aca="false">CQ$5/(1-$C108)+$B$108-CQ$5</f>
        <v>1.02906650831354</v>
      </c>
      <c r="CR108" s="1" t="n">
        <f aca="false">CR$5/(1-$C108)+$B$108-CR$5</f>
        <v>1.0330505290434</v>
      </c>
      <c r="CS108" s="1" t="n">
        <f aca="false">CS$5/(1-$C108)+$B$108-CS$5</f>
        <v>1.03703454977327</v>
      </c>
      <c r="CT108" s="1" t="n">
        <f aca="false">CT$5/(1-$C108)+$B$108-CT$5</f>
        <v>1.04101857050313</v>
      </c>
      <c r="CU108" s="1" t="n">
        <f aca="false">CU$5/(1-$C108)+$B$108-CU$5</f>
        <v>1.04500259123299</v>
      </c>
      <c r="CV108" s="1" t="n">
        <f aca="false">CV$5/(1-$C108)+$B$108-CV$5</f>
        <v>1.04898661196286</v>
      </c>
      <c r="CW108" s="1" t="n">
        <f aca="false">CW$5/(1-$C108)+$B$108-CW$5</f>
        <v>1.05297063269272</v>
      </c>
      <c r="CX108" s="1" t="n">
        <f aca="false">CX$5/(1-$C108)+$B$108-CX$5</f>
        <v>1.05695465342259</v>
      </c>
      <c r="CY108" s="1" t="n">
        <f aca="false">CY$5/(1-$C108)+$B$108-CY$5</f>
        <v>1.06093867415245</v>
      </c>
      <c r="CZ108" s="1" t="n">
        <f aca="false">CZ$5/(1-$C108)+$B$108-CZ$5</f>
        <v>1.06492269488231</v>
      </c>
      <c r="DA108" s="1" t="n">
        <f aca="false">DA$5/(1-$C108)+$B$108-DA$5</f>
        <v>1.06890671561218</v>
      </c>
      <c r="DB108" s="1" t="n">
        <f aca="false">DB$5/(1-$C108)+$B$108-DB$5</f>
        <v>1.07289073634204</v>
      </c>
      <c r="DC108" s="1" t="n">
        <f aca="false">DC$5/(1-$C108)+$B$108-DC$5</f>
        <v>1.0768747570719</v>
      </c>
      <c r="DD108" s="1" t="n">
        <f aca="false">DD$5/(1-$C108)+$B$108-DD$5</f>
        <v>1.08085877780177</v>
      </c>
      <c r="DE108" s="1" t="n">
        <f aca="false">DE$5/(1-$C108)+$B$108-DE$5</f>
        <v>1.08484279853163</v>
      </c>
      <c r="DF108" s="1" t="n">
        <f aca="false">DF$5/(1-$C108)+$B$108-DF$5</f>
        <v>1.0888268192615</v>
      </c>
      <c r="DG108" s="1" t="n">
        <f aca="false">DG$5/(1-$C108)+$B$108-DG$5</f>
        <v>1.09281083999136</v>
      </c>
      <c r="DH108" s="1" t="n">
        <f aca="false">DH$5/(1-$C108)+$B$108-DH$5</f>
        <v>1.09679486072123</v>
      </c>
      <c r="DI108" s="1" t="n">
        <f aca="false">DI$5/(1-$C108)+$B$108-DI$5</f>
        <v>1.10077888145109</v>
      </c>
      <c r="DJ108" s="1" t="n">
        <f aca="false">DJ$5/(1-$C108)+$B$108-DJ$5</f>
        <v>1.10476290218095</v>
      </c>
      <c r="DK108" s="1" t="n">
        <f aca="false">DK$5/(1-$C108)+$B$108-DK$5</f>
        <v>1.10874692291082</v>
      </c>
      <c r="DL108" s="1" t="n">
        <f aca="false">DL$5/(1-$C108)+$B$108-DL$5</f>
        <v>1.11273094364068</v>
      </c>
      <c r="DM108" s="1" t="n">
        <f aca="false">DM$5/(1-$C108)+$B$108-DM$5</f>
        <v>1.11671496437054</v>
      </c>
      <c r="DN108" s="1" t="n">
        <f aca="false">DN$5/(1-$C108)+$B$108-DN$5</f>
        <v>1.12069898510041</v>
      </c>
      <c r="DO108" s="1" t="n">
        <f aca="false">DO$5/(1-$C108)+$B$108-DO$5</f>
        <v>1.12468300583027</v>
      </c>
      <c r="DP108" s="1" t="n">
        <f aca="false">DP$5/(1-$C108)+$B$108-DP$5</f>
        <v>1.12866702656014</v>
      </c>
      <c r="DQ108" s="1" t="n">
        <f aca="false">DQ$5/(1-$C108)+$B$108-DQ$5</f>
        <v>1.13265104729</v>
      </c>
      <c r="DR108" s="1" t="n">
        <f aca="false">DR$5/(1-$C108)+$B$108-DR$5</f>
        <v>1.13663506801986</v>
      </c>
      <c r="DS108" s="1" t="n">
        <f aca="false">DS$5/(1-$C108)+$B$108-DS$5</f>
        <v>1.14061908874973</v>
      </c>
      <c r="DT108" s="1" t="n">
        <f aca="false">DT$5/(1-$C108)+$B$108-DT$5</f>
        <v>1.14460310947959</v>
      </c>
      <c r="DU108" s="1" t="n">
        <f aca="false">DU$5/(1-$C108)+$B$108-DU$5</f>
        <v>1.14858713020946</v>
      </c>
      <c r="DV108" s="1" t="n">
        <f aca="false">DV$5/(1-$C108)+$B$108-DV$5</f>
        <v>1.15257115093932</v>
      </c>
      <c r="DW108" s="1" t="n">
        <f aca="false">DW$5/(1-$C108)+$B$108-DW$5</f>
        <v>1.15655517166918</v>
      </c>
      <c r="DX108" s="1" t="n">
        <f aca="false">DX$5/(1-$C108)+$B$108-DX$5</f>
        <v>1.16053919239905</v>
      </c>
      <c r="DY108" s="1" t="n">
        <f aca="false">DY$5/(1-$C108)+$B$108-DY$5</f>
        <v>1.16452321312891</v>
      </c>
      <c r="DZ108" s="1" t="n">
        <f aca="false">DZ$5/(1-$C108)+$B$108-DZ$5</f>
        <v>1.16850723385878</v>
      </c>
      <c r="EA108" s="1" t="n">
        <f aca="false">EA$5/(1-$C108)+$B$108-EA$5</f>
        <v>1.17249125458864</v>
      </c>
      <c r="EB108" s="1" t="n">
        <f aca="false">EB$5/(1-$C108)+$B$108-EB$5</f>
        <v>1.1764752753185</v>
      </c>
      <c r="EC108" s="1" t="n">
        <f aca="false">EC$5/(1-$C108)+$B$108-EC$5</f>
        <v>1.18045929604837</v>
      </c>
      <c r="ED108" s="1" t="n">
        <f aca="false">ED$5/(1-$C108)+$B$108-ED$5</f>
        <v>1.18444331677823</v>
      </c>
    </row>
    <row r="109" customFormat="false" ht="12.75" hidden="false" customHeight="false" outlineLevel="0" collapsed="false">
      <c r="A109" s="18" t="s">
        <v>125</v>
      </c>
      <c r="B109" s="1" t="n">
        <v>0.5406</v>
      </c>
      <c r="C109" s="2" t="n">
        <v>0.0738</v>
      </c>
      <c r="D109" s="1" t="n">
        <f aca="false">D$5/(1-$C109)+$B$109-D$5</f>
        <v>0.660120621895919</v>
      </c>
      <c r="E109" s="1" t="n">
        <f aca="false">E$5/(1-$C109)+$B$109-E$5</f>
        <v>0.664104642625783</v>
      </c>
      <c r="F109" s="1" t="n">
        <f aca="false">F$5/(1-$C109)+$B$109-F$5</f>
        <v>0.668088663355646</v>
      </c>
      <c r="G109" s="1" t="n">
        <f aca="false">G$5/(1-$C109)+$B$109-G$5</f>
        <v>0.672072684085511</v>
      </c>
      <c r="H109" s="1" t="n">
        <f aca="false">H$5/(1-$C109)+$B$109-H$5</f>
        <v>0.676056704815375</v>
      </c>
      <c r="I109" s="1" t="n">
        <f aca="false">I$5/(1-$C109)+$B$109-I$5</f>
        <v>0.680040725545239</v>
      </c>
      <c r="J109" s="1" t="n">
        <f aca="false">J$5/(1-$C109)+$B$109-J$5</f>
        <v>0.684024746275103</v>
      </c>
      <c r="K109" s="1" t="n">
        <f aca="false">K$5/(1-$C109)+$B$109-K$5</f>
        <v>0.688008767004966</v>
      </c>
      <c r="L109" s="1" t="n">
        <f aca="false">L$5/(1-$C109)+$B$109-L$5</f>
        <v>0.691992787734831</v>
      </c>
      <c r="M109" s="1" t="n">
        <f aca="false">M$5/(1-$C109)+$B$109-M$5</f>
        <v>0.695976808464695</v>
      </c>
      <c r="N109" s="1" t="n">
        <f aca="false">N$5/(1-$C109)+$B$109-N$5</f>
        <v>0.699960829194558</v>
      </c>
      <c r="O109" s="1" t="n">
        <f aca="false">O$5/(1-$C109)+$B$109-O$5</f>
        <v>0.703944849924422</v>
      </c>
      <c r="P109" s="1" t="n">
        <f aca="false">P$5/(1-$C109)+$B$109-P$5</f>
        <v>0.707928870654286</v>
      </c>
      <c r="Q109" s="1" t="n">
        <f aca="false">Q$5/(1-$C109)+$B$109-Q$5</f>
        <v>0.71191289138415</v>
      </c>
      <c r="R109" s="1" t="n">
        <f aca="false">R$5/(1-$C109)+$B$109-R$5</f>
        <v>0.715896912114014</v>
      </c>
      <c r="S109" s="1" t="n">
        <f aca="false">S$5/(1-$C109)+$B$109-S$5</f>
        <v>0.719880932843878</v>
      </c>
      <c r="T109" s="1" t="n">
        <f aca="false">T$5/(1-$C109)+$B$109-T$5</f>
        <v>0.723864953573742</v>
      </c>
      <c r="U109" s="1" t="n">
        <f aca="false">U$5/(1-$C109)+$B$109-U$5</f>
        <v>0.727848974303606</v>
      </c>
      <c r="V109" s="1" t="n">
        <f aca="false">V$5/(1-$C109)+$B$109-V$5</f>
        <v>0.73183299503347</v>
      </c>
      <c r="W109" s="1" t="n">
        <f aca="false">W$5/(1-$C109)+$B$109-W$5</f>
        <v>0.735817015763334</v>
      </c>
      <c r="X109" s="1" t="n">
        <f aca="false">X$5/(1-$C109)+$B$109-X$5</f>
        <v>0.739801036493198</v>
      </c>
      <c r="Y109" s="1" t="n">
        <f aca="false">Y$5/(1-$C109)+$B$109-Y$5</f>
        <v>0.743785057223062</v>
      </c>
      <c r="Z109" s="1" t="n">
        <f aca="false">Z$5/(1-$C109)+$B$109-Z$5</f>
        <v>0.747769077952926</v>
      </c>
      <c r="AA109" s="1" t="n">
        <f aca="false">AA$5/(1-$C109)+$B$109-AA$5</f>
        <v>0.75175309868279</v>
      </c>
      <c r="AB109" s="1" t="n">
        <f aca="false">AB$5/(1-$C109)+$B$109-AB$5</f>
        <v>0.755737119412653</v>
      </c>
      <c r="AC109" s="1" t="n">
        <f aca="false">AC$5/(1-$C109)+$B$109-AC$5</f>
        <v>0.759721140142518</v>
      </c>
      <c r="AD109" s="1" t="n">
        <f aca="false">AD$5/(1-$C109)+$B$109-AD$5</f>
        <v>0.763705160872382</v>
      </c>
      <c r="AE109" s="1" t="n">
        <f aca="false">AE$5/(1-$C109)+$B$109-AE$5</f>
        <v>0.767689181602246</v>
      </c>
      <c r="AF109" s="1" t="n">
        <f aca="false">AF$5/(1-$C109)+$B$109-AF$5</f>
        <v>0.77167320233211</v>
      </c>
      <c r="AG109" s="1" t="n">
        <f aca="false">AG$5/(1-$C109)+$B$109-AG$5</f>
        <v>0.775657223061973</v>
      </c>
      <c r="AH109" s="1" t="n">
        <f aca="false">AH$5/(1-$C109)+$B$109-AH$5</f>
        <v>0.779641243791837</v>
      </c>
      <c r="AI109" s="1" t="n">
        <f aca="false">AI$5/(1-$C109)+$B$109-AI$5</f>
        <v>0.783625264521701</v>
      </c>
      <c r="AJ109" s="1" t="n">
        <f aca="false">AJ$5/(1-$C109)+$B$109-AJ$5</f>
        <v>0.787609285251565</v>
      </c>
      <c r="AK109" s="1" t="n">
        <f aca="false">AK$5/(1-$C109)+$B$109-AK$5</f>
        <v>0.791593305981429</v>
      </c>
      <c r="AL109" s="1" t="n">
        <f aca="false">AL$5/(1-$C109)+$B$109-AL$5</f>
        <v>0.795577326711293</v>
      </c>
      <c r="AM109" s="1" t="n">
        <f aca="false">AM$5/(1-$C109)+$B$109-AM$5</f>
        <v>0.799561347441157</v>
      </c>
      <c r="AN109" s="1" t="n">
        <f aca="false">AN$5/(1-$C109)+$B$109-AN$5</f>
        <v>0.803545368171021</v>
      </c>
      <c r="AO109" s="1" t="n">
        <f aca="false">AO$5/(1-$C109)+$B$109-AO$5</f>
        <v>0.807529388900885</v>
      </c>
      <c r="AP109" s="1" t="n">
        <f aca="false">AP$5/(1-$C109)+$B$109-AP$5</f>
        <v>0.811513409630749</v>
      </c>
      <c r="AQ109" s="1" t="n">
        <f aca="false">AQ$5/(1-$C109)+$B$109-AQ$5</f>
        <v>0.815497430360612</v>
      </c>
      <c r="AR109" s="1" t="n">
        <f aca="false">AR$5/(1-$C109)+$B$109-AR$5</f>
        <v>0.819481451090476</v>
      </c>
      <c r="AS109" s="1" t="n">
        <f aca="false">AS$5/(1-$C109)+$B$109-AS$5</f>
        <v>0.82346547182034</v>
      </c>
      <c r="AT109" s="1" t="n">
        <f aca="false">AT$5/(1-$C109)+$B$109-AT$5</f>
        <v>0.827449492550204</v>
      </c>
      <c r="AU109" s="1" t="n">
        <f aca="false">AU$5/(1-$C109)+$B$109-AU$5</f>
        <v>0.831433513280068</v>
      </c>
      <c r="AV109" s="1" t="n">
        <f aca="false">AV$5/(1-$C109)+$B$109-AV$5</f>
        <v>0.835417534009932</v>
      </c>
      <c r="AW109" s="1" t="n">
        <f aca="false">AW$5/(1-$C109)+$B$109-AW$5</f>
        <v>0.839401554739796</v>
      </c>
      <c r="AX109" s="1" t="n">
        <f aca="false">AX$5/(1-$C109)+$B$109-AX$5</f>
        <v>0.84338557546966</v>
      </c>
      <c r="AY109" s="1" t="n">
        <f aca="false">AY$5/(1-$C109)+$B$109-AY$5</f>
        <v>0.847369596199525</v>
      </c>
      <c r="AZ109" s="1" t="n">
        <f aca="false">AZ$5/(1-$C109)+$B$109-AZ$5</f>
        <v>0.851353616929389</v>
      </c>
      <c r="BA109" s="1" t="n">
        <f aca="false">BA$5/(1-$C109)+$B$109-BA$5</f>
        <v>0.855337637659253</v>
      </c>
      <c r="BB109" s="1" t="n">
        <f aca="false">BB$5/(1-$C109)+$B$109-BB$5</f>
        <v>0.859321658389117</v>
      </c>
      <c r="BC109" s="1" t="n">
        <f aca="false">BC$5/(1-$C109)+$B$109-BC$5</f>
        <v>0.86330567911898</v>
      </c>
      <c r="BD109" s="1" t="n">
        <f aca="false">BD$5/(1-$C109)+$B$109-BD$5</f>
        <v>0.867289699848844</v>
      </c>
      <c r="BE109" s="1" t="n">
        <f aca="false">BE$5/(1-$C109)+$B$109-BE$5</f>
        <v>0.871273720578708</v>
      </c>
      <c r="BF109" s="1" t="n">
        <f aca="false">BF$5/(1-$C109)+$B$109-BF$5</f>
        <v>0.875257741308572</v>
      </c>
      <c r="BG109" s="1" t="n">
        <f aca="false">BG$5/(1-$C109)+$B$109-BG$5</f>
        <v>0.879241762038436</v>
      </c>
      <c r="BH109" s="1" t="n">
        <f aca="false">BH$5/(1-$C109)+$B$109-BH$5</f>
        <v>0.8832257827683</v>
      </c>
      <c r="BI109" s="1" t="n">
        <f aca="false">BI$5/(1-$C109)+$B$109-BI$5</f>
        <v>0.887209803498164</v>
      </c>
      <c r="BJ109" s="1" t="n">
        <f aca="false">BJ$5/(1-$C109)+$B$109-BJ$5</f>
        <v>0.891193824228028</v>
      </c>
      <c r="BK109" s="1" t="n">
        <f aca="false">BK$5/(1-$C109)+$B$109-BK$5</f>
        <v>0.895177844957892</v>
      </c>
      <c r="BL109" s="1" t="n">
        <f aca="false">BL$5/(1-$C109)+$B$109-BL$5</f>
        <v>0.899161865687757</v>
      </c>
      <c r="BM109" s="1" t="n">
        <f aca="false">BM$5/(1-$C109)+$B$109-BM$5</f>
        <v>0.903145886417619</v>
      </c>
      <c r="BN109" s="1" t="n">
        <f aca="false">BN$5/(1-$C109)+$B$109-BN$5</f>
        <v>0.907129907147483</v>
      </c>
      <c r="BO109" s="1" t="n">
        <f aca="false">BO$5/(1-$C109)+$B$109-BO$5</f>
        <v>0.911113927877347</v>
      </c>
      <c r="BP109" s="1" t="n">
        <f aca="false">BP$5/(1-$C109)+$B$109-BP$5</f>
        <v>0.915097948607211</v>
      </c>
      <c r="BQ109" s="1" t="n">
        <f aca="false">BQ$5/(1-$C109)+$B$109-BQ$5</f>
        <v>0.919081969337075</v>
      </c>
      <c r="BR109" s="1" t="n">
        <f aca="false">BR$5/(1-$C109)+$B$109-BR$5</f>
        <v>0.923065990066939</v>
      </c>
      <c r="BS109" s="1" t="n">
        <f aca="false">BS$5/(1-$C109)+$B$109-BS$5</f>
        <v>0.927050010796803</v>
      </c>
      <c r="BT109" s="1" t="n">
        <f aca="false">BT$5/(1-$C109)+$B$109-BT$5</f>
        <v>0.931034031526667</v>
      </c>
      <c r="BU109" s="1" t="n">
        <f aca="false">BU$5/(1-$C109)+$B$109-BU$5</f>
        <v>0.935018052256531</v>
      </c>
      <c r="BV109" s="1" t="n">
        <f aca="false">BV$5/(1-$C109)+$B$109-BV$5</f>
        <v>0.939002072986395</v>
      </c>
      <c r="BW109" s="1" t="n">
        <f aca="false">BW$5/(1-$C109)+$B$109-BW$5</f>
        <v>0.942986093716259</v>
      </c>
      <c r="BX109" s="1" t="n">
        <f aca="false">BX$5/(1-$C109)+$B$109-BX$5</f>
        <v>0.946970114446123</v>
      </c>
      <c r="BY109" s="1" t="n">
        <f aca="false">BY$5/(1-$C109)+$B$109-BY$5</f>
        <v>0.950954135175987</v>
      </c>
      <c r="BZ109" s="1" t="n">
        <f aca="false">BZ$5/(1-$C109)+$B$109-BZ$5</f>
        <v>0.954938155905851</v>
      </c>
      <c r="CA109" s="1" t="n">
        <f aca="false">CA$5/(1-$C109)+$B$109-CA$5</f>
        <v>0.958922176635715</v>
      </c>
      <c r="CB109" s="1" t="n">
        <f aca="false">CB$5/(1-$C109)+$B$109-CB$5</f>
        <v>0.962906197365579</v>
      </c>
      <c r="CC109" s="1" t="n">
        <f aca="false">CC$5/(1-$C109)+$B$109-CC$5</f>
        <v>0.966890218095443</v>
      </c>
      <c r="CD109" s="1" t="n">
        <f aca="false">CD$5/(1-$C109)+$B$109-CD$5</f>
        <v>0.970874238825307</v>
      </c>
      <c r="CE109" s="1" t="n">
        <f aca="false">CE$5/(1-$C109)+$B$109-CE$5</f>
        <v>0.974858259555171</v>
      </c>
      <c r="CF109" s="1" t="n">
        <f aca="false">CF$5/(1-$C109)+$B$109-CF$5</f>
        <v>0.978842280285035</v>
      </c>
      <c r="CG109" s="1" t="n">
        <f aca="false">CG$5/(1-$C109)+$B$109-CG$5</f>
        <v>0.982826301014898</v>
      </c>
      <c r="CH109" s="1" t="n">
        <f aca="false">CH$5/(1-$C109)+$B$109-CH$5</f>
        <v>0.986810321744762</v>
      </c>
      <c r="CI109" s="1" t="n">
        <f aca="false">CI$5/(1-$C109)+$B$109-CI$5</f>
        <v>0.990794342474626</v>
      </c>
      <c r="CJ109" s="1" t="n">
        <f aca="false">CJ$5/(1-$C109)+$B$109-CJ$5</f>
        <v>0.99477836320449</v>
      </c>
      <c r="CK109" s="1" t="n">
        <f aca="false">CK$5/(1-$C109)+$B$109-CK$5</f>
        <v>0.998762383934354</v>
      </c>
      <c r="CL109" s="1" t="n">
        <f aca="false">CL$5/(1-$C109)+$B$109-CL$5</f>
        <v>1.00274640466422</v>
      </c>
      <c r="CM109" s="1" t="n">
        <f aca="false">CM$5/(1-$C109)+$B$109-CM$5</f>
        <v>1.00673042539408</v>
      </c>
      <c r="CN109" s="1" t="n">
        <f aca="false">CN$5/(1-$C109)+$B$109-CN$5</f>
        <v>1.01071444612395</v>
      </c>
      <c r="CO109" s="1" t="n">
        <f aca="false">CO$5/(1-$C109)+$B$109-CO$5</f>
        <v>1.01469846685381</v>
      </c>
      <c r="CP109" s="1" t="n">
        <f aca="false">CP$5/(1-$C109)+$B$109-CP$5</f>
        <v>1.01868248758367</v>
      </c>
      <c r="CQ109" s="1" t="n">
        <f aca="false">CQ$5/(1-$C109)+$B$109-CQ$5</f>
        <v>1.02266650831354</v>
      </c>
      <c r="CR109" s="1" t="n">
        <f aca="false">CR$5/(1-$C109)+$B$109-CR$5</f>
        <v>1.0266505290434</v>
      </c>
      <c r="CS109" s="1" t="n">
        <f aca="false">CS$5/(1-$C109)+$B$109-CS$5</f>
        <v>1.03063454977327</v>
      </c>
      <c r="CT109" s="1" t="n">
        <f aca="false">CT$5/(1-$C109)+$B$109-CT$5</f>
        <v>1.03461857050313</v>
      </c>
      <c r="CU109" s="1" t="n">
        <f aca="false">CU$5/(1-$C109)+$B$109-CU$5</f>
        <v>1.03860259123299</v>
      </c>
      <c r="CV109" s="1" t="n">
        <f aca="false">CV$5/(1-$C109)+$B$109-CV$5</f>
        <v>1.04258661196286</v>
      </c>
      <c r="CW109" s="1" t="n">
        <f aca="false">CW$5/(1-$C109)+$B$109-CW$5</f>
        <v>1.04657063269272</v>
      </c>
      <c r="CX109" s="1" t="n">
        <f aca="false">CX$5/(1-$C109)+$B$109-CX$5</f>
        <v>1.05055465342259</v>
      </c>
      <c r="CY109" s="1" t="n">
        <f aca="false">CY$5/(1-$C109)+$B$109-CY$5</f>
        <v>1.05453867415245</v>
      </c>
      <c r="CZ109" s="1" t="n">
        <f aca="false">CZ$5/(1-$C109)+$B$109-CZ$5</f>
        <v>1.05852269488231</v>
      </c>
      <c r="DA109" s="1" t="n">
        <f aca="false">DA$5/(1-$C109)+$B$109-DA$5</f>
        <v>1.06250671561218</v>
      </c>
      <c r="DB109" s="1" t="n">
        <f aca="false">DB$5/(1-$C109)+$B$109-DB$5</f>
        <v>1.06649073634204</v>
      </c>
      <c r="DC109" s="1" t="n">
        <f aca="false">DC$5/(1-$C109)+$B$109-DC$5</f>
        <v>1.0704747570719</v>
      </c>
      <c r="DD109" s="1" t="n">
        <f aca="false">DD$5/(1-$C109)+$B$109-DD$5</f>
        <v>1.07445877780177</v>
      </c>
      <c r="DE109" s="1" t="n">
        <f aca="false">DE$5/(1-$C109)+$B$109-DE$5</f>
        <v>1.07844279853163</v>
      </c>
      <c r="DF109" s="1" t="n">
        <f aca="false">DF$5/(1-$C109)+$B$109-DF$5</f>
        <v>1.0824268192615</v>
      </c>
      <c r="DG109" s="1" t="n">
        <f aca="false">DG$5/(1-$C109)+$B$109-DG$5</f>
        <v>1.08641083999136</v>
      </c>
      <c r="DH109" s="1" t="n">
        <f aca="false">DH$5/(1-$C109)+$B$109-DH$5</f>
        <v>1.09039486072122</v>
      </c>
      <c r="DI109" s="1" t="n">
        <f aca="false">DI$5/(1-$C109)+$B$109-DI$5</f>
        <v>1.09437888145109</v>
      </c>
      <c r="DJ109" s="1" t="n">
        <f aca="false">DJ$5/(1-$C109)+$B$109-DJ$5</f>
        <v>1.09836290218095</v>
      </c>
      <c r="DK109" s="1" t="n">
        <f aca="false">DK$5/(1-$C109)+$B$109-DK$5</f>
        <v>1.10234692291082</v>
      </c>
      <c r="DL109" s="1" t="n">
        <f aca="false">DL$5/(1-$C109)+$B$109-DL$5</f>
        <v>1.10633094364068</v>
      </c>
      <c r="DM109" s="1" t="n">
        <f aca="false">DM$5/(1-$C109)+$B$109-DM$5</f>
        <v>1.11031496437055</v>
      </c>
      <c r="DN109" s="1" t="n">
        <f aca="false">DN$5/(1-$C109)+$B$109-DN$5</f>
        <v>1.11429898510041</v>
      </c>
      <c r="DO109" s="1" t="n">
        <f aca="false">DO$5/(1-$C109)+$B$109-DO$5</f>
        <v>1.11828300583027</v>
      </c>
      <c r="DP109" s="1" t="n">
        <f aca="false">DP$5/(1-$C109)+$B$109-DP$5</f>
        <v>1.12226702656014</v>
      </c>
      <c r="DQ109" s="1" t="n">
        <f aca="false">DQ$5/(1-$C109)+$B$109-DQ$5</f>
        <v>1.12625104729</v>
      </c>
      <c r="DR109" s="1" t="n">
        <f aca="false">DR$5/(1-$C109)+$B$109-DR$5</f>
        <v>1.13023506801987</v>
      </c>
      <c r="DS109" s="1" t="n">
        <f aca="false">DS$5/(1-$C109)+$B$109-DS$5</f>
        <v>1.13421908874973</v>
      </c>
      <c r="DT109" s="1" t="n">
        <f aca="false">DT$5/(1-$C109)+$B$109-DT$5</f>
        <v>1.13820310947959</v>
      </c>
      <c r="DU109" s="1" t="n">
        <f aca="false">DU$5/(1-$C109)+$B$109-DU$5</f>
        <v>1.14218713020946</v>
      </c>
      <c r="DV109" s="1" t="n">
        <f aca="false">DV$5/(1-$C109)+$B$109-DV$5</f>
        <v>1.14617115093932</v>
      </c>
      <c r="DW109" s="1" t="n">
        <f aca="false">DW$5/(1-$C109)+$B$109-DW$5</f>
        <v>1.15015517166918</v>
      </c>
      <c r="DX109" s="1" t="n">
        <f aca="false">DX$5/(1-$C109)+$B$109-DX$5</f>
        <v>1.15413919239905</v>
      </c>
      <c r="DY109" s="1" t="n">
        <f aca="false">DY$5/(1-$C109)+$B$109-DY$5</f>
        <v>1.15812321312891</v>
      </c>
      <c r="DZ109" s="1" t="n">
        <f aca="false">DZ$5/(1-$C109)+$B$109-DZ$5</f>
        <v>1.16210723385878</v>
      </c>
      <c r="EA109" s="1" t="n">
        <f aca="false">EA$5/(1-$C109)+$B$109-EA$5</f>
        <v>1.16609125458864</v>
      </c>
      <c r="EB109" s="1" t="n">
        <f aca="false">EB$5/(1-$C109)+$B$109-EB$5</f>
        <v>1.1700752753185</v>
      </c>
      <c r="EC109" s="1" t="n">
        <f aca="false">EC$5/(1-$C109)+$B$109-EC$5</f>
        <v>1.17405929604837</v>
      </c>
      <c r="ED109" s="1" t="n">
        <f aca="false">ED$5/(1-$C109)+$B$109-ED$5</f>
        <v>1.17804331677823</v>
      </c>
    </row>
    <row r="110" customFormat="false" ht="12.75" hidden="false" customHeight="false" outlineLevel="0" collapsed="false">
      <c r="A110" s="18" t="s">
        <v>126</v>
      </c>
      <c r="B110" s="1" t="n">
        <v>0.4516</v>
      </c>
      <c r="C110" s="2" t="n">
        <v>0.0543</v>
      </c>
      <c r="D110" s="1" t="n">
        <f aca="false">D$5/(1-$C110)+$B$110-D$5</f>
        <v>0.537726678650735</v>
      </c>
      <c r="E110" s="1" t="n">
        <f aca="false">E$5/(1-$C110)+$B$110-E$5</f>
        <v>0.540597567939093</v>
      </c>
      <c r="F110" s="1" t="n">
        <f aca="false">F$5/(1-$C110)+$B$110-F$5</f>
        <v>0.543468457227451</v>
      </c>
      <c r="G110" s="1" t="n">
        <f aca="false">G$5/(1-$C110)+$B$110-G$5</f>
        <v>0.546339346515808</v>
      </c>
      <c r="H110" s="1" t="n">
        <f aca="false">H$5/(1-$C110)+$B$110-H$5</f>
        <v>0.549210235804166</v>
      </c>
      <c r="I110" s="1" t="n">
        <f aca="false">I$5/(1-$C110)+$B$110-I$5</f>
        <v>0.552081125092524</v>
      </c>
      <c r="J110" s="1" t="n">
        <f aca="false">J$5/(1-$C110)+$B$110-J$5</f>
        <v>0.554952014380882</v>
      </c>
      <c r="K110" s="1" t="n">
        <f aca="false">K$5/(1-$C110)+$B$110-K$5</f>
        <v>0.55782290366924</v>
      </c>
      <c r="L110" s="1" t="n">
        <f aca="false">L$5/(1-$C110)+$B$110-L$5</f>
        <v>0.560693792957598</v>
      </c>
      <c r="M110" s="1" t="n">
        <f aca="false">M$5/(1-$C110)+$B$110-M$5</f>
        <v>0.563564682245956</v>
      </c>
      <c r="N110" s="1" t="n">
        <f aca="false">N$5/(1-$C110)+$B$110-N$5</f>
        <v>0.566435571534314</v>
      </c>
      <c r="O110" s="1" t="n">
        <f aca="false">O$5/(1-$C110)+$B$110-O$5</f>
        <v>0.569306460822671</v>
      </c>
      <c r="P110" s="1" t="n">
        <f aca="false">P$5/(1-$C110)+$B$110-P$5</f>
        <v>0.572177350111029</v>
      </c>
      <c r="Q110" s="1" t="n">
        <f aca="false">Q$5/(1-$C110)+$B$110-Q$5</f>
        <v>0.575048239399387</v>
      </c>
      <c r="R110" s="1" t="n">
        <f aca="false">R$5/(1-$C110)+$B$110-R$5</f>
        <v>0.577919128687745</v>
      </c>
      <c r="S110" s="1" t="n">
        <f aca="false">S$5/(1-$C110)+$B$110-S$5</f>
        <v>0.580790017976102</v>
      </c>
      <c r="T110" s="1" t="n">
        <f aca="false">T$5/(1-$C110)+$B$110-T$5</f>
        <v>0.58366090726446</v>
      </c>
      <c r="U110" s="1" t="n">
        <f aca="false">U$5/(1-$C110)+$B$110-U$5</f>
        <v>0.586531796552818</v>
      </c>
      <c r="V110" s="1" t="n">
        <f aca="false">V$5/(1-$C110)+$B$110-V$5</f>
        <v>0.589402685841176</v>
      </c>
      <c r="W110" s="1" t="n">
        <f aca="false">W$5/(1-$C110)+$B$110-W$5</f>
        <v>0.592273575129534</v>
      </c>
      <c r="X110" s="1" t="n">
        <f aca="false">X$5/(1-$C110)+$B$110-X$5</f>
        <v>0.595144464417892</v>
      </c>
      <c r="Y110" s="1" t="n">
        <f aca="false">Y$5/(1-$C110)+$B$110-Y$5</f>
        <v>0.598015353706249</v>
      </c>
      <c r="Z110" s="1" t="n">
        <f aca="false">Z$5/(1-$C110)+$B$110-Z$5</f>
        <v>0.600886242994607</v>
      </c>
      <c r="AA110" s="1" t="n">
        <f aca="false">AA$5/(1-$C110)+$B$110-AA$5</f>
        <v>0.603757132282965</v>
      </c>
      <c r="AB110" s="1" t="n">
        <f aca="false">AB$5/(1-$C110)+$B$110-AB$5</f>
        <v>0.606628021571323</v>
      </c>
      <c r="AC110" s="1" t="n">
        <f aca="false">AC$5/(1-$C110)+$B$110-AC$5</f>
        <v>0.60949891085968</v>
      </c>
      <c r="AD110" s="1" t="n">
        <f aca="false">AD$5/(1-$C110)+$B$110-AD$5</f>
        <v>0.612369800148038</v>
      </c>
      <c r="AE110" s="1" t="n">
        <f aca="false">AE$5/(1-$C110)+$B$110-AE$5</f>
        <v>0.615240689436396</v>
      </c>
      <c r="AF110" s="1" t="n">
        <f aca="false">AF$5/(1-$C110)+$B$110-AF$5</f>
        <v>0.618111578724754</v>
      </c>
      <c r="AG110" s="1" t="n">
        <f aca="false">AG$5/(1-$C110)+$B$110-AG$5</f>
        <v>0.620982468013112</v>
      </c>
      <c r="AH110" s="1" t="n">
        <f aca="false">AH$5/(1-$C110)+$B$110-AH$5</f>
        <v>0.62385335730147</v>
      </c>
      <c r="AI110" s="1" t="n">
        <f aca="false">AI$5/(1-$C110)+$B$110-AI$5</f>
        <v>0.626724246589828</v>
      </c>
      <c r="AJ110" s="1" t="n">
        <f aca="false">AJ$5/(1-$C110)+$B$110-AJ$5</f>
        <v>0.629595135878185</v>
      </c>
      <c r="AK110" s="1" t="n">
        <f aca="false">AK$5/(1-$C110)+$B$110-AK$5</f>
        <v>0.632466025166543</v>
      </c>
      <c r="AL110" s="1" t="n">
        <f aca="false">AL$5/(1-$C110)+$B$110-AL$5</f>
        <v>0.635336914454901</v>
      </c>
      <c r="AM110" s="1" t="n">
        <f aca="false">AM$5/(1-$C110)+$B$110-AM$5</f>
        <v>0.638207803743259</v>
      </c>
      <c r="AN110" s="1" t="n">
        <f aca="false">AN$5/(1-$C110)+$B$110-AN$5</f>
        <v>0.641078693031617</v>
      </c>
      <c r="AO110" s="1" t="n">
        <f aca="false">AO$5/(1-$C110)+$B$110-AO$5</f>
        <v>0.643949582319975</v>
      </c>
      <c r="AP110" s="1" t="n">
        <f aca="false">AP$5/(1-$C110)+$B$110-AP$5</f>
        <v>0.646820471608332</v>
      </c>
      <c r="AQ110" s="1" t="n">
        <f aca="false">AQ$5/(1-$C110)+$B$110-AQ$5</f>
        <v>0.64969136089669</v>
      </c>
      <c r="AR110" s="1" t="n">
        <f aca="false">AR$5/(1-$C110)+$B$110-AR$5</f>
        <v>0.652562250185048</v>
      </c>
      <c r="AS110" s="1" t="n">
        <f aca="false">AS$5/(1-$C110)+$B$110-AS$5</f>
        <v>0.655433139473406</v>
      </c>
      <c r="AT110" s="1" t="n">
        <f aca="false">AT$5/(1-$C110)+$B$110-AT$5</f>
        <v>0.658304028761763</v>
      </c>
      <c r="AU110" s="1" t="n">
        <f aca="false">AU$5/(1-$C110)+$B$110-AU$5</f>
        <v>0.661174918050121</v>
      </c>
      <c r="AV110" s="1" t="n">
        <f aca="false">AV$5/(1-$C110)+$B$110-AV$5</f>
        <v>0.664045807338479</v>
      </c>
      <c r="AW110" s="1" t="n">
        <f aca="false">AW$5/(1-$C110)+$B$110-AW$5</f>
        <v>0.666916696626837</v>
      </c>
      <c r="AX110" s="1" t="n">
        <f aca="false">AX$5/(1-$C110)+$B$110-AX$5</f>
        <v>0.669787585915195</v>
      </c>
      <c r="AY110" s="1" t="n">
        <f aca="false">AY$5/(1-$C110)+$B$110-AY$5</f>
        <v>0.672658475203553</v>
      </c>
      <c r="AZ110" s="1" t="n">
        <f aca="false">AZ$5/(1-$C110)+$B$110-AZ$5</f>
        <v>0.67552936449191</v>
      </c>
      <c r="BA110" s="1" t="n">
        <f aca="false">BA$5/(1-$C110)+$B$110-BA$5</f>
        <v>0.678400253780268</v>
      </c>
      <c r="BB110" s="1" t="n">
        <f aca="false">BB$5/(1-$C110)+$B$110-BB$5</f>
        <v>0.681271143068627</v>
      </c>
      <c r="BC110" s="1" t="n">
        <f aca="false">BC$5/(1-$C110)+$B$110-BC$5</f>
        <v>0.684142032356984</v>
      </c>
      <c r="BD110" s="1" t="n">
        <f aca="false">BD$5/(1-$C110)+$B$110-BD$5</f>
        <v>0.687012921645342</v>
      </c>
      <c r="BE110" s="1" t="n">
        <f aca="false">BE$5/(1-$C110)+$B$110-BE$5</f>
        <v>0.6898838109337</v>
      </c>
      <c r="BF110" s="1" t="n">
        <f aca="false">BF$5/(1-$C110)+$B$110-BF$5</f>
        <v>0.692754700222057</v>
      </c>
      <c r="BG110" s="1" t="n">
        <f aca="false">BG$5/(1-$C110)+$B$110-BG$5</f>
        <v>0.695625589510415</v>
      </c>
      <c r="BH110" s="1" t="n">
        <f aca="false">BH$5/(1-$C110)+$B$110-BH$5</f>
        <v>0.698496478798773</v>
      </c>
      <c r="BI110" s="1" t="n">
        <f aca="false">BI$5/(1-$C110)+$B$110-BI$5</f>
        <v>0.701367368087131</v>
      </c>
      <c r="BJ110" s="1" t="n">
        <f aca="false">BJ$5/(1-$C110)+$B$110-BJ$5</f>
        <v>0.704238257375489</v>
      </c>
      <c r="BK110" s="1" t="n">
        <f aca="false">BK$5/(1-$C110)+$B$110-BK$5</f>
        <v>0.707109146663846</v>
      </c>
      <c r="BL110" s="1" t="n">
        <f aca="false">BL$5/(1-$C110)+$B$110-BL$5</f>
        <v>0.709980035952205</v>
      </c>
      <c r="BM110" s="1" t="n">
        <f aca="false">BM$5/(1-$C110)+$B$110-BM$5</f>
        <v>0.712850925240562</v>
      </c>
      <c r="BN110" s="1" t="n">
        <f aca="false">BN$5/(1-$C110)+$B$110-BN$5</f>
        <v>0.71572181452892</v>
      </c>
      <c r="BO110" s="1" t="n">
        <f aca="false">BO$5/(1-$C110)+$B$110-BO$5</f>
        <v>0.718592703817278</v>
      </c>
      <c r="BP110" s="1" t="n">
        <f aca="false">BP$5/(1-$C110)+$B$110-BP$5</f>
        <v>0.721463593105636</v>
      </c>
      <c r="BQ110" s="1" t="n">
        <f aca="false">BQ$5/(1-$C110)+$B$110-BQ$5</f>
        <v>0.724334482393993</v>
      </c>
      <c r="BR110" s="1" t="n">
        <f aca="false">BR$5/(1-$C110)+$B$110-BR$5</f>
        <v>0.727205371682351</v>
      </c>
      <c r="BS110" s="1" t="n">
        <f aca="false">BS$5/(1-$C110)+$B$110-BS$5</f>
        <v>0.730076260970709</v>
      </c>
      <c r="BT110" s="1" t="n">
        <f aca="false">BT$5/(1-$C110)+$B$110-BT$5</f>
        <v>0.732947150259067</v>
      </c>
      <c r="BU110" s="1" t="n">
        <f aca="false">BU$5/(1-$C110)+$B$110-BU$5</f>
        <v>0.735818039547425</v>
      </c>
      <c r="BV110" s="1" t="n">
        <f aca="false">BV$5/(1-$C110)+$B$110-BV$5</f>
        <v>0.738688928835782</v>
      </c>
      <c r="BW110" s="1" t="n">
        <f aca="false">BW$5/(1-$C110)+$B$110-BW$5</f>
        <v>0.741559818124141</v>
      </c>
      <c r="BX110" s="1" t="n">
        <f aca="false">BX$5/(1-$C110)+$B$110-BX$5</f>
        <v>0.744430707412498</v>
      </c>
      <c r="BY110" s="1" t="n">
        <f aca="false">BY$5/(1-$C110)+$B$110-BY$5</f>
        <v>0.747301596700856</v>
      </c>
      <c r="BZ110" s="1" t="n">
        <f aca="false">BZ$5/(1-$C110)+$B$110-BZ$5</f>
        <v>0.750172485989214</v>
      </c>
      <c r="CA110" s="1" t="n">
        <f aca="false">CA$5/(1-$C110)+$B$110-CA$5</f>
        <v>0.753043375277572</v>
      </c>
      <c r="CB110" s="1" t="n">
        <f aca="false">CB$5/(1-$C110)+$B$110-CB$5</f>
        <v>0.75591426456593</v>
      </c>
      <c r="CC110" s="1" t="n">
        <f aca="false">CC$5/(1-$C110)+$B$110-CC$5</f>
        <v>0.758785153854287</v>
      </c>
      <c r="CD110" s="1" t="n">
        <f aca="false">CD$5/(1-$C110)+$B$110-CD$5</f>
        <v>0.761656043142645</v>
      </c>
      <c r="CE110" s="1" t="n">
        <f aca="false">CE$5/(1-$C110)+$B$110-CE$5</f>
        <v>0.764526932431003</v>
      </c>
      <c r="CF110" s="1" t="n">
        <f aca="false">CF$5/(1-$C110)+$B$110-CF$5</f>
        <v>0.767397821719361</v>
      </c>
      <c r="CG110" s="1" t="n">
        <f aca="false">CG$5/(1-$C110)+$B$110-CG$5</f>
        <v>0.770268711007718</v>
      </c>
      <c r="CH110" s="1" t="n">
        <f aca="false">CH$5/(1-$C110)+$B$110-CH$5</f>
        <v>0.773139600296076</v>
      </c>
      <c r="CI110" s="1" t="n">
        <f aca="false">CI$5/(1-$C110)+$B$110-CI$5</f>
        <v>0.776010489584435</v>
      </c>
      <c r="CJ110" s="1" t="n">
        <f aca="false">CJ$5/(1-$C110)+$B$110-CJ$5</f>
        <v>0.778881378872792</v>
      </c>
      <c r="CK110" s="1" t="n">
        <f aca="false">CK$5/(1-$C110)+$B$110-CK$5</f>
        <v>0.78175226816115</v>
      </c>
      <c r="CL110" s="1" t="n">
        <f aca="false">CL$5/(1-$C110)+$B$110-CL$5</f>
        <v>0.784623157449508</v>
      </c>
      <c r="CM110" s="1" t="n">
        <f aca="false">CM$5/(1-$C110)+$B$110-CM$5</f>
        <v>0.787494046737866</v>
      </c>
      <c r="CN110" s="1" t="n">
        <f aca="false">CN$5/(1-$C110)+$B$110-CN$5</f>
        <v>0.790364936026223</v>
      </c>
      <c r="CO110" s="1" t="n">
        <f aca="false">CO$5/(1-$C110)+$B$110-CO$5</f>
        <v>0.793235825314581</v>
      </c>
      <c r="CP110" s="1" t="n">
        <f aca="false">CP$5/(1-$C110)+$B$110-CP$5</f>
        <v>0.796106714602939</v>
      </c>
      <c r="CQ110" s="1" t="n">
        <f aca="false">CQ$5/(1-$C110)+$B$110-CQ$5</f>
        <v>0.798977603891297</v>
      </c>
      <c r="CR110" s="1" t="n">
        <f aca="false">CR$5/(1-$C110)+$B$110-CR$5</f>
        <v>0.801848493179655</v>
      </c>
      <c r="CS110" s="1" t="n">
        <f aca="false">CS$5/(1-$C110)+$B$110-CS$5</f>
        <v>0.804719382468012</v>
      </c>
      <c r="CT110" s="1" t="n">
        <f aca="false">CT$5/(1-$C110)+$B$110-CT$5</f>
        <v>0.807590271756371</v>
      </c>
      <c r="CU110" s="1" t="n">
        <f aca="false">CU$5/(1-$C110)+$B$110-CU$5</f>
        <v>0.810461161044728</v>
      </c>
      <c r="CV110" s="1" t="n">
        <f aca="false">CV$5/(1-$C110)+$B$110-CV$5</f>
        <v>0.813332050333086</v>
      </c>
      <c r="CW110" s="1" t="n">
        <f aca="false">CW$5/(1-$C110)+$B$110-CW$5</f>
        <v>0.816202939621443</v>
      </c>
      <c r="CX110" s="1" t="n">
        <f aca="false">CX$5/(1-$C110)+$B$110-CX$5</f>
        <v>0.819073828909802</v>
      </c>
      <c r="CY110" s="1" t="n">
        <f aca="false">CY$5/(1-$C110)+$B$110-CY$5</f>
        <v>0.821944718198159</v>
      </c>
      <c r="CZ110" s="1" t="n">
        <f aca="false">CZ$5/(1-$C110)+$B$110-CZ$5</f>
        <v>0.824815607486517</v>
      </c>
      <c r="DA110" s="1" t="n">
        <f aca="false">DA$5/(1-$C110)+$B$110-DA$5</f>
        <v>0.827686496774875</v>
      </c>
      <c r="DB110" s="1" t="n">
        <f aca="false">DB$5/(1-$C110)+$B$110-DB$5</f>
        <v>0.830557386063233</v>
      </c>
      <c r="DC110" s="1" t="n">
        <f aca="false">DC$5/(1-$C110)+$B$110-DC$5</f>
        <v>0.833428275351591</v>
      </c>
      <c r="DD110" s="1" t="n">
        <f aca="false">DD$5/(1-$C110)+$B$110-DD$5</f>
        <v>0.836299164639948</v>
      </c>
      <c r="DE110" s="1" t="n">
        <f aca="false">DE$5/(1-$C110)+$B$110-DE$5</f>
        <v>0.839170053928307</v>
      </c>
      <c r="DF110" s="1" t="n">
        <f aca="false">DF$5/(1-$C110)+$B$110-DF$5</f>
        <v>0.842040943216664</v>
      </c>
      <c r="DG110" s="1" t="n">
        <f aca="false">DG$5/(1-$C110)+$B$110-DG$5</f>
        <v>0.844911832505022</v>
      </c>
      <c r="DH110" s="1" t="n">
        <f aca="false">DH$5/(1-$C110)+$B$110-DH$5</f>
        <v>0.847782721793379</v>
      </c>
      <c r="DI110" s="1" t="n">
        <f aca="false">DI$5/(1-$C110)+$B$110-DI$5</f>
        <v>0.850653611081738</v>
      </c>
      <c r="DJ110" s="1" t="n">
        <f aca="false">DJ$5/(1-$C110)+$B$110-DJ$5</f>
        <v>0.853524500370096</v>
      </c>
      <c r="DK110" s="1" t="n">
        <f aca="false">DK$5/(1-$C110)+$B$110-DK$5</f>
        <v>0.856395389658453</v>
      </c>
      <c r="DL110" s="1" t="n">
        <f aca="false">DL$5/(1-$C110)+$B$110-DL$5</f>
        <v>0.859266278946811</v>
      </c>
      <c r="DM110" s="1" t="n">
        <f aca="false">DM$5/(1-$C110)+$B$110-DM$5</f>
        <v>0.862137168235169</v>
      </c>
      <c r="DN110" s="1" t="n">
        <f aca="false">DN$5/(1-$C110)+$B$110-DN$5</f>
        <v>0.865008057523528</v>
      </c>
      <c r="DO110" s="1" t="n">
        <f aca="false">DO$5/(1-$C110)+$B$110-DO$5</f>
        <v>0.867878946811885</v>
      </c>
      <c r="DP110" s="1" t="n">
        <f aca="false">DP$5/(1-$C110)+$B$110-DP$5</f>
        <v>0.870749836100242</v>
      </c>
      <c r="DQ110" s="1" t="n">
        <f aca="false">DQ$5/(1-$C110)+$B$110-DQ$5</f>
        <v>0.8736207253886</v>
      </c>
      <c r="DR110" s="1" t="n">
        <f aca="false">DR$5/(1-$C110)+$B$110-DR$5</f>
        <v>0.876491614676957</v>
      </c>
      <c r="DS110" s="1" t="n">
        <f aca="false">DS$5/(1-$C110)+$B$110-DS$5</f>
        <v>0.879362503965316</v>
      </c>
      <c r="DT110" s="1" t="n">
        <f aca="false">DT$5/(1-$C110)+$B$110-DT$5</f>
        <v>0.882233393253673</v>
      </c>
      <c r="DU110" s="1" t="n">
        <f aca="false">DU$5/(1-$C110)+$B$110-DU$5</f>
        <v>0.885104282542033</v>
      </c>
      <c r="DV110" s="1" t="n">
        <f aca="false">DV$5/(1-$C110)+$B$110-DV$5</f>
        <v>0.88797517183039</v>
      </c>
      <c r="DW110" s="1" t="n">
        <f aca="false">DW$5/(1-$C110)+$B$110-DW$5</f>
        <v>0.890846061118747</v>
      </c>
      <c r="DX110" s="1" t="n">
        <f aca="false">DX$5/(1-$C110)+$B$110-DX$5</f>
        <v>0.893716950407105</v>
      </c>
      <c r="DY110" s="1" t="n">
        <f aca="false">DY$5/(1-$C110)+$B$110-DY$5</f>
        <v>0.896587839695462</v>
      </c>
      <c r="DZ110" s="1" t="n">
        <f aca="false">DZ$5/(1-$C110)+$B$110-DZ$5</f>
        <v>0.899458728983819</v>
      </c>
      <c r="EA110" s="1" t="n">
        <f aca="false">EA$5/(1-$C110)+$B$110-EA$5</f>
        <v>0.90232961827218</v>
      </c>
      <c r="EB110" s="1" t="n">
        <f aca="false">EB$5/(1-$C110)+$B$110-EB$5</f>
        <v>0.905200507560537</v>
      </c>
      <c r="EC110" s="1" t="n">
        <f aca="false">EC$5/(1-$C110)+$B$110-EC$5</f>
        <v>0.908071396848895</v>
      </c>
      <c r="ED110" s="1" t="n">
        <f aca="false">ED$5/(1-$C110)+$B$110-ED$5</f>
        <v>0.910942286137252</v>
      </c>
    </row>
    <row r="111" customFormat="false" ht="12.75" hidden="false" customHeight="false" outlineLevel="0" collapsed="false">
      <c r="A111" s="18" t="s">
        <v>127</v>
      </c>
      <c r="B111" s="1" t="n">
        <v>0.3704</v>
      </c>
      <c r="C111" s="2" t="n">
        <v>0.0439</v>
      </c>
      <c r="D111" s="1" t="n">
        <f aca="false">D$5/(1-$C111)+$B$111-D$5</f>
        <v>0.439273548791967</v>
      </c>
      <c r="E111" s="1" t="n">
        <f aca="false">E$5/(1-$C111)+$B$111-E$5</f>
        <v>0.4415693337517</v>
      </c>
      <c r="F111" s="1" t="n">
        <f aca="false">F$5/(1-$C111)+$B$111-F$5</f>
        <v>0.443865118711432</v>
      </c>
      <c r="G111" s="1" t="n">
        <f aca="false">G$5/(1-$C111)+$B$111-G$5</f>
        <v>0.446160903671164</v>
      </c>
      <c r="H111" s="1" t="n">
        <f aca="false">H$5/(1-$C111)+$B$111-H$5</f>
        <v>0.448456688630897</v>
      </c>
      <c r="I111" s="1" t="n">
        <f aca="false">I$5/(1-$C111)+$B$111-I$5</f>
        <v>0.450752473590629</v>
      </c>
      <c r="J111" s="1" t="n">
        <f aca="false">J$5/(1-$C111)+$B$111-J$5</f>
        <v>0.453048258550361</v>
      </c>
      <c r="K111" s="1" t="n">
        <f aca="false">K$5/(1-$C111)+$B$111-K$5</f>
        <v>0.455344043510093</v>
      </c>
      <c r="L111" s="1" t="n">
        <f aca="false">L$5/(1-$C111)+$B$111-L$5</f>
        <v>0.457639828469826</v>
      </c>
      <c r="M111" s="1" t="n">
        <f aca="false">M$5/(1-$C111)+$B$111-M$5</f>
        <v>0.459935613429558</v>
      </c>
      <c r="N111" s="1" t="n">
        <f aca="false">N$5/(1-$C111)+$B$111-N$5</f>
        <v>0.46223139838929</v>
      </c>
      <c r="O111" s="1" t="n">
        <f aca="false">O$5/(1-$C111)+$B$111-O$5</f>
        <v>0.464527183349022</v>
      </c>
      <c r="P111" s="1" t="n">
        <f aca="false">P$5/(1-$C111)+$B$111-P$5</f>
        <v>0.466822968308755</v>
      </c>
      <c r="Q111" s="1" t="n">
        <f aca="false">Q$5/(1-$C111)+$B$111-Q$5</f>
        <v>0.469118753268487</v>
      </c>
      <c r="R111" s="1" t="n">
        <f aca="false">R$5/(1-$C111)+$B$111-R$5</f>
        <v>0.471414538228219</v>
      </c>
      <c r="S111" s="1" t="n">
        <f aca="false">S$5/(1-$C111)+$B$111-S$5</f>
        <v>0.473710323187951</v>
      </c>
      <c r="T111" s="1" t="n">
        <f aca="false">T$5/(1-$C111)+$B$111-T$5</f>
        <v>0.476006108147684</v>
      </c>
      <c r="U111" s="1" t="n">
        <f aca="false">U$5/(1-$C111)+$B$111-U$5</f>
        <v>0.478301893107416</v>
      </c>
      <c r="V111" s="1" t="n">
        <f aca="false">V$5/(1-$C111)+$B$111-V$5</f>
        <v>0.480597678067148</v>
      </c>
      <c r="W111" s="1" t="n">
        <f aca="false">W$5/(1-$C111)+$B$111-W$5</f>
        <v>0.48289346302688</v>
      </c>
      <c r="X111" s="1" t="n">
        <f aca="false">X$5/(1-$C111)+$B$111-X$5</f>
        <v>0.485189247986612</v>
      </c>
      <c r="Y111" s="1" t="n">
        <f aca="false">Y$5/(1-$C111)+$B$111-Y$5</f>
        <v>0.487485032946345</v>
      </c>
      <c r="Z111" s="1" t="n">
        <f aca="false">Z$5/(1-$C111)+$B$111-Z$5</f>
        <v>0.489780817906077</v>
      </c>
      <c r="AA111" s="1" t="n">
        <f aca="false">AA$5/(1-$C111)+$B$111-AA$5</f>
        <v>0.492076602865809</v>
      </c>
      <c r="AB111" s="1" t="n">
        <f aca="false">AB$5/(1-$C111)+$B$111-AB$5</f>
        <v>0.494372387825541</v>
      </c>
      <c r="AC111" s="1" t="n">
        <f aca="false">AC$5/(1-$C111)+$B$111-AC$5</f>
        <v>0.496668172785274</v>
      </c>
      <c r="AD111" s="1" t="n">
        <f aca="false">AD$5/(1-$C111)+$B$111-AD$5</f>
        <v>0.498963957745006</v>
      </c>
      <c r="AE111" s="1" t="n">
        <f aca="false">AE$5/(1-$C111)+$B$111-AE$5</f>
        <v>0.501259742704738</v>
      </c>
      <c r="AF111" s="1" t="n">
        <f aca="false">AF$5/(1-$C111)+$B$111-AF$5</f>
        <v>0.50355552766447</v>
      </c>
      <c r="AG111" s="1" t="n">
        <f aca="false">AG$5/(1-$C111)+$B$111-AG$5</f>
        <v>0.505851312624203</v>
      </c>
      <c r="AH111" s="1" t="n">
        <f aca="false">AH$5/(1-$C111)+$B$111-AH$5</f>
        <v>0.508147097583935</v>
      </c>
      <c r="AI111" s="1" t="n">
        <f aca="false">AI$5/(1-$C111)+$B$111-AI$5</f>
        <v>0.510442882543667</v>
      </c>
      <c r="AJ111" s="1" t="n">
        <f aca="false">AJ$5/(1-$C111)+$B$111-AJ$5</f>
        <v>0.512738667503399</v>
      </c>
      <c r="AK111" s="1" t="n">
        <f aca="false">AK$5/(1-$C111)+$B$111-AK$5</f>
        <v>0.515034452463131</v>
      </c>
      <c r="AL111" s="1" t="n">
        <f aca="false">AL$5/(1-$C111)+$B$111-AL$5</f>
        <v>0.517330237422864</v>
      </c>
      <c r="AM111" s="1" t="n">
        <f aca="false">AM$5/(1-$C111)+$B$111-AM$5</f>
        <v>0.519626022382596</v>
      </c>
      <c r="AN111" s="1" t="n">
        <f aca="false">AN$5/(1-$C111)+$B$111-AN$5</f>
        <v>0.521921807342328</v>
      </c>
      <c r="AO111" s="1" t="n">
        <f aca="false">AO$5/(1-$C111)+$B$111-AO$5</f>
        <v>0.52421759230206</v>
      </c>
      <c r="AP111" s="1" t="n">
        <f aca="false">AP$5/(1-$C111)+$B$111-AP$5</f>
        <v>0.526513377261793</v>
      </c>
      <c r="AQ111" s="1" t="n">
        <f aca="false">AQ$5/(1-$C111)+$B$111-AQ$5</f>
        <v>0.528809162221525</v>
      </c>
      <c r="AR111" s="1" t="n">
        <f aca="false">AR$5/(1-$C111)+$B$111-AR$5</f>
        <v>0.531104947181257</v>
      </c>
      <c r="AS111" s="1" t="n">
        <f aca="false">AS$5/(1-$C111)+$B$111-AS$5</f>
        <v>0.53340073214099</v>
      </c>
      <c r="AT111" s="1" t="n">
        <f aca="false">AT$5/(1-$C111)+$B$111-AT$5</f>
        <v>0.535696517100722</v>
      </c>
      <c r="AU111" s="1" t="n">
        <f aca="false">AU$5/(1-$C111)+$B$111-AU$5</f>
        <v>0.537992302060454</v>
      </c>
      <c r="AV111" s="1" t="n">
        <f aca="false">AV$5/(1-$C111)+$B$111-AV$5</f>
        <v>0.540288087020186</v>
      </c>
      <c r="AW111" s="1" t="n">
        <f aca="false">AW$5/(1-$C111)+$B$111-AW$5</f>
        <v>0.542583871979919</v>
      </c>
      <c r="AX111" s="1" t="n">
        <f aca="false">AX$5/(1-$C111)+$B$111-AX$5</f>
        <v>0.544879656939651</v>
      </c>
      <c r="AY111" s="1" t="n">
        <f aca="false">AY$5/(1-$C111)+$B$111-AY$5</f>
        <v>0.547175441899383</v>
      </c>
      <c r="AZ111" s="1" t="n">
        <f aca="false">AZ$5/(1-$C111)+$B$111-AZ$5</f>
        <v>0.549471226859116</v>
      </c>
      <c r="BA111" s="1" t="n">
        <f aca="false">BA$5/(1-$C111)+$B$111-BA$5</f>
        <v>0.551767011818848</v>
      </c>
      <c r="BB111" s="1" t="n">
        <f aca="false">BB$5/(1-$C111)+$B$111-BB$5</f>
        <v>0.55406279677858</v>
      </c>
      <c r="BC111" s="1" t="n">
        <f aca="false">BC$5/(1-$C111)+$B$111-BC$5</f>
        <v>0.556358581738312</v>
      </c>
      <c r="BD111" s="1" t="n">
        <f aca="false">BD$5/(1-$C111)+$B$111-BD$5</f>
        <v>0.558654366698044</v>
      </c>
      <c r="BE111" s="1" t="n">
        <f aca="false">BE$5/(1-$C111)+$B$111-BE$5</f>
        <v>0.560950151657776</v>
      </c>
      <c r="BF111" s="1" t="n">
        <f aca="false">BF$5/(1-$C111)+$B$111-BF$5</f>
        <v>0.563245936617508</v>
      </c>
      <c r="BG111" s="1" t="n">
        <f aca="false">BG$5/(1-$C111)+$B$111-BG$5</f>
        <v>0.565541721577241</v>
      </c>
      <c r="BH111" s="1" t="n">
        <f aca="false">BH$5/(1-$C111)+$B$111-BH$5</f>
        <v>0.567837506536973</v>
      </c>
      <c r="BI111" s="1" t="n">
        <f aca="false">BI$5/(1-$C111)+$B$111-BI$5</f>
        <v>0.570133291496705</v>
      </c>
      <c r="BJ111" s="1" t="n">
        <f aca="false">BJ$5/(1-$C111)+$B$111-BJ$5</f>
        <v>0.572429076456437</v>
      </c>
      <c r="BK111" s="1" t="n">
        <f aca="false">BK$5/(1-$C111)+$B$111-BK$5</f>
        <v>0.57472486141617</v>
      </c>
      <c r="BL111" s="1" t="n">
        <f aca="false">BL$5/(1-$C111)+$B$111-BL$5</f>
        <v>0.577020646375902</v>
      </c>
      <c r="BM111" s="1" t="n">
        <f aca="false">BM$5/(1-$C111)+$B$111-BM$5</f>
        <v>0.579316431335634</v>
      </c>
      <c r="BN111" s="1" t="n">
        <f aca="false">BN$5/(1-$C111)+$B$111-BN$5</f>
        <v>0.581612216295366</v>
      </c>
      <c r="BO111" s="1" t="n">
        <f aca="false">BO$5/(1-$C111)+$B$111-BO$5</f>
        <v>0.583908001255098</v>
      </c>
      <c r="BP111" s="1" t="n">
        <f aca="false">BP$5/(1-$C111)+$B$111-BP$5</f>
        <v>0.586203786214831</v>
      </c>
      <c r="BQ111" s="1" t="n">
        <f aca="false">BQ$5/(1-$C111)+$B$111-BQ$5</f>
        <v>0.588499571174563</v>
      </c>
      <c r="BR111" s="1" t="n">
        <f aca="false">BR$5/(1-$C111)+$B$111-BR$5</f>
        <v>0.590795356134295</v>
      </c>
      <c r="BS111" s="1" t="n">
        <f aca="false">BS$5/(1-$C111)+$B$111-BS$5</f>
        <v>0.593091141094027</v>
      </c>
      <c r="BT111" s="1" t="n">
        <f aca="false">BT$5/(1-$C111)+$B$111-BT$5</f>
        <v>0.59538692605376</v>
      </c>
      <c r="BU111" s="1" t="n">
        <f aca="false">BU$5/(1-$C111)+$B$111-BU$5</f>
        <v>0.597682711013492</v>
      </c>
      <c r="BV111" s="1" t="n">
        <f aca="false">BV$5/(1-$C111)+$B$111-BV$5</f>
        <v>0.599978495973224</v>
      </c>
      <c r="BW111" s="1" t="n">
        <f aca="false">BW$5/(1-$C111)+$B$111-BW$5</f>
        <v>0.602274280932956</v>
      </c>
      <c r="BX111" s="1" t="n">
        <f aca="false">BX$5/(1-$C111)+$B$111-BX$5</f>
        <v>0.604570065892689</v>
      </c>
      <c r="BY111" s="1" t="n">
        <f aca="false">BY$5/(1-$C111)+$B$111-BY$5</f>
        <v>0.606865850852421</v>
      </c>
      <c r="BZ111" s="1" t="n">
        <f aca="false">BZ$5/(1-$C111)+$B$111-BZ$5</f>
        <v>0.609161635812153</v>
      </c>
      <c r="CA111" s="1" t="n">
        <f aca="false">CA$5/(1-$C111)+$B$111-CA$5</f>
        <v>0.611457420771886</v>
      </c>
      <c r="CB111" s="1" t="n">
        <f aca="false">CB$5/(1-$C111)+$B$111-CB$5</f>
        <v>0.613753205731618</v>
      </c>
      <c r="CC111" s="1" t="n">
        <f aca="false">CC$5/(1-$C111)+$B$111-CC$5</f>
        <v>0.61604899069135</v>
      </c>
      <c r="CD111" s="1" t="n">
        <f aca="false">CD$5/(1-$C111)+$B$111-CD$5</f>
        <v>0.618344775651083</v>
      </c>
      <c r="CE111" s="1" t="n">
        <f aca="false">CE$5/(1-$C111)+$B$111-CE$5</f>
        <v>0.620640560610815</v>
      </c>
      <c r="CF111" s="1" t="n">
        <f aca="false">CF$5/(1-$C111)+$B$111-CF$5</f>
        <v>0.622936345570547</v>
      </c>
      <c r="CG111" s="1" t="n">
        <f aca="false">CG$5/(1-$C111)+$B$111-CG$5</f>
        <v>0.62523213053028</v>
      </c>
      <c r="CH111" s="1" t="n">
        <f aca="false">CH$5/(1-$C111)+$B$111-CH$5</f>
        <v>0.627527915490012</v>
      </c>
      <c r="CI111" s="1" t="n">
        <f aca="false">CI$5/(1-$C111)+$B$111-CI$5</f>
        <v>0.629823700449744</v>
      </c>
      <c r="CJ111" s="1" t="n">
        <f aca="false">CJ$5/(1-$C111)+$B$111-CJ$5</f>
        <v>0.632119485409476</v>
      </c>
      <c r="CK111" s="1" t="n">
        <f aca="false">CK$5/(1-$C111)+$B$111-CK$5</f>
        <v>0.634415270369208</v>
      </c>
      <c r="CL111" s="1" t="n">
        <f aca="false">CL$5/(1-$C111)+$B$111-CL$5</f>
        <v>0.636711055328941</v>
      </c>
      <c r="CM111" s="1" t="n">
        <f aca="false">CM$5/(1-$C111)+$B$111-CM$5</f>
        <v>0.639006840288673</v>
      </c>
      <c r="CN111" s="1" t="n">
        <f aca="false">CN$5/(1-$C111)+$B$111-CN$5</f>
        <v>0.641302625248405</v>
      </c>
      <c r="CO111" s="1" t="n">
        <f aca="false">CO$5/(1-$C111)+$B$111-CO$5</f>
        <v>0.643598410208137</v>
      </c>
      <c r="CP111" s="1" t="n">
        <f aca="false">CP$5/(1-$C111)+$B$111-CP$5</f>
        <v>0.64589419516787</v>
      </c>
      <c r="CQ111" s="1" t="n">
        <f aca="false">CQ$5/(1-$C111)+$B$111-CQ$5</f>
        <v>0.648189980127602</v>
      </c>
      <c r="CR111" s="1" t="n">
        <f aca="false">CR$5/(1-$C111)+$B$111-CR$5</f>
        <v>0.650485765087334</v>
      </c>
      <c r="CS111" s="1" t="n">
        <f aca="false">CS$5/(1-$C111)+$B$111-CS$5</f>
        <v>0.652781550047066</v>
      </c>
      <c r="CT111" s="1" t="n">
        <f aca="false">CT$5/(1-$C111)+$B$111-CT$5</f>
        <v>0.655077335006798</v>
      </c>
      <c r="CU111" s="1" t="n">
        <f aca="false">CU$5/(1-$C111)+$B$111-CU$5</f>
        <v>0.657373119966531</v>
      </c>
      <c r="CV111" s="1" t="n">
        <f aca="false">CV$5/(1-$C111)+$B$111-CV$5</f>
        <v>0.659668904926263</v>
      </c>
      <c r="CW111" s="1" t="n">
        <f aca="false">CW$5/(1-$C111)+$B$111-CW$5</f>
        <v>0.661964689885995</v>
      </c>
      <c r="CX111" s="1" t="n">
        <f aca="false">CX$5/(1-$C111)+$B$111-CX$5</f>
        <v>0.664260474845727</v>
      </c>
      <c r="CY111" s="1" t="n">
        <f aca="false">CY$5/(1-$C111)+$B$111-CY$5</f>
        <v>0.66655625980546</v>
      </c>
      <c r="CZ111" s="1" t="n">
        <f aca="false">CZ$5/(1-$C111)+$B$111-CZ$5</f>
        <v>0.668852044765192</v>
      </c>
      <c r="DA111" s="1" t="n">
        <f aca="false">DA$5/(1-$C111)+$B$111-DA$5</f>
        <v>0.671147829724924</v>
      </c>
      <c r="DB111" s="1" t="n">
        <f aca="false">DB$5/(1-$C111)+$B$111-DB$5</f>
        <v>0.673443614684656</v>
      </c>
      <c r="DC111" s="1" t="n">
        <f aca="false">DC$5/(1-$C111)+$B$111-DC$5</f>
        <v>0.675739399644389</v>
      </c>
      <c r="DD111" s="1" t="n">
        <f aca="false">DD$5/(1-$C111)+$B$111-DD$5</f>
        <v>0.678035184604121</v>
      </c>
      <c r="DE111" s="1" t="n">
        <f aca="false">DE$5/(1-$C111)+$B$111-DE$5</f>
        <v>0.680330969563853</v>
      </c>
      <c r="DF111" s="1" t="n">
        <f aca="false">DF$5/(1-$C111)+$B$111-DF$5</f>
        <v>0.682626754523585</v>
      </c>
      <c r="DG111" s="1" t="n">
        <f aca="false">DG$5/(1-$C111)+$B$111-DG$5</f>
        <v>0.684922539483317</v>
      </c>
      <c r="DH111" s="1" t="n">
        <f aca="false">DH$5/(1-$C111)+$B$111-DH$5</f>
        <v>0.68721832444305</v>
      </c>
      <c r="DI111" s="1" t="n">
        <f aca="false">DI$5/(1-$C111)+$B$111-DI$5</f>
        <v>0.689514109402782</v>
      </c>
      <c r="DJ111" s="1" t="n">
        <f aca="false">DJ$5/(1-$C111)+$B$111-DJ$5</f>
        <v>0.691809894362514</v>
      </c>
      <c r="DK111" s="1" t="n">
        <f aca="false">DK$5/(1-$C111)+$B$111-DK$5</f>
        <v>0.694105679322246</v>
      </c>
      <c r="DL111" s="1" t="n">
        <f aca="false">DL$5/(1-$C111)+$B$111-DL$5</f>
        <v>0.696401464281979</v>
      </c>
      <c r="DM111" s="1" t="n">
        <f aca="false">DM$5/(1-$C111)+$B$111-DM$5</f>
        <v>0.698697249241711</v>
      </c>
      <c r="DN111" s="1" t="n">
        <f aca="false">DN$5/(1-$C111)+$B$111-DN$5</f>
        <v>0.700993034201443</v>
      </c>
      <c r="DO111" s="1" t="n">
        <f aca="false">DO$5/(1-$C111)+$B$111-DO$5</f>
        <v>0.703288819161175</v>
      </c>
      <c r="DP111" s="1" t="n">
        <f aca="false">DP$5/(1-$C111)+$B$111-DP$5</f>
        <v>0.705584604120907</v>
      </c>
      <c r="DQ111" s="1" t="n">
        <f aca="false">DQ$5/(1-$C111)+$B$111-DQ$5</f>
        <v>0.707880389080639</v>
      </c>
      <c r="DR111" s="1" t="n">
        <f aca="false">DR$5/(1-$C111)+$B$111-DR$5</f>
        <v>0.710176174040371</v>
      </c>
      <c r="DS111" s="1" t="n">
        <f aca="false">DS$5/(1-$C111)+$B$111-DS$5</f>
        <v>0.712471959000103</v>
      </c>
      <c r="DT111" s="1" t="n">
        <f aca="false">DT$5/(1-$C111)+$B$111-DT$5</f>
        <v>0.714767743959835</v>
      </c>
      <c r="DU111" s="1" t="n">
        <f aca="false">DU$5/(1-$C111)+$B$111-DU$5</f>
        <v>0.717063528919569</v>
      </c>
      <c r="DV111" s="1" t="n">
        <f aca="false">DV$5/(1-$C111)+$B$111-DV$5</f>
        <v>0.719359313879301</v>
      </c>
      <c r="DW111" s="1" t="n">
        <f aca="false">DW$5/(1-$C111)+$B$111-DW$5</f>
        <v>0.721655098839033</v>
      </c>
      <c r="DX111" s="1" t="n">
        <f aca="false">DX$5/(1-$C111)+$B$111-DX$5</f>
        <v>0.723950883798765</v>
      </c>
      <c r="DY111" s="1" t="n">
        <f aca="false">DY$5/(1-$C111)+$B$111-DY$5</f>
        <v>0.726246668758497</v>
      </c>
      <c r="DZ111" s="1" t="n">
        <f aca="false">DZ$5/(1-$C111)+$B$111-DZ$5</f>
        <v>0.728542453718229</v>
      </c>
      <c r="EA111" s="1" t="n">
        <f aca="false">EA$5/(1-$C111)+$B$111-EA$5</f>
        <v>0.730838238677961</v>
      </c>
      <c r="EB111" s="1" t="n">
        <f aca="false">EB$5/(1-$C111)+$B$111-EB$5</f>
        <v>0.733134023637695</v>
      </c>
      <c r="EC111" s="1" t="n">
        <f aca="false">EC$5/(1-$C111)+$B$111-EC$5</f>
        <v>0.735429808597427</v>
      </c>
      <c r="ED111" s="1" t="n">
        <f aca="false">ED$5/(1-$C111)+$B$111-ED$5</f>
        <v>0.737725593557159</v>
      </c>
    </row>
    <row r="112" customFormat="false" ht="12.75" hidden="false" customHeight="false" outlineLevel="0" collapsed="false">
      <c r="A112" s="18" t="s">
        <v>128</v>
      </c>
      <c r="B112" s="1" t="n">
        <v>0.2036</v>
      </c>
      <c r="C112" s="2" t="n">
        <v>0.0226</v>
      </c>
      <c r="D112" s="1" t="n">
        <f aca="false">D$5/(1-$C112)+$B$112-D$5</f>
        <v>0.238283855125844</v>
      </c>
      <c r="E112" s="1" t="n">
        <f aca="false">E$5/(1-$C112)+$B$112-E$5</f>
        <v>0.239439983630039</v>
      </c>
      <c r="F112" s="1" t="n">
        <f aca="false">F$5/(1-$C112)+$B$112-F$5</f>
        <v>0.240596112134234</v>
      </c>
      <c r="G112" s="1" t="n">
        <f aca="false">G$5/(1-$C112)+$B$112-G$5</f>
        <v>0.241752240638428</v>
      </c>
      <c r="H112" s="1" t="n">
        <f aca="false">H$5/(1-$C112)+$B$112-H$5</f>
        <v>0.242908369142623</v>
      </c>
      <c r="I112" s="1" t="n">
        <f aca="false">I$5/(1-$C112)+$B$112-I$5</f>
        <v>0.244064497646818</v>
      </c>
      <c r="J112" s="1" t="n">
        <f aca="false">J$5/(1-$C112)+$B$112-J$5</f>
        <v>0.245220626151013</v>
      </c>
      <c r="K112" s="1" t="n">
        <f aca="false">K$5/(1-$C112)+$B$112-K$5</f>
        <v>0.246376754655208</v>
      </c>
      <c r="L112" s="1" t="n">
        <f aca="false">L$5/(1-$C112)+$B$112-L$5</f>
        <v>0.247532883159402</v>
      </c>
      <c r="M112" s="1" t="n">
        <f aca="false">M$5/(1-$C112)+$B$112-M$5</f>
        <v>0.248689011663597</v>
      </c>
      <c r="N112" s="1" t="n">
        <f aca="false">N$5/(1-$C112)+$B$112-N$5</f>
        <v>0.249845140167792</v>
      </c>
      <c r="O112" s="1" t="n">
        <f aca="false">O$5/(1-$C112)+$B$112-O$5</f>
        <v>0.251001268671987</v>
      </c>
      <c r="P112" s="1" t="n">
        <f aca="false">P$5/(1-$C112)+$B$112-P$5</f>
        <v>0.252157397176182</v>
      </c>
      <c r="Q112" s="1" t="n">
        <f aca="false">Q$5/(1-$C112)+$B$112-Q$5</f>
        <v>0.253313525680376</v>
      </c>
      <c r="R112" s="1" t="n">
        <f aca="false">R$5/(1-$C112)+$B$112-R$5</f>
        <v>0.254469654184571</v>
      </c>
      <c r="S112" s="1" t="n">
        <f aca="false">S$5/(1-$C112)+$B$112-S$5</f>
        <v>0.255625782688766</v>
      </c>
      <c r="T112" s="1" t="n">
        <f aca="false">T$5/(1-$C112)+$B$112-T$5</f>
        <v>0.256781911192961</v>
      </c>
      <c r="U112" s="1" t="n">
        <f aca="false">U$5/(1-$C112)+$B$112-U$5</f>
        <v>0.257938039697156</v>
      </c>
      <c r="V112" s="1" t="n">
        <f aca="false">V$5/(1-$C112)+$B$112-V$5</f>
        <v>0.25909416820135</v>
      </c>
      <c r="W112" s="1" t="n">
        <f aca="false">W$5/(1-$C112)+$B$112-W$5</f>
        <v>0.260250296705545</v>
      </c>
      <c r="X112" s="1" t="n">
        <f aca="false">X$5/(1-$C112)+$B$112-X$5</f>
        <v>0.26140642520974</v>
      </c>
      <c r="Y112" s="1" t="n">
        <f aca="false">Y$5/(1-$C112)+$B$112-Y$5</f>
        <v>0.262562553713935</v>
      </c>
      <c r="Z112" s="1" t="n">
        <f aca="false">Z$5/(1-$C112)+$B$112-Z$5</f>
        <v>0.263718682218129</v>
      </c>
      <c r="AA112" s="1" t="n">
        <f aca="false">AA$5/(1-$C112)+$B$112-AA$5</f>
        <v>0.264874810722324</v>
      </c>
      <c r="AB112" s="1" t="n">
        <f aca="false">AB$5/(1-$C112)+$B$112-AB$5</f>
        <v>0.266030939226519</v>
      </c>
      <c r="AC112" s="1" t="n">
        <f aca="false">AC$5/(1-$C112)+$B$112-AC$5</f>
        <v>0.267187067730714</v>
      </c>
      <c r="AD112" s="1" t="n">
        <f aca="false">AD$5/(1-$C112)+$B$112-AD$5</f>
        <v>0.268343196234909</v>
      </c>
      <c r="AE112" s="1" t="n">
        <f aca="false">AE$5/(1-$C112)+$B$112-AE$5</f>
        <v>0.269499324739103</v>
      </c>
      <c r="AF112" s="1" t="n">
        <f aca="false">AF$5/(1-$C112)+$B$112-AF$5</f>
        <v>0.270655453243298</v>
      </c>
      <c r="AG112" s="1" t="n">
        <f aca="false">AG$5/(1-$C112)+$B$112-AG$5</f>
        <v>0.271811581747493</v>
      </c>
      <c r="AH112" s="1" t="n">
        <f aca="false">AH$5/(1-$C112)+$B$112-AH$5</f>
        <v>0.272967710251688</v>
      </c>
      <c r="AI112" s="1" t="n">
        <f aca="false">AI$5/(1-$C112)+$B$112-AI$5</f>
        <v>0.274123838755882</v>
      </c>
      <c r="AJ112" s="1" t="n">
        <f aca="false">AJ$5/(1-$C112)+$B$112-AJ$5</f>
        <v>0.275279967260077</v>
      </c>
      <c r="AK112" s="1" t="n">
        <f aca="false">AK$5/(1-$C112)+$B$112-AK$5</f>
        <v>0.276436095764272</v>
      </c>
      <c r="AL112" s="1" t="n">
        <f aca="false">AL$5/(1-$C112)+$B$112-AL$5</f>
        <v>0.277592224268467</v>
      </c>
      <c r="AM112" s="1" t="n">
        <f aca="false">AM$5/(1-$C112)+$B$112-AM$5</f>
        <v>0.278748352772662</v>
      </c>
      <c r="AN112" s="1" t="n">
        <f aca="false">AN$5/(1-$C112)+$B$112-AN$5</f>
        <v>0.279904481276856</v>
      </c>
      <c r="AO112" s="1" t="n">
        <f aca="false">AO$5/(1-$C112)+$B$112-AO$5</f>
        <v>0.281060609781051</v>
      </c>
      <c r="AP112" s="1" t="n">
        <f aca="false">AP$5/(1-$C112)+$B$112-AP$5</f>
        <v>0.282216738285247</v>
      </c>
      <c r="AQ112" s="1" t="n">
        <f aca="false">AQ$5/(1-$C112)+$B$112-AQ$5</f>
        <v>0.283372866789442</v>
      </c>
      <c r="AR112" s="1" t="n">
        <f aca="false">AR$5/(1-$C112)+$B$112-AR$5</f>
        <v>0.284528995293636</v>
      </c>
      <c r="AS112" s="1" t="n">
        <f aca="false">AS$5/(1-$C112)+$B$112-AS$5</f>
        <v>0.285685123797831</v>
      </c>
      <c r="AT112" s="1" t="n">
        <f aca="false">AT$5/(1-$C112)+$B$112-AT$5</f>
        <v>0.286841252302026</v>
      </c>
      <c r="AU112" s="1" t="n">
        <f aca="false">AU$5/(1-$C112)+$B$112-AU$5</f>
        <v>0.287997380806221</v>
      </c>
      <c r="AV112" s="1" t="n">
        <f aca="false">AV$5/(1-$C112)+$B$112-AV$5</f>
        <v>0.289153509310415</v>
      </c>
      <c r="AW112" s="1" t="n">
        <f aca="false">AW$5/(1-$C112)+$B$112-AW$5</f>
        <v>0.29030963781461</v>
      </c>
      <c r="AX112" s="1" t="n">
        <f aca="false">AX$5/(1-$C112)+$B$112-AX$5</f>
        <v>0.291465766318805</v>
      </c>
      <c r="AY112" s="1" t="n">
        <f aca="false">AY$5/(1-$C112)+$B$112-AY$5</f>
        <v>0.292621894823</v>
      </c>
      <c r="AZ112" s="1" t="n">
        <f aca="false">AZ$5/(1-$C112)+$B$112-AZ$5</f>
        <v>0.293778023327195</v>
      </c>
      <c r="BA112" s="1" t="n">
        <f aca="false">BA$5/(1-$C112)+$B$112-BA$5</f>
        <v>0.294934151831389</v>
      </c>
      <c r="BB112" s="1" t="n">
        <f aca="false">BB$5/(1-$C112)+$B$112-BB$5</f>
        <v>0.296090280335584</v>
      </c>
      <c r="BC112" s="1" t="n">
        <f aca="false">BC$5/(1-$C112)+$B$112-BC$5</f>
        <v>0.297246408839778</v>
      </c>
      <c r="BD112" s="1" t="n">
        <f aca="false">BD$5/(1-$C112)+$B$112-BD$5</f>
        <v>0.298402537343973</v>
      </c>
      <c r="BE112" s="1" t="n">
        <f aca="false">BE$5/(1-$C112)+$B$112-BE$5</f>
        <v>0.299558665848168</v>
      </c>
      <c r="BF112" s="1" t="n">
        <f aca="false">BF$5/(1-$C112)+$B$112-BF$5</f>
        <v>0.300714794352363</v>
      </c>
      <c r="BG112" s="1" t="n">
        <f aca="false">BG$5/(1-$C112)+$B$112-BG$5</f>
        <v>0.301870922856558</v>
      </c>
      <c r="BH112" s="1" t="n">
        <f aca="false">BH$5/(1-$C112)+$B$112-BH$5</f>
        <v>0.303027051360752</v>
      </c>
      <c r="BI112" s="1" t="n">
        <f aca="false">BI$5/(1-$C112)+$B$112-BI$5</f>
        <v>0.304183179864947</v>
      </c>
      <c r="BJ112" s="1" t="n">
        <f aca="false">BJ$5/(1-$C112)+$B$112-BJ$5</f>
        <v>0.305339308369142</v>
      </c>
      <c r="BK112" s="1" t="n">
        <f aca="false">BK$5/(1-$C112)+$B$112-BK$5</f>
        <v>0.306495436873337</v>
      </c>
      <c r="BL112" s="1" t="n">
        <f aca="false">BL$5/(1-$C112)+$B$112-BL$5</f>
        <v>0.307651565377531</v>
      </c>
      <c r="BM112" s="1" t="n">
        <f aca="false">BM$5/(1-$C112)+$B$112-BM$5</f>
        <v>0.308807693881726</v>
      </c>
      <c r="BN112" s="1" t="n">
        <f aca="false">BN$5/(1-$C112)+$B$112-BN$5</f>
        <v>0.309963822385921</v>
      </c>
      <c r="BO112" s="1" t="n">
        <f aca="false">BO$5/(1-$C112)+$B$112-BO$5</f>
        <v>0.311119950890116</v>
      </c>
      <c r="BP112" s="1" t="n">
        <f aca="false">BP$5/(1-$C112)+$B$112-BP$5</f>
        <v>0.31227607939431</v>
      </c>
      <c r="BQ112" s="1" t="n">
        <f aca="false">BQ$5/(1-$C112)+$B$112-BQ$5</f>
        <v>0.313432207898505</v>
      </c>
      <c r="BR112" s="1" t="n">
        <f aca="false">BR$5/(1-$C112)+$B$112-BR$5</f>
        <v>0.3145883364027</v>
      </c>
      <c r="BS112" s="1" t="n">
        <f aca="false">BS$5/(1-$C112)+$B$112-BS$5</f>
        <v>0.315744464906895</v>
      </c>
      <c r="BT112" s="1" t="n">
        <f aca="false">BT$5/(1-$C112)+$B$112-BT$5</f>
        <v>0.31690059341109</v>
      </c>
      <c r="BU112" s="1" t="n">
        <f aca="false">BU$5/(1-$C112)+$B$112-BU$5</f>
        <v>0.318056721915284</v>
      </c>
      <c r="BV112" s="1" t="n">
        <f aca="false">BV$5/(1-$C112)+$B$112-BV$5</f>
        <v>0.31921285041948</v>
      </c>
      <c r="BW112" s="1" t="n">
        <f aca="false">BW$5/(1-$C112)+$B$112-BW$5</f>
        <v>0.320368978923675</v>
      </c>
      <c r="BX112" s="1" t="n">
        <f aca="false">BX$5/(1-$C112)+$B$112-BX$5</f>
        <v>0.32152510742787</v>
      </c>
      <c r="BY112" s="1" t="n">
        <f aca="false">BY$5/(1-$C112)+$B$112-BY$5</f>
        <v>0.322681235932064</v>
      </c>
      <c r="BZ112" s="1" t="n">
        <f aca="false">BZ$5/(1-$C112)+$B$112-BZ$5</f>
        <v>0.323837364436259</v>
      </c>
      <c r="CA112" s="1" t="n">
        <f aca="false">CA$5/(1-$C112)+$B$112-CA$5</f>
        <v>0.324993492940454</v>
      </c>
      <c r="CB112" s="1" t="n">
        <f aca="false">CB$5/(1-$C112)+$B$112-CB$5</f>
        <v>0.326149621444649</v>
      </c>
      <c r="CC112" s="1" t="n">
        <f aca="false">CC$5/(1-$C112)+$B$112-CC$5</f>
        <v>0.327305749948843</v>
      </c>
      <c r="CD112" s="1" t="n">
        <f aca="false">CD$5/(1-$C112)+$B$112-CD$5</f>
        <v>0.328461878453038</v>
      </c>
      <c r="CE112" s="1" t="n">
        <f aca="false">CE$5/(1-$C112)+$B$112-CE$5</f>
        <v>0.329618006957233</v>
      </c>
      <c r="CF112" s="1" t="n">
        <f aca="false">CF$5/(1-$C112)+$B$112-CF$5</f>
        <v>0.330774135461428</v>
      </c>
      <c r="CG112" s="1" t="n">
        <f aca="false">CG$5/(1-$C112)+$B$112-CG$5</f>
        <v>0.331930263965623</v>
      </c>
      <c r="CH112" s="1" t="n">
        <f aca="false">CH$5/(1-$C112)+$B$112-CH$5</f>
        <v>0.333086392469817</v>
      </c>
      <c r="CI112" s="1" t="n">
        <f aca="false">CI$5/(1-$C112)+$B$112-CI$5</f>
        <v>0.334242520974012</v>
      </c>
      <c r="CJ112" s="1" t="n">
        <f aca="false">CJ$5/(1-$C112)+$B$112-CJ$5</f>
        <v>0.335398649478207</v>
      </c>
      <c r="CK112" s="1" t="n">
        <f aca="false">CK$5/(1-$C112)+$B$112-CK$5</f>
        <v>0.336554777982402</v>
      </c>
      <c r="CL112" s="1" t="n">
        <f aca="false">CL$5/(1-$C112)+$B$112-CL$5</f>
        <v>0.337710906486596</v>
      </c>
      <c r="CM112" s="1" t="n">
        <f aca="false">CM$5/(1-$C112)+$B$112-CM$5</f>
        <v>0.338867034990791</v>
      </c>
      <c r="CN112" s="1" t="n">
        <f aca="false">CN$5/(1-$C112)+$B$112-CN$5</f>
        <v>0.340023163494986</v>
      </c>
      <c r="CO112" s="1" t="n">
        <f aca="false">CO$5/(1-$C112)+$B$112-CO$5</f>
        <v>0.341179291999181</v>
      </c>
      <c r="CP112" s="1" t="n">
        <f aca="false">CP$5/(1-$C112)+$B$112-CP$5</f>
        <v>0.342335420503376</v>
      </c>
      <c r="CQ112" s="1" t="n">
        <f aca="false">CQ$5/(1-$C112)+$B$112-CQ$5</f>
        <v>0.34349154900757</v>
      </c>
      <c r="CR112" s="1" t="n">
        <f aca="false">CR$5/(1-$C112)+$B$112-CR$5</f>
        <v>0.344647677511765</v>
      </c>
      <c r="CS112" s="1" t="n">
        <f aca="false">CS$5/(1-$C112)+$B$112-CS$5</f>
        <v>0.34580380601596</v>
      </c>
      <c r="CT112" s="1" t="n">
        <f aca="false">CT$5/(1-$C112)+$B$112-CT$5</f>
        <v>0.346959934520155</v>
      </c>
      <c r="CU112" s="1" t="n">
        <f aca="false">CU$5/(1-$C112)+$B$112-CU$5</f>
        <v>0.348116063024349</v>
      </c>
      <c r="CV112" s="1" t="n">
        <f aca="false">CV$5/(1-$C112)+$B$112-CV$5</f>
        <v>0.349272191528544</v>
      </c>
      <c r="CW112" s="1" t="n">
        <f aca="false">CW$5/(1-$C112)+$B$112-CW$5</f>
        <v>0.350428320032739</v>
      </c>
      <c r="CX112" s="1" t="n">
        <f aca="false">CX$5/(1-$C112)+$B$112-CX$5</f>
        <v>0.351584448536934</v>
      </c>
      <c r="CY112" s="1" t="n">
        <f aca="false">CY$5/(1-$C112)+$B$112-CY$5</f>
        <v>0.352740577041129</v>
      </c>
      <c r="CZ112" s="1" t="n">
        <f aca="false">CZ$5/(1-$C112)+$B$112-CZ$5</f>
        <v>0.353896705545323</v>
      </c>
      <c r="DA112" s="1" t="n">
        <f aca="false">DA$5/(1-$C112)+$B$112-DA$5</f>
        <v>0.355052834049518</v>
      </c>
      <c r="DB112" s="1" t="n">
        <f aca="false">DB$5/(1-$C112)+$B$112-DB$5</f>
        <v>0.356208962553713</v>
      </c>
      <c r="DC112" s="1" t="n">
        <f aca="false">DC$5/(1-$C112)+$B$112-DC$5</f>
        <v>0.357365091057908</v>
      </c>
      <c r="DD112" s="1" t="n">
        <f aca="false">DD$5/(1-$C112)+$B$112-DD$5</f>
        <v>0.358521219562102</v>
      </c>
      <c r="DE112" s="1" t="n">
        <f aca="false">DE$5/(1-$C112)+$B$112-DE$5</f>
        <v>0.359677348066297</v>
      </c>
      <c r="DF112" s="1" t="n">
        <f aca="false">DF$5/(1-$C112)+$B$112-DF$5</f>
        <v>0.360833476570492</v>
      </c>
      <c r="DG112" s="1" t="n">
        <f aca="false">DG$5/(1-$C112)+$B$112-DG$5</f>
        <v>0.361989605074687</v>
      </c>
      <c r="DH112" s="1" t="n">
        <f aca="false">DH$5/(1-$C112)+$B$112-DH$5</f>
        <v>0.363145733578881</v>
      </c>
      <c r="DI112" s="1" t="n">
        <f aca="false">DI$5/(1-$C112)+$B$112-DI$5</f>
        <v>0.364301862083076</v>
      </c>
      <c r="DJ112" s="1" t="n">
        <f aca="false">DJ$5/(1-$C112)+$B$112-DJ$5</f>
        <v>0.365457990587271</v>
      </c>
      <c r="DK112" s="1" t="n">
        <f aca="false">DK$5/(1-$C112)+$B$112-DK$5</f>
        <v>0.366614119091466</v>
      </c>
      <c r="DL112" s="1" t="n">
        <f aca="false">DL$5/(1-$C112)+$B$112-DL$5</f>
        <v>0.367770247595661</v>
      </c>
      <c r="DM112" s="1" t="n">
        <f aca="false">DM$5/(1-$C112)+$B$112-DM$5</f>
        <v>0.368926376099856</v>
      </c>
      <c r="DN112" s="1" t="n">
        <f aca="false">DN$5/(1-$C112)+$B$112-DN$5</f>
        <v>0.370082504604051</v>
      </c>
      <c r="DO112" s="1" t="n">
        <f aca="false">DO$5/(1-$C112)+$B$112-DO$5</f>
        <v>0.371238633108246</v>
      </c>
      <c r="DP112" s="1" t="n">
        <f aca="false">DP$5/(1-$C112)+$B$112-DP$5</f>
        <v>0.372394761612441</v>
      </c>
      <c r="DQ112" s="1" t="n">
        <f aca="false">DQ$5/(1-$C112)+$B$112-DQ$5</f>
        <v>0.373550890116635</v>
      </c>
      <c r="DR112" s="1" t="n">
        <f aca="false">DR$5/(1-$C112)+$B$112-DR$5</f>
        <v>0.37470701862083</v>
      </c>
      <c r="DS112" s="1" t="n">
        <f aca="false">DS$5/(1-$C112)+$B$112-DS$5</f>
        <v>0.375863147125025</v>
      </c>
      <c r="DT112" s="1" t="n">
        <f aca="false">DT$5/(1-$C112)+$B$112-DT$5</f>
        <v>0.37701927562922</v>
      </c>
      <c r="DU112" s="1" t="n">
        <f aca="false">DU$5/(1-$C112)+$B$112-DU$5</f>
        <v>0.378175404133414</v>
      </c>
      <c r="DV112" s="1" t="n">
        <f aca="false">DV$5/(1-$C112)+$B$112-DV$5</f>
        <v>0.379331532637609</v>
      </c>
      <c r="DW112" s="1" t="n">
        <f aca="false">DW$5/(1-$C112)+$B$112-DW$5</f>
        <v>0.380487661141805</v>
      </c>
      <c r="DX112" s="1" t="n">
        <f aca="false">DX$5/(1-$C112)+$B$112-DX$5</f>
        <v>0.381643789646</v>
      </c>
      <c r="DY112" s="1" t="n">
        <f aca="false">DY$5/(1-$C112)+$B$112-DY$5</f>
        <v>0.382799918150194</v>
      </c>
      <c r="DZ112" s="1" t="n">
        <f aca="false">DZ$5/(1-$C112)+$B$112-DZ$5</f>
        <v>0.383956046654389</v>
      </c>
      <c r="EA112" s="1" t="n">
        <f aca="false">EA$5/(1-$C112)+$B$112-EA$5</f>
        <v>0.385112175158582</v>
      </c>
      <c r="EB112" s="1" t="n">
        <f aca="false">EB$5/(1-$C112)+$B$112-EB$5</f>
        <v>0.386268303662777</v>
      </c>
      <c r="EC112" s="1" t="n">
        <f aca="false">EC$5/(1-$C112)+$B$112-EC$5</f>
        <v>0.387424432166972</v>
      </c>
      <c r="ED112" s="1" t="n">
        <f aca="false">ED$5/(1-$C112)+$B$112-ED$5</f>
        <v>0.388580560671167</v>
      </c>
    </row>
    <row r="113" customFormat="false" ht="12.75" hidden="false" customHeight="false" outlineLevel="0" collapsed="false">
      <c r="A113" s="18" t="s">
        <v>129</v>
      </c>
      <c r="B113" s="1" t="n">
        <v>0.721</v>
      </c>
      <c r="C113" s="2" t="n">
        <v>0.088</v>
      </c>
      <c r="D113" s="1" t="n">
        <f aca="false">D$5/(1-$C113)+$B$113-D$5</f>
        <v>0.865736842105263</v>
      </c>
      <c r="E113" s="1" t="n">
        <f aca="false">E$5/(1-$C113)+$B$113-E$5</f>
        <v>0.870561403508772</v>
      </c>
      <c r="F113" s="1" t="n">
        <f aca="false">F$5/(1-$C113)+$B$113-F$5</f>
        <v>0.875385964912281</v>
      </c>
      <c r="G113" s="1" t="n">
        <f aca="false">G$5/(1-$C113)+$B$113-G$5</f>
        <v>0.880210526315789</v>
      </c>
      <c r="H113" s="1" t="n">
        <f aca="false">H$5/(1-$C113)+$B$113-H$5</f>
        <v>0.885035087719298</v>
      </c>
      <c r="I113" s="1" t="n">
        <f aca="false">I$5/(1-$C113)+$B$113-I$5</f>
        <v>0.889859649122807</v>
      </c>
      <c r="J113" s="1" t="n">
        <f aca="false">J$5/(1-$C113)+$B$113-J$5</f>
        <v>0.894684210526316</v>
      </c>
      <c r="K113" s="1" t="n">
        <f aca="false">K$5/(1-$C113)+$B$113-K$5</f>
        <v>0.899508771929825</v>
      </c>
      <c r="L113" s="1" t="n">
        <f aca="false">L$5/(1-$C113)+$B$113-L$5</f>
        <v>0.904333333333333</v>
      </c>
      <c r="M113" s="1" t="n">
        <f aca="false">M$5/(1-$C113)+$B$113-M$5</f>
        <v>0.909157894736842</v>
      </c>
      <c r="N113" s="1" t="n">
        <f aca="false">N$5/(1-$C113)+$B$113-N$5</f>
        <v>0.913982456140351</v>
      </c>
      <c r="O113" s="1" t="n">
        <f aca="false">O$5/(1-$C113)+$B$113-O$5</f>
        <v>0.91880701754386</v>
      </c>
      <c r="P113" s="1" t="n">
        <f aca="false">P$5/(1-$C113)+$B$113-P$5</f>
        <v>0.923631578947369</v>
      </c>
      <c r="Q113" s="1" t="n">
        <f aca="false">Q$5/(1-$C113)+$B$113-Q$5</f>
        <v>0.928456140350877</v>
      </c>
      <c r="R113" s="1" t="n">
        <f aca="false">R$5/(1-$C113)+$B$113-R$5</f>
        <v>0.933280701754386</v>
      </c>
      <c r="S113" s="1" t="n">
        <f aca="false">S$5/(1-$C113)+$B$113-S$5</f>
        <v>0.938105263157895</v>
      </c>
      <c r="T113" s="1" t="n">
        <f aca="false">T$5/(1-$C113)+$B$113-T$5</f>
        <v>0.942929824561404</v>
      </c>
      <c r="U113" s="1" t="n">
        <f aca="false">U$5/(1-$C113)+$B$113-U$5</f>
        <v>0.947754385964912</v>
      </c>
      <c r="V113" s="1" t="n">
        <f aca="false">V$5/(1-$C113)+$B$113-V$5</f>
        <v>0.952578947368421</v>
      </c>
      <c r="W113" s="1" t="n">
        <f aca="false">W$5/(1-$C113)+$B$113-W$5</f>
        <v>0.95740350877193</v>
      </c>
      <c r="X113" s="1" t="n">
        <f aca="false">X$5/(1-$C113)+$B$113-X$5</f>
        <v>0.962228070175438</v>
      </c>
      <c r="Y113" s="1" t="n">
        <f aca="false">Y$5/(1-$C113)+$B$113-Y$5</f>
        <v>0.967052631578947</v>
      </c>
      <c r="Z113" s="1" t="n">
        <f aca="false">Z$5/(1-$C113)+$B$113-Z$5</f>
        <v>0.971877192982456</v>
      </c>
      <c r="AA113" s="1" t="n">
        <f aca="false">AA$5/(1-$C113)+$B$113-AA$5</f>
        <v>0.976701754385965</v>
      </c>
      <c r="AB113" s="1" t="n">
        <f aca="false">AB$5/(1-$C113)+$B$113-AB$5</f>
        <v>0.981526315789473</v>
      </c>
      <c r="AC113" s="1" t="n">
        <f aca="false">AC$5/(1-$C113)+$B$113-AC$5</f>
        <v>0.986350877192982</v>
      </c>
      <c r="AD113" s="1" t="n">
        <f aca="false">AD$5/(1-$C113)+$B$113-AD$5</f>
        <v>0.991175438596491</v>
      </c>
      <c r="AE113" s="1" t="n">
        <f aca="false">AE$5/(1-$C113)+$B$113-AE$5</f>
        <v>0.996</v>
      </c>
      <c r="AF113" s="1" t="n">
        <f aca="false">AF$5/(1-$C113)+$B$113-AF$5</f>
        <v>1.00082456140351</v>
      </c>
      <c r="AG113" s="1" t="n">
        <f aca="false">AG$5/(1-$C113)+$B$113-AG$5</f>
        <v>1.00564912280702</v>
      </c>
      <c r="AH113" s="1" t="n">
        <f aca="false">AH$5/(1-$C113)+$B$113-AH$5</f>
        <v>1.01047368421053</v>
      </c>
      <c r="AI113" s="1" t="n">
        <f aca="false">AI$5/(1-$C113)+$B$113-AI$5</f>
        <v>1.01529824561404</v>
      </c>
      <c r="AJ113" s="1" t="n">
        <f aca="false">AJ$5/(1-$C113)+$B$113-AJ$5</f>
        <v>1.02012280701754</v>
      </c>
      <c r="AK113" s="1" t="n">
        <f aca="false">AK$5/(1-$C113)+$B$113-AK$5</f>
        <v>1.02494736842105</v>
      </c>
      <c r="AL113" s="1" t="n">
        <f aca="false">AL$5/(1-$C113)+$B$113-AL$5</f>
        <v>1.02977192982456</v>
      </c>
      <c r="AM113" s="1" t="n">
        <f aca="false">AM$5/(1-$C113)+$B$113-AM$5</f>
        <v>1.03459649122807</v>
      </c>
      <c r="AN113" s="1" t="n">
        <f aca="false">AN$5/(1-$C113)+$B$113-AN$5</f>
        <v>1.03942105263158</v>
      </c>
      <c r="AO113" s="1" t="n">
        <f aca="false">AO$5/(1-$C113)+$B$113-AO$5</f>
        <v>1.04424561403509</v>
      </c>
      <c r="AP113" s="1" t="n">
        <f aca="false">AP$5/(1-$C113)+$B$113-AP$5</f>
        <v>1.0490701754386</v>
      </c>
      <c r="AQ113" s="1" t="n">
        <f aca="false">AQ$5/(1-$C113)+$B$113-AQ$5</f>
        <v>1.0538947368421</v>
      </c>
      <c r="AR113" s="1" t="n">
        <f aca="false">AR$5/(1-$C113)+$B$113-AR$5</f>
        <v>1.05871929824561</v>
      </c>
      <c r="AS113" s="1" t="n">
        <f aca="false">AS$5/(1-$C113)+$B$113-AS$5</f>
        <v>1.06354385964912</v>
      </c>
      <c r="AT113" s="1" t="n">
        <f aca="false">AT$5/(1-$C113)+$B$113-AT$5</f>
        <v>1.06836842105263</v>
      </c>
      <c r="AU113" s="1" t="n">
        <f aca="false">AU$5/(1-$C113)+$B$113-AU$5</f>
        <v>1.07319298245614</v>
      </c>
      <c r="AV113" s="1" t="n">
        <f aca="false">AV$5/(1-$C113)+$B$113-AV$5</f>
        <v>1.07801754385965</v>
      </c>
      <c r="AW113" s="1" t="n">
        <f aca="false">AW$5/(1-$C113)+$B$113-AW$5</f>
        <v>1.08284210526316</v>
      </c>
      <c r="AX113" s="1" t="n">
        <f aca="false">AX$5/(1-$C113)+$B$113-AX$5</f>
        <v>1.08766666666667</v>
      </c>
      <c r="AY113" s="1" t="n">
        <f aca="false">AY$5/(1-$C113)+$B$113-AY$5</f>
        <v>1.09249122807017</v>
      </c>
      <c r="AZ113" s="1" t="n">
        <f aca="false">AZ$5/(1-$C113)+$B$113-AZ$5</f>
        <v>1.09731578947368</v>
      </c>
      <c r="BA113" s="1" t="n">
        <f aca="false">BA$5/(1-$C113)+$B$113-BA$5</f>
        <v>1.10214035087719</v>
      </c>
      <c r="BB113" s="1" t="n">
        <f aca="false">BB$5/(1-$C113)+$B$113-BB$5</f>
        <v>1.1069649122807</v>
      </c>
      <c r="BC113" s="1" t="n">
        <f aca="false">BC$5/(1-$C113)+$B$113-BC$5</f>
        <v>1.11178947368421</v>
      </c>
      <c r="BD113" s="1" t="n">
        <f aca="false">BD$5/(1-$C113)+$B$113-BD$5</f>
        <v>1.11661403508772</v>
      </c>
      <c r="BE113" s="1" t="n">
        <f aca="false">BE$5/(1-$C113)+$B$113-BE$5</f>
        <v>1.12143859649123</v>
      </c>
      <c r="BF113" s="1" t="n">
        <f aca="false">BF$5/(1-$C113)+$B$113-BF$5</f>
        <v>1.12626315789474</v>
      </c>
      <c r="BG113" s="1" t="n">
        <f aca="false">BG$5/(1-$C113)+$B$113-BG$5</f>
        <v>1.13108771929825</v>
      </c>
      <c r="BH113" s="1" t="n">
        <f aca="false">BH$5/(1-$C113)+$B$113-BH$5</f>
        <v>1.13591228070175</v>
      </c>
      <c r="BI113" s="1" t="n">
        <f aca="false">BI$5/(1-$C113)+$B$113-BI$5</f>
        <v>1.14073684210526</v>
      </c>
      <c r="BJ113" s="1" t="n">
        <f aca="false">BJ$5/(1-$C113)+$B$113-BJ$5</f>
        <v>1.14556140350877</v>
      </c>
      <c r="BK113" s="1" t="n">
        <f aca="false">BK$5/(1-$C113)+$B$113-BK$5</f>
        <v>1.15038596491228</v>
      </c>
      <c r="BL113" s="1" t="n">
        <f aca="false">BL$5/(1-$C113)+$B$113-BL$5</f>
        <v>1.15521052631579</v>
      </c>
      <c r="BM113" s="1" t="n">
        <f aca="false">BM$5/(1-$C113)+$B$113-BM$5</f>
        <v>1.1600350877193</v>
      </c>
      <c r="BN113" s="1" t="n">
        <f aca="false">BN$5/(1-$C113)+$B$113-BN$5</f>
        <v>1.16485964912281</v>
      </c>
      <c r="BO113" s="1" t="n">
        <f aca="false">BO$5/(1-$C113)+$B$113-BO$5</f>
        <v>1.16968421052631</v>
      </c>
      <c r="BP113" s="1" t="n">
        <f aca="false">BP$5/(1-$C113)+$B$113-BP$5</f>
        <v>1.17450877192982</v>
      </c>
      <c r="BQ113" s="1" t="n">
        <f aca="false">BQ$5/(1-$C113)+$B$113-BQ$5</f>
        <v>1.17933333333333</v>
      </c>
      <c r="BR113" s="1" t="n">
        <f aca="false">BR$5/(1-$C113)+$B$113-BR$5</f>
        <v>1.18415789473684</v>
      </c>
      <c r="BS113" s="1" t="n">
        <f aca="false">BS$5/(1-$C113)+$B$113-BS$5</f>
        <v>1.18898245614035</v>
      </c>
      <c r="BT113" s="1" t="n">
        <f aca="false">BT$5/(1-$C113)+$B$113-BT$5</f>
        <v>1.19380701754386</v>
      </c>
      <c r="BU113" s="1" t="n">
        <f aca="false">BU$5/(1-$C113)+$B$113-BU$5</f>
        <v>1.19863157894737</v>
      </c>
      <c r="BV113" s="1" t="n">
        <f aca="false">BV$5/(1-$C113)+$B$113-BV$5</f>
        <v>1.20345614035088</v>
      </c>
      <c r="BW113" s="1" t="n">
        <f aca="false">BW$5/(1-$C113)+$B$113-BW$5</f>
        <v>1.20828070175438</v>
      </c>
      <c r="BX113" s="1" t="n">
        <f aca="false">BX$5/(1-$C113)+$B$113-BX$5</f>
        <v>1.21310526315789</v>
      </c>
      <c r="BY113" s="1" t="n">
        <f aca="false">BY$5/(1-$C113)+$B$113-BY$5</f>
        <v>1.2179298245614</v>
      </c>
      <c r="BZ113" s="1" t="n">
        <f aca="false">BZ$5/(1-$C113)+$B$113-BZ$5</f>
        <v>1.22275438596491</v>
      </c>
      <c r="CA113" s="1" t="n">
        <f aca="false">CA$5/(1-$C113)+$B$113-CA$5</f>
        <v>1.22757894736842</v>
      </c>
      <c r="CB113" s="1" t="n">
        <f aca="false">CB$5/(1-$C113)+$B$113-CB$5</f>
        <v>1.23240350877193</v>
      </c>
      <c r="CC113" s="1" t="n">
        <f aca="false">CC$5/(1-$C113)+$B$113-CC$5</f>
        <v>1.23722807017544</v>
      </c>
      <c r="CD113" s="1" t="n">
        <f aca="false">CD$5/(1-$C113)+$B$113-CD$5</f>
        <v>1.24205263157895</v>
      </c>
      <c r="CE113" s="1" t="n">
        <f aca="false">CE$5/(1-$C113)+$B$113-CE$5</f>
        <v>1.24687719298245</v>
      </c>
      <c r="CF113" s="1" t="n">
        <f aca="false">CF$5/(1-$C113)+$B$113-CF$5</f>
        <v>1.25170175438596</v>
      </c>
      <c r="CG113" s="1" t="n">
        <f aca="false">CG$5/(1-$C113)+$B$113-CG$5</f>
        <v>1.25652631578947</v>
      </c>
      <c r="CH113" s="1" t="n">
        <f aca="false">CH$5/(1-$C113)+$B$113-CH$5</f>
        <v>1.26135087719298</v>
      </c>
      <c r="CI113" s="1" t="n">
        <f aca="false">CI$5/(1-$C113)+$B$113-CI$5</f>
        <v>1.26617543859649</v>
      </c>
      <c r="CJ113" s="1" t="n">
        <f aca="false">CJ$5/(1-$C113)+$B$113-CJ$5</f>
        <v>1.271</v>
      </c>
      <c r="CK113" s="1" t="n">
        <f aca="false">CK$5/(1-$C113)+$B$113-CK$5</f>
        <v>1.27582456140351</v>
      </c>
      <c r="CL113" s="1" t="n">
        <f aca="false">CL$5/(1-$C113)+$B$113-CL$5</f>
        <v>1.28064912280702</v>
      </c>
      <c r="CM113" s="1" t="n">
        <f aca="false">CM$5/(1-$C113)+$B$113-CM$5</f>
        <v>1.28547368421053</v>
      </c>
      <c r="CN113" s="1" t="n">
        <f aca="false">CN$5/(1-$C113)+$B$113-CN$5</f>
        <v>1.29029824561403</v>
      </c>
      <c r="CO113" s="1" t="n">
        <f aca="false">CO$5/(1-$C113)+$B$113-CO$5</f>
        <v>1.29512280701754</v>
      </c>
      <c r="CP113" s="1" t="n">
        <f aca="false">CP$5/(1-$C113)+$B$113-CP$5</f>
        <v>1.29994736842105</v>
      </c>
      <c r="CQ113" s="1" t="n">
        <f aca="false">CQ$5/(1-$C113)+$B$113-CQ$5</f>
        <v>1.30477192982456</v>
      </c>
      <c r="CR113" s="1" t="n">
        <f aca="false">CR$5/(1-$C113)+$B$113-CR$5</f>
        <v>1.30959649122807</v>
      </c>
      <c r="CS113" s="1" t="n">
        <f aca="false">CS$5/(1-$C113)+$B$113-CS$5</f>
        <v>1.31442105263158</v>
      </c>
      <c r="CT113" s="1" t="n">
        <f aca="false">CT$5/(1-$C113)+$B$113-CT$5</f>
        <v>1.31924561403509</v>
      </c>
      <c r="CU113" s="1" t="n">
        <f aca="false">CU$5/(1-$C113)+$B$113-CU$5</f>
        <v>1.3240701754386</v>
      </c>
      <c r="CV113" s="1" t="n">
        <f aca="false">CV$5/(1-$C113)+$B$113-CV$5</f>
        <v>1.3288947368421</v>
      </c>
      <c r="CW113" s="1" t="n">
        <f aca="false">CW$5/(1-$C113)+$B$113-CW$5</f>
        <v>1.33371929824561</v>
      </c>
      <c r="CX113" s="1" t="n">
        <f aca="false">CX$5/(1-$C113)+$B$113-CX$5</f>
        <v>1.33854385964912</v>
      </c>
      <c r="CY113" s="1" t="n">
        <f aca="false">CY$5/(1-$C113)+$B$113-CY$5</f>
        <v>1.34336842105263</v>
      </c>
      <c r="CZ113" s="1" t="n">
        <f aca="false">CZ$5/(1-$C113)+$B$113-CZ$5</f>
        <v>1.34819298245614</v>
      </c>
      <c r="DA113" s="1" t="n">
        <f aca="false">DA$5/(1-$C113)+$B$113-DA$5</f>
        <v>1.35301754385965</v>
      </c>
      <c r="DB113" s="1" t="n">
        <f aca="false">DB$5/(1-$C113)+$B$113-DB$5</f>
        <v>1.35784210526316</v>
      </c>
      <c r="DC113" s="1" t="n">
        <f aca="false">DC$5/(1-$C113)+$B$113-DC$5</f>
        <v>1.36266666666666</v>
      </c>
      <c r="DD113" s="1" t="n">
        <f aca="false">DD$5/(1-$C113)+$B$113-DD$5</f>
        <v>1.36749122807017</v>
      </c>
      <c r="DE113" s="1" t="n">
        <f aca="false">DE$5/(1-$C113)+$B$113-DE$5</f>
        <v>1.37231578947368</v>
      </c>
      <c r="DF113" s="1" t="n">
        <f aca="false">DF$5/(1-$C113)+$B$113-DF$5</f>
        <v>1.37714035087719</v>
      </c>
      <c r="DG113" s="1" t="n">
        <f aca="false">DG$5/(1-$C113)+$B$113-DG$5</f>
        <v>1.3819649122807</v>
      </c>
      <c r="DH113" s="1" t="n">
        <f aca="false">DH$5/(1-$C113)+$B$113-DH$5</f>
        <v>1.38678947368421</v>
      </c>
      <c r="DI113" s="1" t="n">
        <f aca="false">DI$5/(1-$C113)+$B$113-DI$5</f>
        <v>1.39161403508772</v>
      </c>
      <c r="DJ113" s="1" t="n">
        <f aca="false">DJ$5/(1-$C113)+$B$113-DJ$5</f>
        <v>1.39643859649123</v>
      </c>
      <c r="DK113" s="1" t="n">
        <f aca="false">DK$5/(1-$C113)+$B$113-DK$5</f>
        <v>1.40126315789473</v>
      </c>
      <c r="DL113" s="1" t="n">
        <f aca="false">DL$5/(1-$C113)+$B$113-DL$5</f>
        <v>1.40608771929824</v>
      </c>
      <c r="DM113" s="1" t="n">
        <f aca="false">DM$5/(1-$C113)+$B$113-DM$5</f>
        <v>1.41091228070175</v>
      </c>
      <c r="DN113" s="1" t="n">
        <f aca="false">DN$5/(1-$C113)+$B$113-DN$5</f>
        <v>1.41573684210526</v>
      </c>
      <c r="DO113" s="1" t="n">
        <f aca="false">DO$5/(1-$C113)+$B$113-DO$5</f>
        <v>1.42056140350877</v>
      </c>
      <c r="DP113" s="1" t="n">
        <f aca="false">DP$5/(1-$C113)+$B$113-DP$5</f>
        <v>1.42538596491228</v>
      </c>
      <c r="DQ113" s="1" t="n">
        <f aca="false">DQ$5/(1-$C113)+$B$113-DQ$5</f>
        <v>1.43021052631579</v>
      </c>
      <c r="DR113" s="1" t="n">
        <f aca="false">DR$5/(1-$C113)+$B$113-DR$5</f>
        <v>1.4350350877193</v>
      </c>
      <c r="DS113" s="1" t="n">
        <f aca="false">DS$5/(1-$C113)+$B$113-DS$5</f>
        <v>1.43985964912281</v>
      </c>
      <c r="DT113" s="1" t="n">
        <f aca="false">DT$5/(1-$C113)+$B$113-DT$5</f>
        <v>1.44468421052631</v>
      </c>
      <c r="DU113" s="1" t="n">
        <f aca="false">DU$5/(1-$C113)+$B$113-DU$5</f>
        <v>1.44950877192982</v>
      </c>
      <c r="DV113" s="1" t="n">
        <f aca="false">DV$5/(1-$C113)+$B$113-DV$5</f>
        <v>1.45433333333333</v>
      </c>
      <c r="DW113" s="1" t="n">
        <f aca="false">DW$5/(1-$C113)+$B$113-DW$5</f>
        <v>1.45915789473684</v>
      </c>
      <c r="DX113" s="1" t="n">
        <f aca="false">DX$5/(1-$C113)+$B$113-DX$5</f>
        <v>1.46398245614035</v>
      </c>
      <c r="DY113" s="1" t="n">
        <f aca="false">DY$5/(1-$C113)+$B$113-DY$5</f>
        <v>1.46880701754386</v>
      </c>
      <c r="DZ113" s="1" t="n">
        <f aca="false">DZ$5/(1-$C113)+$B$113-DZ$5</f>
        <v>1.47363157894737</v>
      </c>
      <c r="EA113" s="1" t="n">
        <f aca="false">EA$5/(1-$C113)+$B$113-EA$5</f>
        <v>1.47845614035088</v>
      </c>
      <c r="EB113" s="1" t="n">
        <f aca="false">EB$5/(1-$C113)+$B$113-EB$5</f>
        <v>1.48328070175438</v>
      </c>
      <c r="EC113" s="1" t="n">
        <f aca="false">EC$5/(1-$C113)+$B$113-EC$5</f>
        <v>1.48810526315789</v>
      </c>
      <c r="ED113" s="1" t="n">
        <f aca="false">ED$5/(1-$C113)+$B$113-ED$5</f>
        <v>1.4929298245614</v>
      </c>
    </row>
    <row r="114" customFormat="false" ht="12.75" hidden="false" customHeight="false" outlineLevel="0" collapsed="false">
      <c r="A114" s="18" t="s">
        <v>130</v>
      </c>
      <c r="B114" s="1" t="n">
        <v>0.5687</v>
      </c>
      <c r="C114" s="2" t="n">
        <v>0.0781</v>
      </c>
      <c r="D114" s="1" t="n">
        <f aca="false">D$5/(1-$C114)+$B$114-D$5</f>
        <v>0.695774520013017</v>
      </c>
      <c r="E114" s="1" t="n">
        <f aca="false">E$5/(1-$C114)+$B$114-E$5</f>
        <v>0.700010337346784</v>
      </c>
      <c r="F114" s="1" t="n">
        <f aca="false">F$5/(1-$C114)+$B$114-F$5</f>
        <v>0.704246154680551</v>
      </c>
      <c r="G114" s="1" t="n">
        <f aca="false">G$5/(1-$C114)+$B$114-G$5</f>
        <v>0.708481972014318</v>
      </c>
      <c r="H114" s="1" t="n">
        <f aca="false">H$5/(1-$C114)+$B$114-H$5</f>
        <v>0.712717789348086</v>
      </c>
      <c r="I114" s="1" t="n">
        <f aca="false">I$5/(1-$C114)+$B$114-I$5</f>
        <v>0.716953606681853</v>
      </c>
      <c r="J114" s="1" t="n">
        <f aca="false">J$5/(1-$C114)+$B$114-J$5</f>
        <v>0.72118942401562</v>
      </c>
      <c r="K114" s="1" t="n">
        <f aca="false">K$5/(1-$C114)+$B$114-K$5</f>
        <v>0.725425241349387</v>
      </c>
      <c r="L114" s="1" t="n">
        <f aca="false">L$5/(1-$C114)+$B$114-L$5</f>
        <v>0.729661058683155</v>
      </c>
      <c r="M114" s="1" t="n">
        <f aca="false">M$5/(1-$C114)+$B$114-M$5</f>
        <v>0.733896876016922</v>
      </c>
      <c r="N114" s="1" t="n">
        <f aca="false">N$5/(1-$C114)+$B$114-N$5</f>
        <v>0.738132693350689</v>
      </c>
      <c r="O114" s="1" t="n">
        <f aca="false">O$5/(1-$C114)+$B$114-O$5</f>
        <v>0.742368510684456</v>
      </c>
      <c r="P114" s="1" t="n">
        <f aca="false">P$5/(1-$C114)+$B$114-P$5</f>
        <v>0.746604328018223</v>
      </c>
      <c r="Q114" s="1" t="n">
        <f aca="false">Q$5/(1-$C114)+$B$114-Q$5</f>
        <v>0.750840145351991</v>
      </c>
      <c r="R114" s="1" t="n">
        <f aca="false">R$5/(1-$C114)+$B$114-R$5</f>
        <v>0.755075962685758</v>
      </c>
      <c r="S114" s="1" t="n">
        <f aca="false">S$5/(1-$C114)+$B$114-S$5</f>
        <v>0.759311780019525</v>
      </c>
      <c r="T114" s="1" t="n">
        <f aca="false">T$5/(1-$C114)+$B$114-T$5</f>
        <v>0.763547597353293</v>
      </c>
      <c r="U114" s="1" t="n">
        <f aca="false">U$5/(1-$C114)+$B$114-U$5</f>
        <v>0.767783414687059</v>
      </c>
      <c r="V114" s="1" t="n">
        <f aca="false">V$5/(1-$C114)+$B$114-V$5</f>
        <v>0.772019232020826</v>
      </c>
      <c r="W114" s="1" t="n">
        <f aca="false">W$5/(1-$C114)+$B$114-W$5</f>
        <v>0.776255049354594</v>
      </c>
      <c r="X114" s="1" t="n">
        <f aca="false">X$5/(1-$C114)+$B$114-X$5</f>
        <v>0.780490866688361</v>
      </c>
      <c r="Y114" s="1" t="n">
        <f aca="false">Y$5/(1-$C114)+$B$114-Y$5</f>
        <v>0.784726684022128</v>
      </c>
      <c r="Z114" s="1" t="n">
        <f aca="false">Z$5/(1-$C114)+$B$114-Z$5</f>
        <v>0.788962501355896</v>
      </c>
      <c r="AA114" s="1" t="n">
        <f aca="false">AA$5/(1-$C114)+$B$114-AA$5</f>
        <v>0.793198318689663</v>
      </c>
      <c r="AB114" s="1" t="n">
        <f aca="false">AB$5/(1-$C114)+$B$114-AB$5</f>
        <v>0.79743413602343</v>
      </c>
      <c r="AC114" s="1" t="n">
        <f aca="false">AC$5/(1-$C114)+$B$114-AC$5</f>
        <v>0.801669953357197</v>
      </c>
      <c r="AD114" s="1" t="n">
        <f aca="false">AD$5/(1-$C114)+$B$114-AD$5</f>
        <v>0.805905770690964</v>
      </c>
      <c r="AE114" s="1" t="n">
        <f aca="false">AE$5/(1-$C114)+$B$114-AE$5</f>
        <v>0.810141588024731</v>
      </c>
      <c r="AF114" s="1" t="n">
        <f aca="false">AF$5/(1-$C114)+$B$114-AF$5</f>
        <v>0.814377405358499</v>
      </c>
      <c r="AG114" s="1" t="n">
        <f aca="false">AG$5/(1-$C114)+$B$114-AG$5</f>
        <v>0.818613222692266</v>
      </c>
      <c r="AH114" s="1" t="n">
        <f aca="false">AH$5/(1-$C114)+$B$114-AH$5</f>
        <v>0.822849040026033</v>
      </c>
      <c r="AI114" s="1" t="n">
        <f aca="false">AI$5/(1-$C114)+$B$114-AI$5</f>
        <v>0.827084857359801</v>
      </c>
      <c r="AJ114" s="1" t="n">
        <f aca="false">AJ$5/(1-$C114)+$B$114-AJ$5</f>
        <v>0.831320674693568</v>
      </c>
      <c r="AK114" s="1" t="n">
        <f aca="false">AK$5/(1-$C114)+$B$114-AK$5</f>
        <v>0.835556492027334</v>
      </c>
      <c r="AL114" s="1" t="n">
        <f aca="false">AL$5/(1-$C114)+$B$114-AL$5</f>
        <v>0.839792309361102</v>
      </c>
      <c r="AM114" s="1" t="n">
        <f aca="false">AM$5/(1-$C114)+$B$114-AM$5</f>
        <v>0.844028126694869</v>
      </c>
      <c r="AN114" s="1" t="n">
        <f aca="false">AN$5/(1-$C114)+$B$114-AN$5</f>
        <v>0.848263944028636</v>
      </c>
      <c r="AO114" s="1" t="n">
        <f aca="false">AO$5/(1-$C114)+$B$114-AO$5</f>
        <v>0.852499761362404</v>
      </c>
      <c r="AP114" s="1" t="n">
        <f aca="false">AP$5/(1-$C114)+$B$114-AP$5</f>
        <v>0.856735578696171</v>
      </c>
      <c r="AQ114" s="1" t="n">
        <f aca="false">AQ$5/(1-$C114)+$B$114-AQ$5</f>
        <v>0.860971396029938</v>
      </c>
      <c r="AR114" s="1" t="n">
        <f aca="false">AR$5/(1-$C114)+$B$114-AR$5</f>
        <v>0.865207213363705</v>
      </c>
      <c r="AS114" s="1" t="n">
        <f aca="false">AS$5/(1-$C114)+$B$114-AS$5</f>
        <v>0.869443030697472</v>
      </c>
      <c r="AT114" s="1" t="n">
        <f aca="false">AT$5/(1-$C114)+$B$114-AT$5</f>
        <v>0.873678848031239</v>
      </c>
      <c r="AU114" s="1" t="n">
        <f aca="false">AU$5/(1-$C114)+$B$114-AU$5</f>
        <v>0.877914665365007</v>
      </c>
      <c r="AV114" s="1" t="n">
        <f aca="false">AV$5/(1-$C114)+$B$114-AV$5</f>
        <v>0.882150482698774</v>
      </c>
      <c r="AW114" s="1" t="n">
        <f aca="false">AW$5/(1-$C114)+$B$114-AW$5</f>
        <v>0.886386300032541</v>
      </c>
      <c r="AX114" s="1" t="n">
        <f aca="false">AX$5/(1-$C114)+$B$114-AX$5</f>
        <v>0.890622117366308</v>
      </c>
      <c r="AY114" s="1" t="n">
        <f aca="false">AY$5/(1-$C114)+$B$114-AY$5</f>
        <v>0.894857934700075</v>
      </c>
      <c r="AZ114" s="1" t="n">
        <f aca="false">AZ$5/(1-$C114)+$B$114-AZ$5</f>
        <v>0.899093752033843</v>
      </c>
      <c r="BA114" s="1" t="n">
        <f aca="false">BA$5/(1-$C114)+$B$114-BA$5</f>
        <v>0.90332956936761</v>
      </c>
      <c r="BB114" s="1" t="n">
        <f aca="false">BB$5/(1-$C114)+$B$114-BB$5</f>
        <v>0.907565386701377</v>
      </c>
      <c r="BC114" s="1" t="n">
        <f aca="false">BC$5/(1-$C114)+$B$114-BC$5</f>
        <v>0.911801204035144</v>
      </c>
      <c r="BD114" s="1" t="n">
        <f aca="false">BD$5/(1-$C114)+$B$114-BD$5</f>
        <v>0.916037021368911</v>
      </c>
      <c r="BE114" s="1" t="n">
        <f aca="false">BE$5/(1-$C114)+$B$114-BE$5</f>
        <v>0.920272838702679</v>
      </c>
      <c r="BF114" s="1" t="n">
        <f aca="false">BF$5/(1-$C114)+$B$114-BF$5</f>
        <v>0.924508656036446</v>
      </c>
      <c r="BG114" s="1" t="n">
        <f aca="false">BG$5/(1-$C114)+$B$114-BG$5</f>
        <v>0.928744473370213</v>
      </c>
      <c r="BH114" s="1" t="n">
        <f aca="false">BH$5/(1-$C114)+$B$114-BH$5</f>
        <v>0.932980290703981</v>
      </c>
      <c r="BI114" s="1" t="n">
        <f aca="false">BI$5/(1-$C114)+$B$114-BI$5</f>
        <v>0.937216108037748</v>
      </c>
      <c r="BJ114" s="1" t="n">
        <f aca="false">BJ$5/(1-$C114)+$B$114-BJ$5</f>
        <v>0.941451925371514</v>
      </c>
      <c r="BK114" s="1" t="n">
        <f aca="false">BK$5/(1-$C114)+$B$114-BK$5</f>
        <v>0.945687742705282</v>
      </c>
      <c r="BL114" s="1" t="n">
        <f aca="false">BL$5/(1-$C114)+$B$114-BL$5</f>
        <v>0.949923560039049</v>
      </c>
      <c r="BM114" s="1" t="n">
        <f aca="false">BM$5/(1-$C114)+$B$114-BM$5</f>
        <v>0.954159377372816</v>
      </c>
      <c r="BN114" s="1" t="n">
        <f aca="false">BN$5/(1-$C114)+$B$114-BN$5</f>
        <v>0.958395194706584</v>
      </c>
      <c r="BO114" s="1" t="n">
        <f aca="false">BO$5/(1-$C114)+$B$114-BO$5</f>
        <v>0.962631012040351</v>
      </c>
      <c r="BP114" s="1" t="n">
        <f aca="false">BP$5/(1-$C114)+$B$114-BP$5</f>
        <v>0.966866829374118</v>
      </c>
      <c r="BQ114" s="1" t="n">
        <f aca="false">BQ$5/(1-$C114)+$B$114-BQ$5</f>
        <v>0.971102646707886</v>
      </c>
      <c r="BR114" s="1" t="n">
        <f aca="false">BR$5/(1-$C114)+$B$114-BR$5</f>
        <v>0.975338464041652</v>
      </c>
      <c r="BS114" s="1" t="n">
        <f aca="false">BS$5/(1-$C114)+$B$114-BS$5</f>
        <v>0.979574281375419</v>
      </c>
      <c r="BT114" s="1" t="n">
        <f aca="false">BT$5/(1-$C114)+$B$114-BT$5</f>
        <v>0.983810098709187</v>
      </c>
      <c r="BU114" s="1" t="n">
        <f aca="false">BU$5/(1-$C114)+$B$114-BU$5</f>
        <v>0.988045916042954</v>
      </c>
      <c r="BV114" s="1" t="n">
        <f aca="false">BV$5/(1-$C114)+$B$114-BV$5</f>
        <v>0.992281733376721</v>
      </c>
      <c r="BW114" s="1" t="n">
        <f aca="false">BW$5/(1-$C114)+$B$114-BW$5</f>
        <v>0.996517550710489</v>
      </c>
      <c r="BX114" s="1" t="n">
        <f aca="false">BX$5/(1-$C114)+$B$114-BX$5</f>
        <v>1.00075336804426</v>
      </c>
      <c r="BY114" s="1" t="n">
        <f aca="false">BY$5/(1-$C114)+$B$114-BY$5</f>
        <v>1.00498918537802</v>
      </c>
      <c r="BZ114" s="1" t="n">
        <f aca="false">BZ$5/(1-$C114)+$B$114-BZ$5</f>
        <v>1.00922500271179</v>
      </c>
      <c r="CA114" s="1" t="n">
        <f aca="false">CA$5/(1-$C114)+$B$114-CA$5</f>
        <v>1.01346082004556</v>
      </c>
      <c r="CB114" s="1" t="n">
        <f aca="false">CB$5/(1-$C114)+$B$114-CB$5</f>
        <v>1.01769663737932</v>
      </c>
      <c r="CC114" s="1" t="n">
        <f aca="false">CC$5/(1-$C114)+$B$114-CC$5</f>
        <v>1.02193245471309</v>
      </c>
      <c r="CD114" s="1" t="n">
        <f aca="false">CD$5/(1-$C114)+$B$114-CD$5</f>
        <v>1.02616827204686</v>
      </c>
      <c r="CE114" s="1" t="n">
        <f aca="false">CE$5/(1-$C114)+$B$114-CE$5</f>
        <v>1.03040408938063</v>
      </c>
      <c r="CF114" s="1" t="n">
        <f aca="false">CF$5/(1-$C114)+$B$114-CF$5</f>
        <v>1.03463990671439</v>
      </c>
      <c r="CG114" s="1" t="n">
        <f aca="false">CG$5/(1-$C114)+$B$114-CG$5</f>
        <v>1.03887572404816</v>
      </c>
      <c r="CH114" s="1" t="n">
        <f aca="false">CH$5/(1-$C114)+$B$114-CH$5</f>
        <v>1.04311154138193</v>
      </c>
      <c r="CI114" s="1" t="n">
        <f aca="false">CI$5/(1-$C114)+$B$114-CI$5</f>
        <v>1.04734735871569</v>
      </c>
      <c r="CJ114" s="1" t="n">
        <f aca="false">CJ$5/(1-$C114)+$B$114-CJ$5</f>
        <v>1.05158317604946</v>
      </c>
      <c r="CK114" s="1" t="n">
        <f aca="false">CK$5/(1-$C114)+$B$114-CK$5</f>
        <v>1.05581899338323</v>
      </c>
      <c r="CL114" s="1" t="n">
        <f aca="false">CL$5/(1-$C114)+$B$114-CL$5</f>
        <v>1.060054810717</v>
      </c>
      <c r="CM114" s="1" t="n">
        <f aca="false">CM$5/(1-$C114)+$B$114-CM$5</f>
        <v>1.06429062805076</v>
      </c>
      <c r="CN114" s="1" t="n">
        <f aca="false">CN$5/(1-$C114)+$B$114-CN$5</f>
        <v>1.06852644538453</v>
      </c>
      <c r="CO114" s="1" t="n">
        <f aca="false">CO$5/(1-$C114)+$B$114-CO$5</f>
        <v>1.0727622627183</v>
      </c>
      <c r="CP114" s="1" t="n">
        <f aca="false">CP$5/(1-$C114)+$B$114-CP$5</f>
        <v>1.07699808005207</v>
      </c>
      <c r="CQ114" s="1" t="n">
        <f aca="false">CQ$5/(1-$C114)+$B$114-CQ$5</f>
        <v>1.08123389738583</v>
      </c>
      <c r="CR114" s="1" t="n">
        <f aca="false">CR$5/(1-$C114)+$B$114-CR$5</f>
        <v>1.0854697147196</v>
      </c>
      <c r="CS114" s="1" t="n">
        <f aca="false">CS$5/(1-$C114)+$B$114-CS$5</f>
        <v>1.08970553205337</v>
      </c>
      <c r="CT114" s="1" t="n">
        <f aca="false">CT$5/(1-$C114)+$B$114-CT$5</f>
        <v>1.09394134938713</v>
      </c>
      <c r="CU114" s="1" t="n">
        <f aca="false">CU$5/(1-$C114)+$B$114-CU$5</f>
        <v>1.0981771667209</v>
      </c>
      <c r="CV114" s="1" t="n">
        <f aca="false">CV$5/(1-$C114)+$B$114-CV$5</f>
        <v>1.10241298405467</v>
      </c>
      <c r="CW114" s="1" t="n">
        <f aca="false">CW$5/(1-$C114)+$B$114-CW$5</f>
        <v>1.10664880138844</v>
      </c>
      <c r="CX114" s="1" t="n">
        <f aca="false">CX$5/(1-$C114)+$B$114-CX$5</f>
        <v>1.1108846187222</v>
      </c>
      <c r="CY114" s="1" t="n">
        <f aca="false">CY$5/(1-$C114)+$B$114-CY$5</f>
        <v>1.11512043605597</v>
      </c>
      <c r="CZ114" s="1" t="n">
        <f aca="false">CZ$5/(1-$C114)+$B$114-CZ$5</f>
        <v>1.11935625338974</v>
      </c>
      <c r="DA114" s="1" t="n">
        <f aca="false">DA$5/(1-$C114)+$B$114-DA$5</f>
        <v>1.1235920707235</v>
      </c>
      <c r="DB114" s="1" t="n">
        <f aca="false">DB$5/(1-$C114)+$B$114-DB$5</f>
        <v>1.12782788805727</v>
      </c>
      <c r="DC114" s="1" t="n">
        <f aca="false">DC$5/(1-$C114)+$B$114-DC$5</f>
        <v>1.13206370539104</v>
      </c>
      <c r="DD114" s="1" t="n">
        <f aca="false">DD$5/(1-$C114)+$B$114-DD$5</f>
        <v>1.13629952272481</v>
      </c>
      <c r="DE114" s="1" t="n">
        <f aca="false">DE$5/(1-$C114)+$B$114-DE$5</f>
        <v>1.14053534005857</v>
      </c>
      <c r="DF114" s="1" t="n">
        <f aca="false">DF$5/(1-$C114)+$B$114-DF$5</f>
        <v>1.14477115739234</v>
      </c>
      <c r="DG114" s="1" t="n">
        <f aca="false">DG$5/(1-$C114)+$B$114-DG$5</f>
        <v>1.14900697472611</v>
      </c>
      <c r="DH114" s="1" t="n">
        <f aca="false">DH$5/(1-$C114)+$B$114-DH$5</f>
        <v>1.15324279205988</v>
      </c>
      <c r="DI114" s="1" t="n">
        <f aca="false">DI$5/(1-$C114)+$B$114-DI$5</f>
        <v>1.15747860939364</v>
      </c>
      <c r="DJ114" s="1" t="n">
        <f aca="false">DJ$5/(1-$C114)+$B$114-DJ$5</f>
        <v>1.16171442672741</v>
      </c>
      <c r="DK114" s="1" t="n">
        <f aca="false">DK$5/(1-$C114)+$B$114-DK$5</f>
        <v>1.16595024406118</v>
      </c>
      <c r="DL114" s="1" t="n">
        <f aca="false">DL$5/(1-$C114)+$B$114-DL$5</f>
        <v>1.17018606139494</v>
      </c>
      <c r="DM114" s="1" t="n">
        <f aca="false">DM$5/(1-$C114)+$B$114-DM$5</f>
        <v>1.17442187872871</v>
      </c>
      <c r="DN114" s="1" t="n">
        <f aca="false">DN$5/(1-$C114)+$B$114-DN$5</f>
        <v>1.17865769606248</v>
      </c>
      <c r="DO114" s="1" t="n">
        <f aca="false">DO$5/(1-$C114)+$B$114-DO$5</f>
        <v>1.18289351339625</v>
      </c>
      <c r="DP114" s="1" t="n">
        <f aca="false">DP$5/(1-$C114)+$B$114-DP$5</f>
        <v>1.18712933073001</v>
      </c>
      <c r="DQ114" s="1" t="n">
        <f aca="false">DQ$5/(1-$C114)+$B$114-DQ$5</f>
        <v>1.19136514806378</v>
      </c>
      <c r="DR114" s="1" t="n">
        <f aca="false">DR$5/(1-$C114)+$B$114-DR$5</f>
        <v>1.19560096539755</v>
      </c>
      <c r="DS114" s="1" t="n">
        <f aca="false">DS$5/(1-$C114)+$B$114-DS$5</f>
        <v>1.19983678273131</v>
      </c>
      <c r="DT114" s="1" t="n">
        <f aca="false">DT$5/(1-$C114)+$B$114-DT$5</f>
        <v>1.20407260006508</v>
      </c>
      <c r="DU114" s="1" t="n">
        <f aca="false">DU$5/(1-$C114)+$B$114-DU$5</f>
        <v>1.20830841739885</v>
      </c>
      <c r="DV114" s="1" t="n">
        <f aca="false">DV$5/(1-$C114)+$B$114-DV$5</f>
        <v>1.21254423473262</v>
      </c>
      <c r="DW114" s="1" t="n">
        <f aca="false">DW$5/(1-$C114)+$B$114-DW$5</f>
        <v>1.21678005206638</v>
      </c>
      <c r="DX114" s="1" t="n">
        <f aca="false">DX$5/(1-$C114)+$B$114-DX$5</f>
        <v>1.22101586940015</v>
      </c>
      <c r="DY114" s="1" t="n">
        <f aca="false">DY$5/(1-$C114)+$B$114-DY$5</f>
        <v>1.22525168673392</v>
      </c>
      <c r="DZ114" s="1" t="n">
        <f aca="false">DZ$5/(1-$C114)+$B$114-DZ$5</f>
        <v>1.22948750406769</v>
      </c>
      <c r="EA114" s="1" t="n">
        <f aca="false">EA$5/(1-$C114)+$B$114-EA$5</f>
        <v>1.23372332140145</v>
      </c>
      <c r="EB114" s="1" t="n">
        <f aca="false">EB$5/(1-$C114)+$B$114-EB$5</f>
        <v>1.23795913873522</v>
      </c>
      <c r="EC114" s="1" t="n">
        <f aca="false">EC$5/(1-$C114)+$B$114-EC$5</f>
        <v>1.24219495606899</v>
      </c>
      <c r="ED114" s="1" t="n">
        <f aca="false">ED$5/(1-$C114)+$B$114-ED$5</f>
        <v>1.24643077340275</v>
      </c>
    </row>
    <row r="115" customFormat="false" ht="12.75" hidden="false" customHeight="false" outlineLevel="0" collapsed="false">
      <c r="A115" s="18"/>
    </row>
    <row r="116" customFormat="false" ht="12.75" hidden="false" customHeight="false" outlineLevel="0" collapsed="false">
      <c r="A116" s="18" t="s">
        <v>131</v>
      </c>
    </row>
    <row r="117" customFormat="false" ht="12.75" hidden="false" customHeight="false" outlineLevel="0" collapsed="false">
      <c r="A117" s="18" t="s">
        <v>132</v>
      </c>
      <c r="B117" s="1" t="n">
        <f aca="false">0.1261-0.0088</f>
        <v>0.1173</v>
      </c>
      <c r="C117" s="2" t="n">
        <f aca="false">0.0037</f>
        <v>0.0037</v>
      </c>
      <c r="D117" s="1" t="n">
        <f aca="false">D$5/(1-$C117)+$B$117-D$5</f>
        <v>0.122870611261668</v>
      </c>
      <c r="E117" s="1" t="n">
        <f aca="false">E$5/(1-$C117)+$B$117-E$5</f>
        <v>0.123056298303724</v>
      </c>
      <c r="F117" s="1" t="n">
        <f aca="false">F$5/(1-$C117)+$B$117-F$5</f>
        <v>0.123241985345779</v>
      </c>
      <c r="G117" s="1" t="n">
        <f aca="false">G$5/(1-$C117)+$B$117-G$5</f>
        <v>0.123427672387835</v>
      </c>
      <c r="H117" s="1" t="n">
        <f aca="false">H$5/(1-$C117)+$B$117-H$5</f>
        <v>0.123613359429891</v>
      </c>
      <c r="I117" s="1" t="n">
        <f aca="false">I$5/(1-$C117)+$B$117-I$5</f>
        <v>0.123799046471946</v>
      </c>
      <c r="J117" s="1" t="n">
        <f aca="false">J$5/(1-$C117)+$B$117-J$5</f>
        <v>0.123984733514002</v>
      </c>
      <c r="K117" s="1" t="n">
        <f aca="false">K$5/(1-$C117)+$B$117-K$5</f>
        <v>0.124170420556057</v>
      </c>
      <c r="L117" s="1" t="n">
        <f aca="false">L$5/(1-$C117)+$B$117-L$5</f>
        <v>0.124356107598113</v>
      </c>
      <c r="M117" s="1" t="n">
        <f aca="false">M$5/(1-$C117)+$B$117-M$5</f>
        <v>0.124541794640169</v>
      </c>
      <c r="N117" s="1" t="n">
        <f aca="false">N$5/(1-$C117)+$B$117-N$5</f>
        <v>0.124727481682224</v>
      </c>
      <c r="O117" s="1" t="n">
        <f aca="false">O$5/(1-$C117)+$B$117-O$5</f>
        <v>0.12491316872428</v>
      </c>
      <c r="P117" s="1" t="n">
        <f aca="false">P$5/(1-$C117)+$B$117-P$5</f>
        <v>0.125098855766336</v>
      </c>
      <c r="Q117" s="1" t="n">
        <f aca="false">Q$5/(1-$C117)+$B$117-Q$5</f>
        <v>0.125284542808391</v>
      </c>
      <c r="R117" s="1" t="n">
        <f aca="false">R$5/(1-$C117)+$B$117-R$5</f>
        <v>0.125470229850447</v>
      </c>
      <c r="S117" s="1" t="n">
        <f aca="false">S$5/(1-$C117)+$B$117-S$5</f>
        <v>0.125655916892502</v>
      </c>
      <c r="T117" s="1" t="n">
        <f aca="false">T$5/(1-$C117)+$B$117-T$5</f>
        <v>0.125841603934558</v>
      </c>
      <c r="U117" s="1" t="n">
        <f aca="false">U$5/(1-$C117)+$B$117-U$5</f>
        <v>0.126027290976614</v>
      </c>
      <c r="V117" s="1" t="n">
        <f aca="false">V$5/(1-$C117)+$B$117-V$5</f>
        <v>0.126212978018669</v>
      </c>
      <c r="W117" s="1" t="n">
        <f aca="false">W$5/(1-$C117)+$B$117-W$5</f>
        <v>0.126398665060725</v>
      </c>
      <c r="X117" s="1" t="n">
        <f aca="false">X$5/(1-$C117)+$B$117-X$5</f>
        <v>0.126584352102781</v>
      </c>
      <c r="Y117" s="1" t="n">
        <f aca="false">Y$5/(1-$C117)+$B$117-Y$5</f>
        <v>0.126770039144836</v>
      </c>
      <c r="Z117" s="1" t="n">
        <f aca="false">Z$5/(1-$C117)+$B$117-Z$5</f>
        <v>0.126955726186892</v>
      </c>
      <c r="AA117" s="1" t="n">
        <f aca="false">AA$5/(1-$C117)+$B$117-AA$5</f>
        <v>0.127141413228947</v>
      </c>
      <c r="AB117" s="1" t="n">
        <f aca="false">AB$5/(1-$C117)+$B$117-AB$5</f>
        <v>0.127327100271003</v>
      </c>
      <c r="AC117" s="1" t="n">
        <f aca="false">AC$5/(1-$C117)+$B$117-AC$5</f>
        <v>0.127512787313059</v>
      </c>
      <c r="AD117" s="1" t="n">
        <f aca="false">AD$5/(1-$C117)+$B$117-AD$5</f>
        <v>0.127698474355114</v>
      </c>
      <c r="AE117" s="1" t="n">
        <f aca="false">AE$5/(1-$C117)+$B$117-AE$5</f>
        <v>0.12788416139717</v>
      </c>
      <c r="AF117" s="1" t="n">
        <f aca="false">AF$5/(1-$C117)+$B$117-AF$5</f>
        <v>0.128069848439226</v>
      </c>
      <c r="AG117" s="1" t="n">
        <f aca="false">AG$5/(1-$C117)+$B$117-AG$5</f>
        <v>0.128255535481281</v>
      </c>
      <c r="AH117" s="1" t="n">
        <f aca="false">AH$5/(1-$C117)+$B$117-AH$5</f>
        <v>0.128441222523337</v>
      </c>
      <c r="AI117" s="1" t="n">
        <f aca="false">AI$5/(1-$C117)+$B$117-AI$5</f>
        <v>0.128626909565392</v>
      </c>
      <c r="AJ117" s="1" t="n">
        <f aca="false">AJ$5/(1-$C117)+$B$117-AJ$5</f>
        <v>0.128812596607448</v>
      </c>
      <c r="AK117" s="1" t="n">
        <f aca="false">AK$5/(1-$C117)+$B$117-AK$5</f>
        <v>0.128998283649504</v>
      </c>
      <c r="AL117" s="1" t="n">
        <f aca="false">AL$5/(1-$C117)+$B$117-AL$5</f>
        <v>0.129183970691559</v>
      </c>
      <c r="AM117" s="1" t="n">
        <f aca="false">AM$5/(1-$C117)+$B$117-AM$5</f>
        <v>0.129369657733615</v>
      </c>
      <c r="AN117" s="1" t="n">
        <f aca="false">AN$5/(1-$C117)+$B$117-AN$5</f>
        <v>0.12955534477567</v>
      </c>
      <c r="AO117" s="1" t="n">
        <f aca="false">AO$5/(1-$C117)+$B$117-AO$5</f>
        <v>0.129741031817726</v>
      </c>
      <c r="AP117" s="1" t="n">
        <f aca="false">AP$5/(1-$C117)+$B$117-AP$5</f>
        <v>0.129926718859782</v>
      </c>
      <c r="AQ117" s="1" t="n">
        <f aca="false">AQ$5/(1-$C117)+$B$117-AQ$5</f>
        <v>0.130112405901837</v>
      </c>
      <c r="AR117" s="1" t="n">
        <f aca="false">AR$5/(1-$C117)+$B$117-AR$5</f>
        <v>0.130298092943893</v>
      </c>
      <c r="AS117" s="1" t="n">
        <f aca="false">AS$5/(1-$C117)+$B$117-AS$5</f>
        <v>0.130483779985948</v>
      </c>
      <c r="AT117" s="1" t="n">
        <f aca="false">AT$5/(1-$C117)+$B$117-AT$5</f>
        <v>0.130669467028004</v>
      </c>
      <c r="AU117" s="1" t="n">
        <f aca="false">AU$5/(1-$C117)+$B$117-AU$5</f>
        <v>0.130855154070059</v>
      </c>
      <c r="AV117" s="1" t="n">
        <f aca="false">AV$5/(1-$C117)+$B$117-AV$5</f>
        <v>0.131040841112115</v>
      </c>
      <c r="AW117" s="1" t="n">
        <f aca="false">AW$5/(1-$C117)+$B$117-AW$5</f>
        <v>0.131226528154171</v>
      </c>
      <c r="AX117" s="1" t="n">
        <f aca="false">AX$5/(1-$C117)+$B$117-AX$5</f>
        <v>0.131412215196226</v>
      </c>
      <c r="AY117" s="1" t="n">
        <f aca="false">AY$5/(1-$C117)+$B$117-AY$5</f>
        <v>0.131597902238282</v>
      </c>
      <c r="AZ117" s="1" t="n">
        <f aca="false">AZ$5/(1-$C117)+$B$117-AZ$5</f>
        <v>0.131783589280337</v>
      </c>
      <c r="BA117" s="1" t="n">
        <f aca="false">BA$5/(1-$C117)+$B$117-BA$5</f>
        <v>0.131969276322393</v>
      </c>
      <c r="BB117" s="1" t="n">
        <f aca="false">BB$5/(1-$C117)+$B$117-BB$5</f>
        <v>0.132154963364449</v>
      </c>
      <c r="BC117" s="1" t="n">
        <f aca="false">BC$5/(1-$C117)+$B$117-BC$5</f>
        <v>0.132340650406505</v>
      </c>
      <c r="BD117" s="1" t="n">
        <f aca="false">BD$5/(1-$C117)+$B$117-BD$5</f>
        <v>0.13252633744856</v>
      </c>
      <c r="BE117" s="1" t="n">
        <f aca="false">BE$5/(1-$C117)+$B$117-BE$5</f>
        <v>0.132712024490615</v>
      </c>
      <c r="BF117" s="1" t="n">
        <f aca="false">BF$5/(1-$C117)+$B$117-BF$5</f>
        <v>0.132897711532671</v>
      </c>
      <c r="BG117" s="1" t="n">
        <f aca="false">BG$5/(1-$C117)+$B$117-BG$5</f>
        <v>0.133083398574727</v>
      </c>
      <c r="BH117" s="1" t="n">
        <f aca="false">BH$5/(1-$C117)+$B$117-BH$5</f>
        <v>0.133269085616782</v>
      </c>
      <c r="BI117" s="1" t="n">
        <f aca="false">BI$5/(1-$C117)+$B$117-BI$5</f>
        <v>0.133454772658838</v>
      </c>
      <c r="BJ117" s="1" t="n">
        <f aca="false">BJ$5/(1-$C117)+$B$117-BJ$5</f>
        <v>0.133640459700894</v>
      </c>
      <c r="BK117" s="1" t="n">
        <f aca="false">BK$5/(1-$C117)+$B$117-BK$5</f>
        <v>0.133826146742949</v>
      </c>
      <c r="BL117" s="1" t="n">
        <f aca="false">BL$5/(1-$C117)+$B$117-BL$5</f>
        <v>0.134011833785005</v>
      </c>
      <c r="BM117" s="1" t="n">
        <f aca="false">BM$5/(1-$C117)+$B$117-BM$5</f>
        <v>0.13419752082706</v>
      </c>
      <c r="BN117" s="1" t="n">
        <f aca="false">BN$5/(1-$C117)+$B$117-BN$5</f>
        <v>0.134383207869116</v>
      </c>
      <c r="BO117" s="1" t="n">
        <f aca="false">BO$5/(1-$C117)+$B$117-BO$5</f>
        <v>0.134568894911172</v>
      </c>
      <c r="BP117" s="1" t="n">
        <f aca="false">BP$5/(1-$C117)+$B$117-BP$5</f>
        <v>0.134754581953227</v>
      </c>
      <c r="BQ117" s="1" t="n">
        <f aca="false">BQ$5/(1-$C117)+$B$117-BQ$5</f>
        <v>0.134940268995283</v>
      </c>
      <c r="BR117" s="1" t="n">
        <f aca="false">BR$5/(1-$C117)+$B$117-BR$5</f>
        <v>0.135125956037339</v>
      </c>
      <c r="BS117" s="1" t="n">
        <f aca="false">BS$5/(1-$C117)+$B$117-BS$5</f>
        <v>0.135311643079394</v>
      </c>
      <c r="BT117" s="1" t="n">
        <f aca="false">BT$5/(1-$C117)+$B$117-BT$5</f>
        <v>0.135497330121449</v>
      </c>
      <c r="BU117" s="1" t="n">
        <f aca="false">BU$5/(1-$C117)+$B$117-BU$5</f>
        <v>0.135683017163506</v>
      </c>
      <c r="BV117" s="1" t="n">
        <f aca="false">BV$5/(1-$C117)+$B$117-BV$5</f>
        <v>0.135868704205561</v>
      </c>
      <c r="BW117" s="1" t="n">
        <f aca="false">BW$5/(1-$C117)+$B$117-BW$5</f>
        <v>0.136054391247616</v>
      </c>
      <c r="BX117" s="1" t="n">
        <f aca="false">BX$5/(1-$C117)+$B$117-BX$5</f>
        <v>0.136240078289672</v>
      </c>
      <c r="BY117" s="1" t="n">
        <f aca="false">BY$5/(1-$C117)+$B$117-BY$5</f>
        <v>0.136425765331728</v>
      </c>
      <c r="BZ117" s="1" t="n">
        <f aca="false">BZ$5/(1-$C117)+$B$117-BZ$5</f>
        <v>0.136611452373783</v>
      </c>
      <c r="CA117" s="1" t="n">
        <f aca="false">CA$5/(1-$C117)+$B$117-CA$5</f>
        <v>0.136797139415839</v>
      </c>
      <c r="CB117" s="1" t="n">
        <f aca="false">CB$5/(1-$C117)+$B$117-CB$5</f>
        <v>0.136982826457895</v>
      </c>
      <c r="CC117" s="1" t="n">
        <f aca="false">CC$5/(1-$C117)+$B$117-CC$5</f>
        <v>0.13716851349995</v>
      </c>
      <c r="CD117" s="1" t="n">
        <f aca="false">CD$5/(1-$C117)+$B$117-CD$5</f>
        <v>0.137354200542005</v>
      </c>
      <c r="CE117" s="1" t="n">
        <f aca="false">CE$5/(1-$C117)+$B$117-CE$5</f>
        <v>0.137539887584062</v>
      </c>
      <c r="CF117" s="1" t="n">
        <f aca="false">CF$5/(1-$C117)+$B$117-CF$5</f>
        <v>0.137725574626117</v>
      </c>
      <c r="CG117" s="1" t="n">
        <f aca="false">CG$5/(1-$C117)+$B$117-CG$5</f>
        <v>0.137911261668172</v>
      </c>
      <c r="CH117" s="1" t="n">
        <f aca="false">CH$5/(1-$C117)+$B$117-CH$5</f>
        <v>0.138096948710229</v>
      </c>
      <c r="CI117" s="1" t="n">
        <f aca="false">CI$5/(1-$C117)+$B$117-CI$5</f>
        <v>0.138282635752284</v>
      </c>
      <c r="CJ117" s="1" t="n">
        <f aca="false">CJ$5/(1-$C117)+$B$117-CJ$5</f>
        <v>0.138468322794339</v>
      </c>
      <c r="CK117" s="1" t="n">
        <f aca="false">CK$5/(1-$C117)+$B$117-CK$5</f>
        <v>0.138654009836395</v>
      </c>
      <c r="CL117" s="1" t="n">
        <f aca="false">CL$5/(1-$C117)+$B$117-CL$5</f>
        <v>0.138839696878451</v>
      </c>
      <c r="CM117" s="1" t="n">
        <f aca="false">CM$5/(1-$C117)+$B$117-CM$5</f>
        <v>0.139025383920506</v>
      </c>
      <c r="CN117" s="1" t="n">
        <f aca="false">CN$5/(1-$C117)+$B$117-CN$5</f>
        <v>0.139211070962562</v>
      </c>
      <c r="CO117" s="1" t="n">
        <f aca="false">CO$5/(1-$C117)+$B$117-CO$5</f>
        <v>0.139396758004618</v>
      </c>
      <c r="CP117" s="1" t="n">
        <f aca="false">CP$5/(1-$C117)+$B$117-CP$5</f>
        <v>0.139582445046673</v>
      </c>
      <c r="CQ117" s="1" t="n">
        <f aca="false">CQ$5/(1-$C117)+$B$117-CQ$5</f>
        <v>0.139768132088729</v>
      </c>
      <c r="CR117" s="1" t="n">
        <f aca="false">CR$5/(1-$C117)+$B$117-CR$5</f>
        <v>0.139953819130784</v>
      </c>
      <c r="CS117" s="1" t="n">
        <f aca="false">CS$5/(1-$C117)+$B$117-CS$5</f>
        <v>0.14013950617284</v>
      </c>
      <c r="CT117" s="1" t="n">
        <f aca="false">CT$5/(1-$C117)+$B$117-CT$5</f>
        <v>0.140325193214895</v>
      </c>
      <c r="CU117" s="1" t="n">
        <f aca="false">CU$5/(1-$C117)+$B$117-CU$5</f>
        <v>0.140510880256951</v>
      </c>
      <c r="CV117" s="1" t="n">
        <f aca="false">CV$5/(1-$C117)+$B$117-CV$5</f>
        <v>0.140696567299007</v>
      </c>
      <c r="CW117" s="1" t="n">
        <f aca="false">CW$5/(1-$C117)+$B$117-CW$5</f>
        <v>0.140882254341062</v>
      </c>
      <c r="CX117" s="1" t="n">
        <f aca="false">CX$5/(1-$C117)+$B$117-CX$5</f>
        <v>0.141067941383118</v>
      </c>
      <c r="CY117" s="1" t="n">
        <f aca="false">CY$5/(1-$C117)+$B$117-CY$5</f>
        <v>0.141253628425173</v>
      </c>
      <c r="CZ117" s="1" t="n">
        <f aca="false">CZ$5/(1-$C117)+$B$117-CZ$5</f>
        <v>0.141439315467229</v>
      </c>
      <c r="DA117" s="1" t="n">
        <f aca="false">DA$5/(1-$C117)+$B$117-DA$5</f>
        <v>0.141625002509285</v>
      </c>
      <c r="DB117" s="1" t="n">
        <f aca="false">DB$5/(1-$C117)+$B$117-DB$5</f>
        <v>0.14181068955134</v>
      </c>
      <c r="DC117" s="1" t="n">
        <f aca="false">DC$5/(1-$C117)+$B$117-DC$5</f>
        <v>0.141996376593396</v>
      </c>
      <c r="DD117" s="1" t="n">
        <f aca="false">DD$5/(1-$C117)+$B$117-DD$5</f>
        <v>0.142182063635452</v>
      </c>
      <c r="DE117" s="1" t="n">
        <f aca="false">DE$5/(1-$C117)+$B$117-DE$5</f>
        <v>0.142367750677507</v>
      </c>
      <c r="DF117" s="1" t="n">
        <f aca="false">DF$5/(1-$C117)+$B$117-DF$5</f>
        <v>0.142553437719563</v>
      </c>
      <c r="DG117" s="1" t="n">
        <f aca="false">DG$5/(1-$C117)+$B$117-DG$5</f>
        <v>0.142739124761619</v>
      </c>
      <c r="DH117" s="1" t="n">
        <f aca="false">DH$5/(1-$C117)+$B$117-DH$5</f>
        <v>0.142924811803674</v>
      </c>
      <c r="DI117" s="1" t="n">
        <f aca="false">DI$5/(1-$C117)+$B$117-DI$5</f>
        <v>0.143110498845729</v>
      </c>
      <c r="DJ117" s="1" t="n">
        <f aca="false">DJ$5/(1-$C117)+$B$117-DJ$5</f>
        <v>0.143296185887785</v>
      </c>
      <c r="DK117" s="1" t="n">
        <f aca="false">DK$5/(1-$C117)+$B$117-DK$5</f>
        <v>0.143481872929841</v>
      </c>
      <c r="DL117" s="1" t="n">
        <f aca="false">DL$5/(1-$C117)+$B$117-DL$5</f>
        <v>0.143667559971896</v>
      </c>
      <c r="DM117" s="1" t="n">
        <f aca="false">DM$5/(1-$C117)+$B$117-DM$5</f>
        <v>0.143853247013952</v>
      </c>
      <c r="DN117" s="1" t="n">
        <f aca="false">DN$5/(1-$C117)+$B$117-DN$5</f>
        <v>0.144038934056008</v>
      </c>
      <c r="DO117" s="1" t="n">
        <f aca="false">DO$5/(1-$C117)+$B$117-DO$5</f>
        <v>0.144224621098063</v>
      </c>
      <c r="DP117" s="1" t="n">
        <f aca="false">DP$5/(1-$C117)+$B$117-DP$5</f>
        <v>0.144410308140118</v>
      </c>
      <c r="DQ117" s="1" t="n">
        <f aca="false">DQ$5/(1-$C117)+$B$117-DQ$5</f>
        <v>0.144595995182175</v>
      </c>
      <c r="DR117" s="1" t="n">
        <f aca="false">DR$5/(1-$C117)+$B$117-DR$5</f>
        <v>0.14478168222423</v>
      </c>
      <c r="DS117" s="1" t="n">
        <f aca="false">DS$5/(1-$C117)+$B$117-DS$5</f>
        <v>0.144967369266285</v>
      </c>
      <c r="DT117" s="1" t="n">
        <f aca="false">DT$5/(1-$C117)+$B$117-DT$5</f>
        <v>0.145153056308342</v>
      </c>
      <c r="DU117" s="1" t="n">
        <f aca="false">DU$5/(1-$C117)+$B$117-DU$5</f>
        <v>0.145338743350397</v>
      </c>
      <c r="DV117" s="1" t="n">
        <f aca="false">DV$5/(1-$C117)+$B$117-DV$5</f>
        <v>0.145524430392452</v>
      </c>
      <c r="DW117" s="1" t="n">
        <f aca="false">DW$5/(1-$C117)+$B$117-DW$5</f>
        <v>0.145710117434508</v>
      </c>
      <c r="DX117" s="1" t="n">
        <f aca="false">DX$5/(1-$C117)+$B$117-DX$5</f>
        <v>0.145895804476564</v>
      </c>
      <c r="DY117" s="1" t="n">
        <f aca="false">DY$5/(1-$C117)+$B$117-DY$5</f>
        <v>0.146081491518619</v>
      </c>
      <c r="DZ117" s="1" t="n">
        <f aca="false">DZ$5/(1-$C117)+$B$117-DZ$5</f>
        <v>0.146267178560675</v>
      </c>
      <c r="EA117" s="1" t="n">
        <f aca="false">EA$5/(1-$C117)+$B$117-EA$5</f>
        <v>0.146452865602731</v>
      </c>
      <c r="EB117" s="1" t="n">
        <f aca="false">EB$5/(1-$C117)+$B$117-EB$5</f>
        <v>0.146638552644785</v>
      </c>
      <c r="EC117" s="1" t="n">
        <f aca="false">EC$5/(1-$C117)+$B$117-EC$5</f>
        <v>0.146824239686842</v>
      </c>
      <c r="ED117" s="1" t="n">
        <f aca="false">ED$5/(1-$C117)+$B$117-ED$5</f>
        <v>0.147009926728898</v>
      </c>
    </row>
    <row r="118" customFormat="false" ht="12.75" hidden="false" customHeight="false" outlineLevel="0" collapsed="false">
      <c r="A118" s="18" t="s">
        <v>133</v>
      </c>
      <c r="B118" s="1" t="n">
        <f aca="false">0.2395-0.0088</f>
        <v>0.2307</v>
      </c>
      <c r="C118" s="2" t="n">
        <f aca="false">0.0222</f>
        <v>0.0222</v>
      </c>
      <c r="D118" s="1" t="n">
        <f aca="false">D$5/(1-$C118)+$B$118-D$5</f>
        <v>0.264756044180814</v>
      </c>
      <c r="E118" s="1" t="n">
        <f aca="false">E$5/(1-$C118)+$B$118-E$5</f>
        <v>0.265891245653508</v>
      </c>
      <c r="F118" s="1" t="n">
        <f aca="false">F$5/(1-$C118)+$B$118-F$5</f>
        <v>0.267026447126202</v>
      </c>
      <c r="G118" s="1" t="n">
        <f aca="false">G$5/(1-$C118)+$B$118-G$5</f>
        <v>0.268161648598895</v>
      </c>
      <c r="H118" s="1" t="n">
        <f aca="false">H$5/(1-$C118)+$B$118-H$5</f>
        <v>0.269296850071589</v>
      </c>
      <c r="I118" s="1" t="n">
        <f aca="false">I$5/(1-$C118)+$B$118-I$5</f>
        <v>0.270432051544283</v>
      </c>
      <c r="J118" s="1" t="n">
        <f aca="false">J$5/(1-$C118)+$B$118-J$5</f>
        <v>0.271567253016977</v>
      </c>
      <c r="K118" s="1" t="n">
        <f aca="false">K$5/(1-$C118)+$B$118-K$5</f>
        <v>0.272702454489671</v>
      </c>
      <c r="L118" s="1" t="n">
        <f aca="false">L$5/(1-$C118)+$B$118-L$5</f>
        <v>0.273837655962364</v>
      </c>
      <c r="M118" s="1" t="n">
        <f aca="false">M$5/(1-$C118)+$B$118-M$5</f>
        <v>0.274972857435058</v>
      </c>
      <c r="N118" s="1" t="n">
        <f aca="false">N$5/(1-$C118)+$B$118-N$5</f>
        <v>0.276108058907752</v>
      </c>
      <c r="O118" s="1" t="n">
        <f aca="false">O$5/(1-$C118)+$B$118-O$5</f>
        <v>0.277243260380446</v>
      </c>
      <c r="P118" s="1" t="n">
        <f aca="false">P$5/(1-$C118)+$B$118-P$5</f>
        <v>0.27837846185314</v>
      </c>
      <c r="Q118" s="1" t="n">
        <f aca="false">Q$5/(1-$C118)+$B$118-Q$5</f>
        <v>0.279513663325834</v>
      </c>
      <c r="R118" s="1" t="n">
        <f aca="false">R$5/(1-$C118)+$B$118-R$5</f>
        <v>0.280648864798527</v>
      </c>
      <c r="S118" s="1" t="n">
        <f aca="false">S$5/(1-$C118)+$B$118-S$5</f>
        <v>0.281784066271221</v>
      </c>
      <c r="T118" s="1" t="n">
        <f aca="false">T$5/(1-$C118)+$B$118-T$5</f>
        <v>0.282919267743915</v>
      </c>
      <c r="U118" s="1" t="n">
        <f aca="false">U$5/(1-$C118)+$B$118-U$5</f>
        <v>0.284054469216609</v>
      </c>
      <c r="V118" s="1" t="n">
        <f aca="false">V$5/(1-$C118)+$B$118-V$5</f>
        <v>0.285189670689303</v>
      </c>
      <c r="W118" s="1" t="n">
        <f aca="false">W$5/(1-$C118)+$B$118-W$5</f>
        <v>0.286324872161996</v>
      </c>
      <c r="X118" s="1" t="n">
        <f aca="false">X$5/(1-$C118)+$B$118-X$5</f>
        <v>0.28746007363469</v>
      </c>
      <c r="Y118" s="1" t="n">
        <f aca="false">Y$5/(1-$C118)+$B$118-Y$5</f>
        <v>0.288595275107384</v>
      </c>
      <c r="Z118" s="1" t="n">
        <f aca="false">Z$5/(1-$C118)+$B$118-Z$5</f>
        <v>0.289730476580078</v>
      </c>
      <c r="AA118" s="1" t="n">
        <f aca="false">AA$5/(1-$C118)+$B$118-AA$5</f>
        <v>0.290865678052771</v>
      </c>
      <c r="AB118" s="1" t="n">
        <f aca="false">AB$5/(1-$C118)+$B$118-AB$5</f>
        <v>0.292000879525466</v>
      </c>
      <c r="AC118" s="1" t="n">
        <f aca="false">AC$5/(1-$C118)+$B$118-AC$5</f>
        <v>0.293136080998159</v>
      </c>
      <c r="AD118" s="1" t="n">
        <f aca="false">AD$5/(1-$C118)+$B$118-AD$5</f>
        <v>0.294271282470853</v>
      </c>
      <c r="AE118" s="1" t="n">
        <f aca="false">AE$5/(1-$C118)+$B$118-AE$5</f>
        <v>0.295406483943547</v>
      </c>
      <c r="AF118" s="1" t="n">
        <f aca="false">AF$5/(1-$C118)+$B$118-AF$5</f>
        <v>0.296541685416241</v>
      </c>
      <c r="AG118" s="1" t="n">
        <f aca="false">AG$5/(1-$C118)+$B$118-AG$5</f>
        <v>0.297676886888934</v>
      </c>
      <c r="AH118" s="1" t="n">
        <f aca="false">AH$5/(1-$C118)+$B$118-AH$5</f>
        <v>0.298812088361628</v>
      </c>
      <c r="AI118" s="1" t="n">
        <f aca="false">AI$5/(1-$C118)+$B$118-AI$5</f>
        <v>0.299947289834322</v>
      </c>
      <c r="AJ118" s="1" t="n">
        <f aca="false">AJ$5/(1-$C118)+$B$118-AJ$5</f>
        <v>0.301082491307016</v>
      </c>
      <c r="AK118" s="1" t="n">
        <f aca="false">AK$5/(1-$C118)+$B$118-AK$5</f>
        <v>0.30221769277971</v>
      </c>
      <c r="AL118" s="1" t="n">
        <f aca="false">AL$5/(1-$C118)+$B$118-AL$5</f>
        <v>0.303352894252404</v>
      </c>
      <c r="AM118" s="1" t="n">
        <f aca="false">AM$5/(1-$C118)+$B$118-AM$5</f>
        <v>0.304488095725097</v>
      </c>
      <c r="AN118" s="1" t="n">
        <f aca="false">AN$5/(1-$C118)+$B$118-AN$5</f>
        <v>0.305623297197791</v>
      </c>
      <c r="AO118" s="1" t="n">
        <f aca="false">AO$5/(1-$C118)+$B$118-AO$5</f>
        <v>0.306758498670485</v>
      </c>
      <c r="AP118" s="1" t="n">
        <f aca="false">AP$5/(1-$C118)+$B$118-AP$5</f>
        <v>0.307893700143179</v>
      </c>
      <c r="AQ118" s="1" t="n">
        <f aca="false">AQ$5/(1-$C118)+$B$118-AQ$5</f>
        <v>0.309028901615872</v>
      </c>
      <c r="AR118" s="1" t="n">
        <f aca="false">AR$5/(1-$C118)+$B$118-AR$5</f>
        <v>0.310164103088566</v>
      </c>
      <c r="AS118" s="1" t="n">
        <f aca="false">AS$5/(1-$C118)+$B$118-AS$5</f>
        <v>0.31129930456126</v>
      </c>
      <c r="AT118" s="1" t="n">
        <f aca="false">AT$5/(1-$C118)+$B$118-AT$5</f>
        <v>0.312434506033954</v>
      </c>
      <c r="AU118" s="1" t="n">
        <f aca="false">AU$5/(1-$C118)+$B$118-AU$5</f>
        <v>0.313569707506648</v>
      </c>
      <c r="AV118" s="1" t="n">
        <f aca="false">AV$5/(1-$C118)+$B$118-AV$5</f>
        <v>0.314704908979341</v>
      </c>
      <c r="AW118" s="1" t="n">
        <f aca="false">AW$5/(1-$C118)+$B$118-AW$5</f>
        <v>0.315840110452035</v>
      </c>
      <c r="AX118" s="1" t="n">
        <f aca="false">AX$5/(1-$C118)+$B$118-AX$5</f>
        <v>0.316975311924729</v>
      </c>
      <c r="AY118" s="1" t="n">
        <f aca="false">AY$5/(1-$C118)+$B$118-AY$5</f>
        <v>0.318110513397423</v>
      </c>
      <c r="AZ118" s="1" t="n">
        <f aca="false">AZ$5/(1-$C118)+$B$118-AZ$5</f>
        <v>0.319245714870116</v>
      </c>
      <c r="BA118" s="1" t="n">
        <f aca="false">BA$5/(1-$C118)+$B$118-BA$5</f>
        <v>0.32038091634281</v>
      </c>
      <c r="BB118" s="1" t="n">
        <f aca="false">BB$5/(1-$C118)+$B$118-BB$5</f>
        <v>0.321516117815504</v>
      </c>
      <c r="BC118" s="1" t="n">
        <f aca="false">BC$5/(1-$C118)+$B$118-BC$5</f>
        <v>0.322651319288197</v>
      </c>
      <c r="BD118" s="1" t="n">
        <f aca="false">BD$5/(1-$C118)+$B$118-BD$5</f>
        <v>0.323786520760891</v>
      </c>
      <c r="BE118" s="1" t="n">
        <f aca="false">BE$5/(1-$C118)+$B$118-BE$5</f>
        <v>0.324921722233585</v>
      </c>
      <c r="BF118" s="1" t="n">
        <f aca="false">BF$5/(1-$C118)+$B$118-BF$5</f>
        <v>0.326056923706279</v>
      </c>
      <c r="BG118" s="1" t="n">
        <f aca="false">BG$5/(1-$C118)+$B$118-BG$5</f>
        <v>0.327192125178973</v>
      </c>
      <c r="BH118" s="1" t="n">
        <f aca="false">BH$5/(1-$C118)+$B$118-BH$5</f>
        <v>0.328327326651666</v>
      </c>
      <c r="BI118" s="1" t="n">
        <f aca="false">BI$5/(1-$C118)+$B$118-BI$5</f>
        <v>0.329462528124361</v>
      </c>
      <c r="BJ118" s="1" t="n">
        <f aca="false">BJ$5/(1-$C118)+$B$118-BJ$5</f>
        <v>0.330597729597054</v>
      </c>
      <c r="BK118" s="1" t="n">
        <f aca="false">BK$5/(1-$C118)+$B$118-BK$5</f>
        <v>0.331732931069748</v>
      </c>
      <c r="BL118" s="1" t="n">
        <f aca="false">BL$5/(1-$C118)+$B$118-BL$5</f>
        <v>0.332868132542441</v>
      </c>
      <c r="BM118" s="1" t="n">
        <f aca="false">BM$5/(1-$C118)+$B$118-BM$5</f>
        <v>0.334003334015136</v>
      </c>
      <c r="BN118" s="1" t="n">
        <f aca="false">BN$5/(1-$C118)+$B$118-BN$5</f>
        <v>0.335138535487829</v>
      </c>
      <c r="BO118" s="1" t="n">
        <f aca="false">BO$5/(1-$C118)+$B$118-BO$5</f>
        <v>0.336273736960523</v>
      </c>
      <c r="BP118" s="1" t="n">
        <f aca="false">BP$5/(1-$C118)+$B$118-BP$5</f>
        <v>0.337408938433217</v>
      </c>
      <c r="BQ118" s="1" t="n">
        <f aca="false">BQ$5/(1-$C118)+$B$118-BQ$5</f>
        <v>0.338544139905911</v>
      </c>
      <c r="BR118" s="1" t="n">
        <f aca="false">BR$5/(1-$C118)+$B$118-BR$5</f>
        <v>0.339679341378605</v>
      </c>
      <c r="BS118" s="1" t="n">
        <f aca="false">BS$5/(1-$C118)+$B$118-BS$5</f>
        <v>0.340814542851298</v>
      </c>
      <c r="BT118" s="1" t="n">
        <f aca="false">BT$5/(1-$C118)+$B$118-BT$5</f>
        <v>0.341949744323992</v>
      </c>
      <c r="BU118" s="1" t="n">
        <f aca="false">BU$5/(1-$C118)+$B$118-BU$5</f>
        <v>0.343084945796686</v>
      </c>
      <c r="BV118" s="1" t="n">
        <f aca="false">BV$5/(1-$C118)+$B$118-BV$5</f>
        <v>0.34422014726938</v>
      </c>
      <c r="BW118" s="1" t="n">
        <f aca="false">BW$5/(1-$C118)+$B$118-BW$5</f>
        <v>0.345355348742073</v>
      </c>
      <c r="BX118" s="1" t="n">
        <f aca="false">BX$5/(1-$C118)+$B$118-BX$5</f>
        <v>0.346490550214767</v>
      </c>
      <c r="BY118" s="1" t="n">
        <f aca="false">BY$5/(1-$C118)+$B$118-BY$5</f>
        <v>0.347625751687461</v>
      </c>
      <c r="BZ118" s="1" t="n">
        <f aca="false">BZ$5/(1-$C118)+$B$118-BZ$5</f>
        <v>0.348760953160155</v>
      </c>
      <c r="CA118" s="1" t="n">
        <f aca="false">CA$5/(1-$C118)+$B$118-CA$5</f>
        <v>0.349896154632849</v>
      </c>
      <c r="CB118" s="1" t="n">
        <f aca="false">CB$5/(1-$C118)+$B$118-CB$5</f>
        <v>0.351031356105542</v>
      </c>
      <c r="CC118" s="1" t="n">
        <f aca="false">CC$5/(1-$C118)+$B$118-CC$5</f>
        <v>0.352166557578236</v>
      </c>
      <c r="CD118" s="1" t="n">
        <f aca="false">CD$5/(1-$C118)+$B$118-CD$5</f>
        <v>0.35330175905093</v>
      </c>
      <c r="CE118" s="1" t="n">
        <f aca="false">CE$5/(1-$C118)+$B$118-CE$5</f>
        <v>0.354436960523624</v>
      </c>
      <c r="CF118" s="1" t="n">
        <f aca="false">CF$5/(1-$C118)+$B$118-CF$5</f>
        <v>0.355572161996317</v>
      </c>
      <c r="CG118" s="1" t="n">
        <f aca="false">CG$5/(1-$C118)+$B$118-CG$5</f>
        <v>0.356707363469011</v>
      </c>
      <c r="CH118" s="1" t="n">
        <f aca="false">CH$5/(1-$C118)+$B$118-CH$5</f>
        <v>0.357842564941706</v>
      </c>
      <c r="CI118" s="1" t="n">
        <f aca="false">CI$5/(1-$C118)+$B$118-CI$5</f>
        <v>0.358977766414399</v>
      </c>
      <c r="CJ118" s="1" t="n">
        <f aca="false">CJ$5/(1-$C118)+$B$118-CJ$5</f>
        <v>0.360112967887093</v>
      </c>
      <c r="CK118" s="1" t="n">
        <f aca="false">CK$5/(1-$C118)+$B$118-CK$5</f>
        <v>0.361248169359786</v>
      </c>
      <c r="CL118" s="1" t="n">
        <f aca="false">CL$5/(1-$C118)+$B$118-CL$5</f>
        <v>0.362383370832481</v>
      </c>
      <c r="CM118" s="1" t="n">
        <f aca="false">CM$5/(1-$C118)+$B$118-CM$5</f>
        <v>0.363518572305174</v>
      </c>
      <c r="CN118" s="1" t="n">
        <f aca="false">CN$5/(1-$C118)+$B$118-CN$5</f>
        <v>0.364653773777868</v>
      </c>
      <c r="CO118" s="1" t="n">
        <f aca="false">CO$5/(1-$C118)+$B$118-CO$5</f>
        <v>0.365788975250561</v>
      </c>
      <c r="CP118" s="1" t="n">
        <f aca="false">CP$5/(1-$C118)+$B$118-CP$5</f>
        <v>0.366924176723256</v>
      </c>
      <c r="CQ118" s="1" t="n">
        <f aca="false">CQ$5/(1-$C118)+$B$118-CQ$5</f>
        <v>0.36805937819595</v>
      </c>
      <c r="CR118" s="1" t="n">
        <f aca="false">CR$5/(1-$C118)+$B$118-CR$5</f>
        <v>0.369194579668643</v>
      </c>
      <c r="CS118" s="1" t="n">
        <f aca="false">CS$5/(1-$C118)+$B$118-CS$5</f>
        <v>0.370329781141337</v>
      </c>
      <c r="CT118" s="1" t="n">
        <f aca="false">CT$5/(1-$C118)+$B$118-CT$5</f>
        <v>0.371464982614031</v>
      </c>
      <c r="CU118" s="1" t="n">
        <f aca="false">CU$5/(1-$C118)+$B$118-CU$5</f>
        <v>0.372600184086725</v>
      </c>
      <c r="CV118" s="1" t="n">
        <f aca="false">CV$5/(1-$C118)+$B$118-CV$5</f>
        <v>0.373735385559418</v>
      </c>
      <c r="CW118" s="1" t="n">
        <f aca="false">CW$5/(1-$C118)+$B$118-CW$5</f>
        <v>0.374870587032112</v>
      </c>
      <c r="CX118" s="1" t="n">
        <f aca="false">CX$5/(1-$C118)+$B$118-CX$5</f>
        <v>0.376005788504807</v>
      </c>
      <c r="CY118" s="1" t="n">
        <f aca="false">CY$5/(1-$C118)+$B$118-CY$5</f>
        <v>0.3771409899775</v>
      </c>
      <c r="CZ118" s="1" t="n">
        <f aca="false">CZ$5/(1-$C118)+$B$118-CZ$5</f>
        <v>0.378276191450194</v>
      </c>
      <c r="DA118" s="1" t="n">
        <f aca="false">DA$5/(1-$C118)+$B$118-DA$5</f>
        <v>0.379411392922887</v>
      </c>
      <c r="DB118" s="1" t="n">
        <f aca="false">DB$5/(1-$C118)+$B$118-DB$5</f>
        <v>0.380546594395582</v>
      </c>
      <c r="DC118" s="1" t="n">
        <f aca="false">DC$5/(1-$C118)+$B$118-DC$5</f>
        <v>0.381681795868275</v>
      </c>
      <c r="DD118" s="1" t="n">
        <f aca="false">DD$5/(1-$C118)+$B$118-DD$5</f>
        <v>0.382816997340969</v>
      </c>
      <c r="DE118" s="1" t="n">
        <f aca="false">DE$5/(1-$C118)+$B$118-DE$5</f>
        <v>0.383952198813662</v>
      </c>
      <c r="DF118" s="1" t="n">
        <f aca="false">DF$5/(1-$C118)+$B$118-DF$5</f>
        <v>0.385087400286356</v>
      </c>
      <c r="DG118" s="1" t="n">
        <f aca="false">DG$5/(1-$C118)+$B$118-DG$5</f>
        <v>0.386222601759051</v>
      </c>
      <c r="DH118" s="1" t="n">
        <f aca="false">DH$5/(1-$C118)+$B$118-DH$5</f>
        <v>0.387357803231744</v>
      </c>
      <c r="DI118" s="1" t="n">
        <f aca="false">DI$5/(1-$C118)+$B$118-DI$5</f>
        <v>0.388493004704438</v>
      </c>
      <c r="DJ118" s="1" t="n">
        <f aca="false">DJ$5/(1-$C118)+$B$118-DJ$5</f>
        <v>0.389628206177131</v>
      </c>
      <c r="DK118" s="1" t="n">
        <f aca="false">DK$5/(1-$C118)+$B$118-DK$5</f>
        <v>0.390763407649826</v>
      </c>
      <c r="DL118" s="1" t="n">
        <f aca="false">DL$5/(1-$C118)+$B$118-DL$5</f>
        <v>0.391898609122519</v>
      </c>
      <c r="DM118" s="1" t="n">
        <f aca="false">DM$5/(1-$C118)+$B$118-DM$5</f>
        <v>0.393033810595213</v>
      </c>
      <c r="DN118" s="1" t="n">
        <f aca="false">DN$5/(1-$C118)+$B$118-DN$5</f>
        <v>0.394169012067906</v>
      </c>
      <c r="DO118" s="1" t="n">
        <f aca="false">DO$5/(1-$C118)+$B$118-DO$5</f>
        <v>0.395304213540601</v>
      </c>
      <c r="DP118" s="1" t="n">
        <f aca="false">DP$5/(1-$C118)+$B$118-DP$5</f>
        <v>0.396439415013295</v>
      </c>
      <c r="DQ118" s="1" t="n">
        <f aca="false">DQ$5/(1-$C118)+$B$118-DQ$5</f>
        <v>0.397574616485988</v>
      </c>
      <c r="DR118" s="1" t="n">
        <f aca="false">DR$5/(1-$C118)+$B$118-DR$5</f>
        <v>0.398709817958682</v>
      </c>
      <c r="DS118" s="1" t="n">
        <f aca="false">DS$5/(1-$C118)+$B$118-DS$5</f>
        <v>0.399845019431376</v>
      </c>
      <c r="DT118" s="1" t="n">
        <f aca="false">DT$5/(1-$C118)+$B$118-DT$5</f>
        <v>0.40098022090407</v>
      </c>
      <c r="DU118" s="1" t="n">
        <f aca="false">DU$5/(1-$C118)+$B$118-DU$5</f>
        <v>0.402115422376763</v>
      </c>
      <c r="DV118" s="1" t="n">
        <f aca="false">DV$5/(1-$C118)+$B$118-DV$5</f>
        <v>0.403250623849458</v>
      </c>
      <c r="DW118" s="1" t="n">
        <f aca="false">DW$5/(1-$C118)+$B$118-DW$5</f>
        <v>0.404385825322152</v>
      </c>
      <c r="DX118" s="1" t="n">
        <f aca="false">DX$5/(1-$C118)+$B$118-DX$5</f>
        <v>0.405521026794845</v>
      </c>
      <c r="DY118" s="1" t="n">
        <f aca="false">DY$5/(1-$C118)+$B$118-DY$5</f>
        <v>0.40665622826754</v>
      </c>
      <c r="DZ118" s="1" t="n">
        <f aca="false">DZ$5/(1-$C118)+$B$118-DZ$5</f>
        <v>0.407791429740233</v>
      </c>
      <c r="EA118" s="1" t="n">
        <f aca="false">EA$5/(1-$C118)+$B$118-EA$5</f>
        <v>0.408926631212927</v>
      </c>
      <c r="EB118" s="1" t="n">
        <f aca="false">EB$5/(1-$C118)+$B$118-EB$5</f>
        <v>0.410061832685622</v>
      </c>
      <c r="EC118" s="1" t="n">
        <f aca="false">EC$5/(1-$C118)+$B$118-EC$5</f>
        <v>0.411197034158315</v>
      </c>
      <c r="ED118" s="1" t="n">
        <f aca="false">ED$5/(1-$C118)+$B$118-ED$5</f>
        <v>0.412332235631008</v>
      </c>
    </row>
    <row r="119" customFormat="false" ht="12.75" hidden="false" customHeight="false" outlineLevel="0" collapsed="false">
      <c r="A119" s="18" t="s">
        <v>134</v>
      </c>
      <c r="B119" s="1" t="n">
        <f aca="false">0.3326-0.0088</f>
        <v>0.3238</v>
      </c>
      <c r="C119" s="2" t="n">
        <f aca="false">0.0332</f>
        <v>0.0332</v>
      </c>
      <c r="D119" s="1" t="n">
        <f aca="false">D$5/(1-$C119)+$B$119-D$5</f>
        <v>0.375310136532892</v>
      </c>
      <c r="E119" s="1" t="n">
        <f aca="false">E$5/(1-$C119)+$B$119-E$5</f>
        <v>0.377027141083989</v>
      </c>
      <c r="F119" s="1" t="n">
        <f aca="false">F$5/(1-$C119)+$B$119-F$5</f>
        <v>0.378744145635085</v>
      </c>
      <c r="G119" s="1" t="n">
        <f aca="false">G$5/(1-$C119)+$B$119-G$5</f>
        <v>0.380461150186181</v>
      </c>
      <c r="H119" s="1" t="n">
        <f aca="false">H$5/(1-$C119)+$B$119-H$5</f>
        <v>0.382178154737278</v>
      </c>
      <c r="I119" s="1" t="n">
        <f aca="false">I$5/(1-$C119)+$B$119-I$5</f>
        <v>0.383895159288374</v>
      </c>
      <c r="J119" s="1" t="n">
        <f aca="false">J$5/(1-$C119)+$B$119-J$5</f>
        <v>0.385612163839471</v>
      </c>
      <c r="K119" s="1" t="n">
        <f aca="false">K$5/(1-$C119)+$B$119-K$5</f>
        <v>0.387329168390567</v>
      </c>
      <c r="L119" s="1" t="n">
        <f aca="false">L$5/(1-$C119)+$B$119-L$5</f>
        <v>0.389046172941663</v>
      </c>
      <c r="M119" s="1" t="n">
        <f aca="false">M$5/(1-$C119)+$B$119-M$5</f>
        <v>0.39076317749276</v>
      </c>
      <c r="N119" s="1" t="n">
        <f aca="false">N$5/(1-$C119)+$B$119-N$5</f>
        <v>0.392480182043856</v>
      </c>
      <c r="O119" s="1" t="n">
        <f aca="false">O$5/(1-$C119)+$B$119-O$5</f>
        <v>0.394197186594953</v>
      </c>
      <c r="P119" s="1" t="n">
        <f aca="false">P$5/(1-$C119)+$B$119-P$5</f>
        <v>0.395914191146049</v>
      </c>
      <c r="Q119" s="1" t="n">
        <f aca="false">Q$5/(1-$C119)+$B$119-Q$5</f>
        <v>0.397631195697145</v>
      </c>
      <c r="R119" s="1" t="n">
        <f aca="false">R$5/(1-$C119)+$B$119-R$5</f>
        <v>0.399348200248241</v>
      </c>
      <c r="S119" s="1" t="n">
        <f aca="false">S$5/(1-$C119)+$B$119-S$5</f>
        <v>0.401065204799338</v>
      </c>
      <c r="T119" s="1" t="n">
        <f aca="false">T$5/(1-$C119)+$B$119-T$5</f>
        <v>0.402782209350434</v>
      </c>
      <c r="U119" s="1" t="n">
        <f aca="false">U$5/(1-$C119)+$B$119-U$5</f>
        <v>0.404499213901531</v>
      </c>
      <c r="V119" s="1" t="n">
        <f aca="false">V$5/(1-$C119)+$B$119-V$5</f>
        <v>0.406216218452627</v>
      </c>
      <c r="W119" s="1" t="n">
        <f aca="false">W$5/(1-$C119)+$B$119-W$5</f>
        <v>0.407933223003723</v>
      </c>
      <c r="X119" s="1" t="n">
        <f aca="false">X$5/(1-$C119)+$B$119-X$5</f>
        <v>0.40965022755482</v>
      </c>
      <c r="Y119" s="1" t="n">
        <f aca="false">Y$5/(1-$C119)+$B$119-Y$5</f>
        <v>0.411367232105916</v>
      </c>
      <c r="Z119" s="1" t="n">
        <f aca="false">Z$5/(1-$C119)+$B$119-Z$5</f>
        <v>0.413084236657013</v>
      </c>
      <c r="AA119" s="1" t="n">
        <f aca="false">AA$5/(1-$C119)+$B$119-AA$5</f>
        <v>0.414801241208109</v>
      </c>
      <c r="AB119" s="1" t="n">
        <f aca="false">AB$5/(1-$C119)+$B$119-AB$5</f>
        <v>0.416518245759205</v>
      </c>
      <c r="AC119" s="1" t="n">
        <f aca="false">AC$5/(1-$C119)+$B$119-AC$5</f>
        <v>0.418235250310302</v>
      </c>
      <c r="AD119" s="1" t="n">
        <f aca="false">AD$5/(1-$C119)+$B$119-AD$5</f>
        <v>0.419952254861398</v>
      </c>
      <c r="AE119" s="1" t="n">
        <f aca="false">AE$5/(1-$C119)+$B$119-AE$5</f>
        <v>0.421669259412495</v>
      </c>
      <c r="AF119" s="1" t="n">
        <f aca="false">AF$5/(1-$C119)+$B$119-AF$5</f>
        <v>0.423386263963591</v>
      </c>
      <c r="AG119" s="1" t="n">
        <f aca="false">AG$5/(1-$C119)+$B$119-AG$5</f>
        <v>0.425103268514687</v>
      </c>
      <c r="AH119" s="1" t="n">
        <f aca="false">AH$5/(1-$C119)+$B$119-AH$5</f>
        <v>0.426820273065784</v>
      </c>
      <c r="AI119" s="1" t="n">
        <f aca="false">AI$5/(1-$C119)+$B$119-AI$5</f>
        <v>0.42853727761688</v>
      </c>
      <c r="AJ119" s="1" t="n">
        <f aca="false">AJ$5/(1-$C119)+$B$119-AJ$5</f>
        <v>0.430254282167977</v>
      </c>
      <c r="AK119" s="1" t="n">
        <f aca="false">AK$5/(1-$C119)+$B$119-AK$5</f>
        <v>0.431971286719073</v>
      </c>
      <c r="AL119" s="1" t="n">
        <f aca="false">AL$5/(1-$C119)+$B$119-AL$5</f>
        <v>0.433688291270169</v>
      </c>
      <c r="AM119" s="1" t="n">
        <f aca="false">AM$5/(1-$C119)+$B$119-AM$5</f>
        <v>0.435405295821266</v>
      </c>
      <c r="AN119" s="1" t="n">
        <f aca="false">AN$5/(1-$C119)+$B$119-AN$5</f>
        <v>0.437122300372362</v>
      </c>
      <c r="AO119" s="1" t="n">
        <f aca="false">AO$5/(1-$C119)+$B$119-AO$5</f>
        <v>0.438839304923459</v>
      </c>
      <c r="AP119" s="1" t="n">
        <f aca="false">AP$5/(1-$C119)+$B$119-AP$5</f>
        <v>0.440556309474555</v>
      </c>
      <c r="AQ119" s="1" t="n">
        <f aca="false">AQ$5/(1-$C119)+$B$119-AQ$5</f>
        <v>0.442273314025651</v>
      </c>
      <c r="AR119" s="1" t="n">
        <f aca="false">AR$5/(1-$C119)+$B$119-AR$5</f>
        <v>0.443990318576748</v>
      </c>
      <c r="AS119" s="1" t="n">
        <f aca="false">AS$5/(1-$C119)+$B$119-AS$5</f>
        <v>0.445707323127844</v>
      </c>
      <c r="AT119" s="1" t="n">
        <f aca="false">AT$5/(1-$C119)+$B$119-AT$5</f>
        <v>0.447424327678941</v>
      </c>
      <c r="AU119" s="1" t="n">
        <f aca="false">AU$5/(1-$C119)+$B$119-AU$5</f>
        <v>0.449141332230037</v>
      </c>
      <c r="AV119" s="1" t="n">
        <f aca="false">AV$5/(1-$C119)+$B$119-AV$5</f>
        <v>0.450858336781133</v>
      </c>
      <c r="AW119" s="1" t="n">
        <f aca="false">AW$5/(1-$C119)+$B$119-AW$5</f>
        <v>0.45257534133223</v>
      </c>
      <c r="AX119" s="1" t="n">
        <f aca="false">AX$5/(1-$C119)+$B$119-AX$5</f>
        <v>0.454292345883327</v>
      </c>
      <c r="AY119" s="1" t="n">
        <f aca="false">AY$5/(1-$C119)+$B$119-AY$5</f>
        <v>0.456009350434423</v>
      </c>
      <c r="AZ119" s="1" t="n">
        <f aca="false">AZ$5/(1-$C119)+$B$119-AZ$5</f>
        <v>0.45772635498552</v>
      </c>
      <c r="BA119" s="1" t="n">
        <f aca="false">BA$5/(1-$C119)+$B$119-BA$5</f>
        <v>0.459443359536615</v>
      </c>
      <c r="BB119" s="1" t="n">
        <f aca="false">BB$5/(1-$C119)+$B$119-BB$5</f>
        <v>0.461160364087712</v>
      </c>
      <c r="BC119" s="1" t="n">
        <f aca="false">BC$5/(1-$C119)+$B$119-BC$5</f>
        <v>0.462877368638808</v>
      </c>
      <c r="BD119" s="1" t="n">
        <f aca="false">BD$5/(1-$C119)+$B$119-BD$5</f>
        <v>0.464594373189905</v>
      </c>
      <c r="BE119" s="1" t="n">
        <f aca="false">BE$5/(1-$C119)+$B$119-BE$5</f>
        <v>0.466311377741001</v>
      </c>
      <c r="BF119" s="1" t="n">
        <f aca="false">BF$5/(1-$C119)+$B$119-BF$5</f>
        <v>0.468028382292098</v>
      </c>
      <c r="BG119" s="1" t="n">
        <f aca="false">BG$5/(1-$C119)+$B$119-BG$5</f>
        <v>0.469745386843194</v>
      </c>
      <c r="BH119" s="1" t="n">
        <f aca="false">BH$5/(1-$C119)+$B$119-BH$5</f>
        <v>0.47146239139429</v>
      </c>
      <c r="BI119" s="1" t="n">
        <f aca="false">BI$5/(1-$C119)+$B$119-BI$5</f>
        <v>0.473179395945387</v>
      </c>
      <c r="BJ119" s="1" t="n">
        <f aca="false">BJ$5/(1-$C119)+$B$119-BJ$5</f>
        <v>0.474896400496483</v>
      </c>
      <c r="BK119" s="1" t="n">
        <f aca="false">BK$5/(1-$C119)+$B$119-BK$5</f>
        <v>0.47661340504758</v>
      </c>
      <c r="BL119" s="1" t="n">
        <f aca="false">BL$5/(1-$C119)+$B$119-BL$5</f>
        <v>0.478330409598676</v>
      </c>
      <c r="BM119" s="1" t="n">
        <f aca="false">BM$5/(1-$C119)+$B$119-BM$5</f>
        <v>0.480047414149772</v>
      </c>
      <c r="BN119" s="1" t="n">
        <f aca="false">BN$5/(1-$C119)+$B$119-BN$5</f>
        <v>0.481764418700869</v>
      </c>
      <c r="BO119" s="1" t="n">
        <f aca="false">BO$5/(1-$C119)+$B$119-BO$5</f>
        <v>0.483481423251965</v>
      </c>
      <c r="BP119" s="1" t="n">
        <f aca="false">BP$5/(1-$C119)+$B$119-BP$5</f>
        <v>0.485198427803062</v>
      </c>
      <c r="BQ119" s="1" t="n">
        <f aca="false">BQ$5/(1-$C119)+$B$119-BQ$5</f>
        <v>0.486915432354158</v>
      </c>
      <c r="BR119" s="1" t="n">
        <f aca="false">BR$5/(1-$C119)+$B$119-BR$5</f>
        <v>0.488632436905254</v>
      </c>
      <c r="BS119" s="1" t="n">
        <f aca="false">BS$5/(1-$C119)+$B$119-BS$5</f>
        <v>0.490349441456351</v>
      </c>
      <c r="BT119" s="1" t="n">
        <f aca="false">BT$5/(1-$C119)+$B$119-BT$5</f>
        <v>0.492066446007447</v>
      </c>
      <c r="BU119" s="1" t="n">
        <f aca="false">BU$5/(1-$C119)+$B$119-BU$5</f>
        <v>0.493783450558544</v>
      </c>
      <c r="BV119" s="1" t="n">
        <f aca="false">BV$5/(1-$C119)+$B$119-BV$5</f>
        <v>0.49550045510964</v>
      </c>
      <c r="BW119" s="1" t="n">
        <f aca="false">BW$5/(1-$C119)+$B$119-BW$5</f>
        <v>0.497217459660736</v>
      </c>
      <c r="BX119" s="1" t="n">
        <f aca="false">BX$5/(1-$C119)+$B$119-BX$5</f>
        <v>0.498934464211833</v>
      </c>
      <c r="BY119" s="1" t="n">
        <f aca="false">BY$5/(1-$C119)+$B$119-BY$5</f>
        <v>0.500651468762929</v>
      </c>
      <c r="BZ119" s="1" t="n">
        <f aca="false">BZ$5/(1-$C119)+$B$119-BZ$5</f>
        <v>0.502368473314026</v>
      </c>
      <c r="CA119" s="1" t="n">
        <f aca="false">CA$5/(1-$C119)+$B$119-CA$5</f>
        <v>0.504085477865123</v>
      </c>
      <c r="CB119" s="1" t="n">
        <f aca="false">CB$5/(1-$C119)+$B$119-CB$5</f>
        <v>0.505802482416218</v>
      </c>
      <c r="CC119" s="1" t="n">
        <f aca="false">CC$5/(1-$C119)+$B$119-CC$5</f>
        <v>0.507519486967315</v>
      </c>
      <c r="CD119" s="1" t="n">
        <f aca="false">CD$5/(1-$C119)+$B$119-CD$5</f>
        <v>0.509236491518411</v>
      </c>
      <c r="CE119" s="1" t="n">
        <f aca="false">CE$5/(1-$C119)+$B$119-CE$5</f>
        <v>0.510953496069508</v>
      </c>
      <c r="CF119" s="1" t="n">
        <f aca="false">CF$5/(1-$C119)+$B$119-CF$5</f>
        <v>0.512670500620604</v>
      </c>
      <c r="CG119" s="1" t="n">
        <f aca="false">CG$5/(1-$C119)+$B$119-CG$5</f>
        <v>0.5143875051717</v>
      </c>
      <c r="CH119" s="1" t="n">
        <f aca="false">CH$5/(1-$C119)+$B$119-CH$5</f>
        <v>0.516104509722797</v>
      </c>
      <c r="CI119" s="1" t="n">
        <f aca="false">CI$5/(1-$C119)+$B$119-CI$5</f>
        <v>0.517821514273893</v>
      </c>
      <c r="CJ119" s="1" t="n">
        <f aca="false">CJ$5/(1-$C119)+$B$119-CJ$5</f>
        <v>0.51953851882499</v>
      </c>
      <c r="CK119" s="1" t="n">
        <f aca="false">CK$5/(1-$C119)+$B$119-CK$5</f>
        <v>0.521255523376086</v>
      </c>
      <c r="CL119" s="1" t="n">
        <f aca="false">CL$5/(1-$C119)+$B$119-CL$5</f>
        <v>0.522972527927182</v>
      </c>
      <c r="CM119" s="1" t="n">
        <f aca="false">CM$5/(1-$C119)+$B$119-CM$5</f>
        <v>0.524689532478279</v>
      </c>
      <c r="CN119" s="1" t="n">
        <f aca="false">CN$5/(1-$C119)+$B$119-CN$5</f>
        <v>0.526406537029375</v>
      </c>
      <c r="CO119" s="1" t="n">
        <f aca="false">CO$5/(1-$C119)+$B$119-CO$5</f>
        <v>0.528123541580472</v>
      </c>
      <c r="CP119" s="1" t="n">
        <f aca="false">CP$5/(1-$C119)+$B$119-CP$5</f>
        <v>0.529840546131568</v>
      </c>
      <c r="CQ119" s="1" t="n">
        <f aca="false">CQ$5/(1-$C119)+$B$119-CQ$5</f>
        <v>0.531557550682664</v>
      </c>
      <c r="CR119" s="1" t="n">
        <f aca="false">CR$5/(1-$C119)+$B$119-CR$5</f>
        <v>0.533274555233761</v>
      </c>
      <c r="CS119" s="1" t="n">
        <f aca="false">CS$5/(1-$C119)+$B$119-CS$5</f>
        <v>0.534991559784857</v>
      </c>
      <c r="CT119" s="1" t="n">
        <f aca="false">CT$5/(1-$C119)+$B$119-CT$5</f>
        <v>0.536708564335954</v>
      </c>
      <c r="CU119" s="1" t="n">
        <f aca="false">CU$5/(1-$C119)+$B$119-CU$5</f>
        <v>0.53842556888705</v>
      </c>
      <c r="CV119" s="1" t="n">
        <f aca="false">CV$5/(1-$C119)+$B$119-CV$5</f>
        <v>0.540142573438146</v>
      </c>
      <c r="CW119" s="1" t="n">
        <f aca="false">CW$5/(1-$C119)+$B$119-CW$5</f>
        <v>0.541859577989243</v>
      </c>
      <c r="CX119" s="1" t="n">
        <f aca="false">CX$5/(1-$C119)+$B$119-CX$5</f>
        <v>0.543576582540339</v>
      </c>
      <c r="CY119" s="1" t="n">
        <f aca="false">CY$5/(1-$C119)+$B$119-CY$5</f>
        <v>0.545293587091436</v>
      </c>
      <c r="CZ119" s="1" t="n">
        <f aca="false">CZ$5/(1-$C119)+$B$119-CZ$5</f>
        <v>0.547010591642532</v>
      </c>
      <c r="DA119" s="1" t="n">
        <f aca="false">DA$5/(1-$C119)+$B$119-DA$5</f>
        <v>0.548727596193628</v>
      </c>
      <c r="DB119" s="1" t="n">
        <f aca="false">DB$5/(1-$C119)+$B$119-DB$5</f>
        <v>0.550444600744725</v>
      </c>
      <c r="DC119" s="1" t="n">
        <f aca="false">DC$5/(1-$C119)+$B$119-DC$5</f>
        <v>0.552161605295821</v>
      </c>
      <c r="DD119" s="1" t="n">
        <f aca="false">DD$5/(1-$C119)+$B$119-DD$5</f>
        <v>0.553878609846917</v>
      </c>
      <c r="DE119" s="1" t="n">
        <f aca="false">DE$5/(1-$C119)+$B$119-DE$5</f>
        <v>0.555595614398014</v>
      </c>
      <c r="DF119" s="1" t="n">
        <f aca="false">DF$5/(1-$C119)+$B$119-DF$5</f>
        <v>0.55731261894911</v>
      </c>
      <c r="DG119" s="1" t="n">
        <f aca="false">DG$5/(1-$C119)+$B$119-DG$5</f>
        <v>0.559029623500207</v>
      </c>
      <c r="DH119" s="1" t="n">
        <f aca="false">DH$5/(1-$C119)+$B$119-DH$5</f>
        <v>0.560746628051303</v>
      </c>
      <c r="DI119" s="1" t="n">
        <f aca="false">DI$5/(1-$C119)+$B$119-DI$5</f>
        <v>0.562463632602399</v>
      </c>
      <c r="DJ119" s="1" t="n">
        <f aca="false">DJ$5/(1-$C119)+$B$119-DJ$5</f>
        <v>0.564180637153496</v>
      </c>
      <c r="DK119" s="1" t="n">
        <f aca="false">DK$5/(1-$C119)+$B$119-DK$5</f>
        <v>0.565897641704592</v>
      </c>
      <c r="DL119" s="1" t="n">
        <f aca="false">DL$5/(1-$C119)+$B$119-DL$5</f>
        <v>0.567614646255689</v>
      </c>
      <c r="DM119" s="1" t="n">
        <f aca="false">DM$5/(1-$C119)+$B$119-DM$5</f>
        <v>0.569331650806785</v>
      </c>
      <c r="DN119" s="1" t="n">
        <f aca="false">DN$5/(1-$C119)+$B$119-DN$5</f>
        <v>0.571048655357881</v>
      </c>
      <c r="DO119" s="1" t="n">
        <f aca="false">DO$5/(1-$C119)+$B$119-DO$5</f>
        <v>0.572765659908978</v>
      </c>
      <c r="DP119" s="1" t="n">
        <f aca="false">DP$5/(1-$C119)+$B$119-DP$5</f>
        <v>0.574482664460074</v>
      </c>
      <c r="DQ119" s="1" t="n">
        <f aca="false">DQ$5/(1-$C119)+$B$119-DQ$5</f>
        <v>0.576199669011171</v>
      </c>
      <c r="DR119" s="1" t="n">
        <f aca="false">DR$5/(1-$C119)+$B$119-DR$5</f>
        <v>0.577916673562267</v>
      </c>
      <c r="DS119" s="1" t="n">
        <f aca="false">DS$5/(1-$C119)+$B$119-DS$5</f>
        <v>0.579633678113362</v>
      </c>
      <c r="DT119" s="1" t="n">
        <f aca="false">DT$5/(1-$C119)+$B$119-DT$5</f>
        <v>0.58135068266446</v>
      </c>
      <c r="DU119" s="1" t="n">
        <f aca="false">DU$5/(1-$C119)+$B$119-DU$5</f>
        <v>0.583067687215555</v>
      </c>
      <c r="DV119" s="1" t="n">
        <f aca="false">DV$5/(1-$C119)+$B$119-DV$5</f>
        <v>0.584784691766653</v>
      </c>
      <c r="DW119" s="1" t="n">
        <f aca="false">DW$5/(1-$C119)+$B$119-DW$5</f>
        <v>0.586501696317749</v>
      </c>
      <c r="DX119" s="1" t="n">
        <f aca="false">DX$5/(1-$C119)+$B$119-DX$5</f>
        <v>0.588218700868844</v>
      </c>
      <c r="DY119" s="1" t="n">
        <f aca="false">DY$5/(1-$C119)+$B$119-DY$5</f>
        <v>0.589935705419942</v>
      </c>
      <c r="DZ119" s="1" t="n">
        <f aca="false">DZ$5/(1-$C119)+$B$119-DZ$5</f>
        <v>0.591652709971037</v>
      </c>
      <c r="EA119" s="1" t="n">
        <f aca="false">EA$5/(1-$C119)+$B$119-EA$5</f>
        <v>0.593369714522135</v>
      </c>
      <c r="EB119" s="1" t="n">
        <f aca="false">EB$5/(1-$C119)+$B$119-EB$5</f>
        <v>0.595086719073231</v>
      </c>
      <c r="EC119" s="1" t="n">
        <f aca="false">EC$5/(1-$C119)+$B$119-EC$5</f>
        <v>0.596803723624328</v>
      </c>
      <c r="ED119" s="1" t="n">
        <f aca="false">ED$5/(1-$C119)+$B$119-ED$5</f>
        <v>0.598520728175424</v>
      </c>
    </row>
    <row r="120" customFormat="false" ht="12.75" hidden="false" customHeight="false" outlineLevel="0" collapsed="false">
      <c r="A120" s="18" t="s">
        <v>135</v>
      </c>
      <c r="B120" s="1" t="n">
        <f aca="false">0.3326</f>
        <v>0.3326</v>
      </c>
      <c r="C120" s="2" t="n">
        <f aca="false">0.0332</f>
        <v>0.0332</v>
      </c>
      <c r="D120" s="1" t="n">
        <f aca="false">D$5/(1-$C120)+$B$120-D$5</f>
        <v>0.384110136532892</v>
      </c>
      <c r="E120" s="1" t="n">
        <f aca="false">E$5/(1-$C120)+$B$120-E$5</f>
        <v>0.385827141083988</v>
      </c>
      <c r="F120" s="1" t="n">
        <f aca="false">F$5/(1-$C120)+$B$120-F$5</f>
        <v>0.387544145635085</v>
      </c>
      <c r="G120" s="1" t="n">
        <f aca="false">G$5/(1-$C120)+$B$120-G$5</f>
        <v>0.389261150186181</v>
      </c>
      <c r="H120" s="1" t="n">
        <f aca="false">H$5/(1-$C120)+$B$120-H$5</f>
        <v>0.390978154737278</v>
      </c>
      <c r="I120" s="1" t="n">
        <f aca="false">I$5/(1-$C120)+$B$120-I$5</f>
        <v>0.392695159288374</v>
      </c>
      <c r="J120" s="1" t="n">
        <f aca="false">J$5/(1-$C120)+$B$120-J$5</f>
        <v>0.39441216383947</v>
      </c>
      <c r="K120" s="1" t="n">
        <f aca="false">K$5/(1-$C120)+$B$120-K$5</f>
        <v>0.396129168390567</v>
      </c>
      <c r="L120" s="1" t="n">
        <f aca="false">L$5/(1-$C120)+$B$120-L$5</f>
        <v>0.397846172941663</v>
      </c>
      <c r="M120" s="1" t="n">
        <f aca="false">M$5/(1-$C120)+$B$120-M$5</f>
        <v>0.39956317749276</v>
      </c>
      <c r="N120" s="1" t="n">
        <f aca="false">N$5/(1-$C120)+$B$120-N$5</f>
        <v>0.401280182043856</v>
      </c>
      <c r="O120" s="1" t="n">
        <f aca="false">O$5/(1-$C120)+$B$120-O$5</f>
        <v>0.402997186594952</v>
      </c>
      <c r="P120" s="1" t="n">
        <f aca="false">P$5/(1-$C120)+$B$120-P$5</f>
        <v>0.404714191146049</v>
      </c>
      <c r="Q120" s="1" t="n">
        <f aca="false">Q$5/(1-$C120)+$B$120-Q$5</f>
        <v>0.406431195697146</v>
      </c>
      <c r="R120" s="1" t="n">
        <f aca="false">R$5/(1-$C120)+$B$120-R$5</f>
        <v>0.408148200248241</v>
      </c>
      <c r="S120" s="1" t="n">
        <f aca="false">S$5/(1-$C120)+$B$120-S$5</f>
        <v>0.409865204799338</v>
      </c>
      <c r="T120" s="1" t="n">
        <f aca="false">T$5/(1-$C120)+$B$120-T$5</f>
        <v>0.411582209350434</v>
      </c>
      <c r="U120" s="1" t="n">
        <f aca="false">U$5/(1-$C120)+$B$120-U$5</f>
        <v>0.413299213901531</v>
      </c>
      <c r="V120" s="1" t="n">
        <f aca="false">V$5/(1-$C120)+$B$120-V$5</f>
        <v>0.415016218452628</v>
      </c>
      <c r="W120" s="1" t="n">
        <f aca="false">W$5/(1-$C120)+$B$120-W$5</f>
        <v>0.416733223003723</v>
      </c>
      <c r="X120" s="1" t="n">
        <f aca="false">X$5/(1-$C120)+$B$120-X$5</f>
        <v>0.41845022755482</v>
      </c>
      <c r="Y120" s="1" t="n">
        <f aca="false">Y$5/(1-$C120)+$B$120-Y$5</f>
        <v>0.420167232105916</v>
      </c>
      <c r="Z120" s="1" t="n">
        <f aca="false">Z$5/(1-$C120)+$B$120-Z$5</f>
        <v>0.421884236657013</v>
      </c>
      <c r="AA120" s="1" t="n">
        <f aca="false">AA$5/(1-$C120)+$B$120-AA$5</f>
        <v>0.42360124120811</v>
      </c>
      <c r="AB120" s="1" t="n">
        <f aca="false">AB$5/(1-$C120)+$B$120-AB$5</f>
        <v>0.425318245759205</v>
      </c>
      <c r="AC120" s="1" t="n">
        <f aca="false">AC$5/(1-$C120)+$B$120-AC$5</f>
        <v>0.427035250310302</v>
      </c>
      <c r="AD120" s="1" t="n">
        <f aca="false">AD$5/(1-$C120)+$B$120-AD$5</f>
        <v>0.428752254861398</v>
      </c>
      <c r="AE120" s="1" t="n">
        <f aca="false">AE$5/(1-$C120)+$B$120-AE$5</f>
        <v>0.430469259412495</v>
      </c>
      <c r="AF120" s="1" t="n">
        <f aca="false">AF$5/(1-$C120)+$B$120-AF$5</f>
        <v>0.432186263963591</v>
      </c>
      <c r="AG120" s="1" t="n">
        <f aca="false">AG$5/(1-$C120)+$B$120-AG$5</f>
        <v>0.433903268514687</v>
      </c>
      <c r="AH120" s="1" t="n">
        <f aca="false">AH$5/(1-$C120)+$B$120-AH$5</f>
        <v>0.435620273065784</v>
      </c>
      <c r="AI120" s="1" t="n">
        <f aca="false">AI$5/(1-$C120)+$B$120-AI$5</f>
        <v>0.43733727761688</v>
      </c>
      <c r="AJ120" s="1" t="n">
        <f aca="false">AJ$5/(1-$C120)+$B$120-AJ$5</f>
        <v>0.439054282167977</v>
      </c>
      <c r="AK120" s="1" t="n">
        <f aca="false">AK$5/(1-$C120)+$B$120-AK$5</f>
        <v>0.440771286719073</v>
      </c>
      <c r="AL120" s="1" t="n">
        <f aca="false">AL$5/(1-$C120)+$B$120-AL$5</f>
        <v>0.442488291270169</v>
      </c>
      <c r="AM120" s="1" t="n">
        <f aca="false">AM$5/(1-$C120)+$B$120-AM$5</f>
        <v>0.444205295821266</v>
      </c>
      <c r="AN120" s="1" t="n">
        <f aca="false">AN$5/(1-$C120)+$B$120-AN$5</f>
        <v>0.445922300372362</v>
      </c>
      <c r="AO120" s="1" t="n">
        <f aca="false">AO$5/(1-$C120)+$B$120-AO$5</f>
        <v>0.447639304923459</v>
      </c>
      <c r="AP120" s="1" t="n">
        <f aca="false">AP$5/(1-$C120)+$B$120-AP$5</f>
        <v>0.449356309474555</v>
      </c>
      <c r="AQ120" s="1" t="n">
        <f aca="false">AQ$5/(1-$C120)+$B$120-AQ$5</f>
        <v>0.451073314025651</v>
      </c>
      <c r="AR120" s="1" t="n">
        <f aca="false">AR$5/(1-$C120)+$B$120-AR$5</f>
        <v>0.452790318576748</v>
      </c>
      <c r="AS120" s="1" t="n">
        <f aca="false">AS$5/(1-$C120)+$B$120-AS$5</f>
        <v>0.454507323127845</v>
      </c>
      <c r="AT120" s="1" t="n">
        <f aca="false">AT$5/(1-$C120)+$B$120-AT$5</f>
        <v>0.456224327678941</v>
      </c>
      <c r="AU120" s="1" t="n">
        <f aca="false">AU$5/(1-$C120)+$B$120-AU$5</f>
        <v>0.457941332230037</v>
      </c>
      <c r="AV120" s="1" t="n">
        <f aca="false">AV$5/(1-$C120)+$B$120-AV$5</f>
        <v>0.459658336781133</v>
      </c>
      <c r="AW120" s="1" t="n">
        <f aca="false">AW$5/(1-$C120)+$B$120-AW$5</f>
        <v>0.46137534133223</v>
      </c>
      <c r="AX120" s="1" t="n">
        <f aca="false">AX$5/(1-$C120)+$B$120-AX$5</f>
        <v>0.463092345883327</v>
      </c>
      <c r="AY120" s="1" t="n">
        <f aca="false">AY$5/(1-$C120)+$B$120-AY$5</f>
        <v>0.464809350434423</v>
      </c>
      <c r="AZ120" s="1" t="n">
        <f aca="false">AZ$5/(1-$C120)+$B$120-AZ$5</f>
        <v>0.46652635498552</v>
      </c>
      <c r="BA120" s="1" t="n">
        <f aca="false">BA$5/(1-$C120)+$B$120-BA$5</f>
        <v>0.468243359536615</v>
      </c>
      <c r="BB120" s="1" t="n">
        <f aca="false">BB$5/(1-$C120)+$B$120-BB$5</f>
        <v>0.469960364087712</v>
      </c>
      <c r="BC120" s="1" t="n">
        <f aca="false">BC$5/(1-$C120)+$B$120-BC$5</f>
        <v>0.471677368638808</v>
      </c>
      <c r="BD120" s="1" t="n">
        <f aca="false">BD$5/(1-$C120)+$B$120-BD$5</f>
        <v>0.473394373189905</v>
      </c>
      <c r="BE120" s="1" t="n">
        <f aca="false">BE$5/(1-$C120)+$B$120-BE$5</f>
        <v>0.475111377741001</v>
      </c>
      <c r="BF120" s="1" t="n">
        <f aca="false">BF$5/(1-$C120)+$B$120-BF$5</f>
        <v>0.476828382292098</v>
      </c>
      <c r="BG120" s="1" t="n">
        <f aca="false">BG$5/(1-$C120)+$B$120-BG$5</f>
        <v>0.478545386843194</v>
      </c>
      <c r="BH120" s="1" t="n">
        <f aca="false">BH$5/(1-$C120)+$B$120-BH$5</f>
        <v>0.48026239139429</v>
      </c>
      <c r="BI120" s="1" t="n">
        <f aca="false">BI$5/(1-$C120)+$B$120-BI$5</f>
        <v>0.481979395945387</v>
      </c>
      <c r="BJ120" s="1" t="n">
        <f aca="false">BJ$5/(1-$C120)+$B$120-BJ$5</f>
        <v>0.483696400496483</v>
      </c>
      <c r="BK120" s="1" t="n">
        <f aca="false">BK$5/(1-$C120)+$B$120-BK$5</f>
        <v>0.48541340504758</v>
      </c>
      <c r="BL120" s="1" t="n">
        <f aca="false">BL$5/(1-$C120)+$B$120-BL$5</f>
        <v>0.487130409598676</v>
      </c>
      <c r="BM120" s="1" t="n">
        <f aca="false">BM$5/(1-$C120)+$B$120-BM$5</f>
        <v>0.488847414149772</v>
      </c>
      <c r="BN120" s="1" t="n">
        <f aca="false">BN$5/(1-$C120)+$B$120-BN$5</f>
        <v>0.490564418700869</v>
      </c>
      <c r="BO120" s="1" t="n">
        <f aca="false">BO$5/(1-$C120)+$B$120-BO$5</f>
        <v>0.492281423251965</v>
      </c>
      <c r="BP120" s="1" t="n">
        <f aca="false">BP$5/(1-$C120)+$B$120-BP$5</f>
        <v>0.493998427803062</v>
      </c>
      <c r="BQ120" s="1" t="n">
        <f aca="false">BQ$5/(1-$C120)+$B$120-BQ$5</f>
        <v>0.495715432354158</v>
      </c>
      <c r="BR120" s="1" t="n">
        <f aca="false">BR$5/(1-$C120)+$B$120-BR$5</f>
        <v>0.497432436905254</v>
      </c>
      <c r="BS120" s="1" t="n">
        <f aca="false">BS$5/(1-$C120)+$B$120-BS$5</f>
        <v>0.499149441456351</v>
      </c>
      <c r="BT120" s="1" t="n">
        <f aca="false">BT$5/(1-$C120)+$B$120-BT$5</f>
        <v>0.500866446007447</v>
      </c>
      <c r="BU120" s="1" t="n">
        <f aca="false">BU$5/(1-$C120)+$B$120-BU$5</f>
        <v>0.502583450558544</v>
      </c>
      <c r="BV120" s="1" t="n">
        <f aca="false">BV$5/(1-$C120)+$B$120-BV$5</f>
        <v>0.50430045510964</v>
      </c>
      <c r="BW120" s="1" t="n">
        <f aca="false">BW$5/(1-$C120)+$B$120-BW$5</f>
        <v>0.506017459660736</v>
      </c>
      <c r="BX120" s="1" t="n">
        <f aca="false">BX$5/(1-$C120)+$B$120-BX$5</f>
        <v>0.507734464211833</v>
      </c>
      <c r="BY120" s="1" t="n">
        <f aca="false">BY$5/(1-$C120)+$B$120-BY$5</f>
        <v>0.509451468762929</v>
      </c>
      <c r="BZ120" s="1" t="n">
        <f aca="false">BZ$5/(1-$C120)+$B$120-BZ$5</f>
        <v>0.511168473314026</v>
      </c>
      <c r="CA120" s="1" t="n">
        <f aca="false">CA$5/(1-$C120)+$B$120-CA$5</f>
        <v>0.512885477865122</v>
      </c>
      <c r="CB120" s="1" t="n">
        <f aca="false">CB$5/(1-$C120)+$B$120-CB$5</f>
        <v>0.514602482416218</v>
      </c>
      <c r="CC120" s="1" t="n">
        <f aca="false">CC$5/(1-$C120)+$B$120-CC$5</f>
        <v>0.516319486967315</v>
      </c>
      <c r="CD120" s="1" t="n">
        <f aca="false">CD$5/(1-$C120)+$B$120-CD$5</f>
        <v>0.518036491518411</v>
      </c>
      <c r="CE120" s="1" t="n">
        <f aca="false">CE$5/(1-$C120)+$B$120-CE$5</f>
        <v>0.519753496069508</v>
      </c>
      <c r="CF120" s="1" t="n">
        <f aca="false">CF$5/(1-$C120)+$B$120-CF$5</f>
        <v>0.521470500620604</v>
      </c>
      <c r="CG120" s="1" t="n">
        <f aca="false">CG$5/(1-$C120)+$B$120-CG$5</f>
        <v>0.5231875051717</v>
      </c>
      <c r="CH120" s="1" t="n">
        <f aca="false">CH$5/(1-$C120)+$B$120-CH$5</f>
        <v>0.524904509722797</v>
      </c>
      <c r="CI120" s="1" t="n">
        <f aca="false">CI$5/(1-$C120)+$B$120-CI$5</f>
        <v>0.526621514273893</v>
      </c>
      <c r="CJ120" s="1" t="n">
        <f aca="false">CJ$5/(1-$C120)+$B$120-CJ$5</f>
        <v>0.52833851882499</v>
      </c>
      <c r="CK120" s="1" t="n">
        <f aca="false">CK$5/(1-$C120)+$B$120-CK$5</f>
        <v>0.530055523376086</v>
      </c>
      <c r="CL120" s="1" t="n">
        <f aca="false">CL$5/(1-$C120)+$B$120-CL$5</f>
        <v>0.531772527927182</v>
      </c>
      <c r="CM120" s="1" t="n">
        <f aca="false">CM$5/(1-$C120)+$B$120-CM$5</f>
        <v>0.533489532478279</v>
      </c>
      <c r="CN120" s="1" t="n">
        <f aca="false">CN$5/(1-$C120)+$B$120-CN$5</f>
        <v>0.535206537029375</v>
      </c>
      <c r="CO120" s="1" t="n">
        <f aca="false">CO$5/(1-$C120)+$B$120-CO$5</f>
        <v>0.536923541580472</v>
      </c>
      <c r="CP120" s="1" t="n">
        <f aca="false">CP$5/(1-$C120)+$B$120-CP$5</f>
        <v>0.538640546131568</v>
      </c>
      <c r="CQ120" s="1" t="n">
        <f aca="false">CQ$5/(1-$C120)+$B$120-CQ$5</f>
        <v>0.540357550682664</v>
      </c>
      <c r="CR120" s="1" t="n">
        <f aca="false">CR$5/(1-$C120)+$B$120-CR$5</f>
        <v>0.542074555233761</v>
      </c>
      <c r="CS120" s="1" t="n">
        <f aca="false">CS$5/(1-$C120)+$B$120-CS$5</f>
        <v>0.543791559784857</v>
      </c>
      <c r="CT120" s="1" t="n">
        <f aca="false">CT$5/(1-$C120)+$B$120-CT$5</f>
        <v>0.545508564335954</v>
      </c>
      <c r="CU120" s="1" t="n">
        <f aca="false">CU$5/(1-$C120)+$B$120-CU$5</f>
        <v>0.54722556888705</v>
      </c>
      <c r="CV120" s="1" t="n">
        <f aca="false">CV$5/(1-$C120)+$B$120-CV$5</f>
        <v>0.548942573438146</v>
      </c>
      <c r="CW120" s="1" t="n">
        <f aca="false">CW$5/(1-$C120)+$B$120-CW$5</f>
        <v>0.550659577989243</v>
      </c>
      <c r="CX120" s="1" t="n">
        <f aca="false">CX$5/(1-$C120)+$B$120-CX$5</f>
        <v>0.552376582540339</v>
      </c>
      <c r="CY120" s="1" t="n">
        <f aca="false">CY$5/(1-$C120)+$B$120-CY$5</f>
        <v>0.554093587091436</v>
      </c>
      <c r="CZ120" s="1" t="n">
        <f aca="false">CZ$5/(1-$C120)+$B$120-CZ$5</f>
        <v>0.555810591642532</v>
      </c>
      <c r="DA120" s="1" t="n">
        <f aca="false">DA$5/(1-$C120)+$B$120-DA$5</f>
        <v>0.557527596193628</v>
      </c>
      <c r="DB120" s="1" t="n">
        <f aca="false">DB$5/(1-$C120)+$B$120-DB$5</f>
        <v>0.559244600744725</v>
      </c>
      <c r="DC120" s="1" t="n">
        <f aca="false">DC$5/(1-$C120)+$B$120-DC$5</f>
        <v>0.560961605295821</v>
      </c>
      <c r="DD120" s="1" t="n">
        <f aca="false">DD$5/(1-$C120)+$B$120-DD$5</f>
        <v>0.562678609846917</v>
      </c>
      <c r="DE120" s="1" t="n">
        <f aca="false">DE$5/(1-$C120)+$B$120-DE$5</f>
        <v>0.564395614398014</v>
      </c>
      <c r="DF120" s="1" t="n">
        <f aca="false">DF$5/(1-$C120)+$B$120-DF$5</f>
        <v>0.56611261894911</v>
      </c>
      <c r="DG120" s="1" t="n">
        <f aca="false">DG$5/(1-$C120)+$B$120-DG$5</f>
        <v>0.567829623500207</v>
      </c>
      <c r="DH120" s="1" t="n">
        <f aca="false">DH$5/(1-$C120)+$B$120-DH$5</f>
        <v>0.569546628051303</v>
      </c>
      <c r="DI120" s="1" t="n">
        <f aca="false">DI$5/(1-$C120)+$B$120-DI$5</f>
        <v>0.571263632602399</v>
      </c>
      <c r="DJ120" s="1" t="n">
        <f aca="false">DJ$5/(1-$C120)+$B$120-DJ$5</f>
        <v>0.572980637153496</v>
      </c>
      <c r="DK120" s="1" t="n">
        <f aca="false">DK$5/(1-$C120)+$B$120-DK$5</f>
        <v>0.574697641704592</v>
      </c>
      <c r="DL120" s="1" t="n">
        <f aca="false">DL$5/(1-$C120)+$B$120-DL$5</f>
        <v>0.576414646255689</v>
      </c>
      <c r="DM120" s="1" t="n">
        <f aca="false">DM$5/(1-$C120)+$B$120-DM$5</f>
        <v>0.578131650806785</v>
      </c>
      <c r="DN120" s="1" t="n">
        <f aca="false">DN$5/(1-$C120)+$B$120-DN$5</f>
        <v>0.579848655357881</v>
      </c>
      <c r="DO120" s="1" t="n">
        <f aca="false">DO$5/(1-$C120)+$B$120-DO$5</f>
        <v>0.581565659908978</v>
      </c>
      <c r="DP120" s="1" t="n">
        <f aca="false">DP$5/(1-$C120)+$B$120-DP$5</f>
        <v>0.583282664460074</v>
      </c>
      <c r="DQ120" s="1" t="n">
        <f aca="false">DQ$5/(1-$C120)+$B$120-DQ$5</f>
        <v>0.584999669011171</v>
      </c>
      <c r="DR120" s="1" t="n">
        <f aca="false">DR$5/(1-$C120)+$B$120-DR$5</f>
        <v>0.586716673562267</v>
      </c>
      <c r="DS120" s="1" t="n">
        <f aca="false">DS$5/(1-$C120)+$B$120-DS$5</f>
        <v>0.588433678113363</v>
      </c>
      <c r="DT120" s="1" t="n">
        <f aca="false">DT$5/(1-$C120)+$B$120-DT$5</f>
        <v>0.590150682664459</v>
      </c>
      <c r="DU120" s="1" t="n">
        <f aca="false">DU$5/(1-$C120)+$B$120-DU$5</f>
        <v>0.591867687215556</v>
      </c>
      <c r="DV120" s="1" t="n">
        <f aca="false">DV$5/(1-$C120)+$B$120-DV$5</f>
        <v>0.593584691766652</v>
      </c>
      <c r="DW120" s="1" t="n">
        <f aca="false">DW$5/(1-$C120)+$B$120-DW$5</f>
        <v>0.595301696317749</v>
      </c>
      <c r="DX120" s="1" t="n">
        <f aca="false">DX$5/(1-$C120)+$B$120-DX$5</f>
        <v>0.597018700868845</v>
      </c>
      <c r="DY120" s="1" t="n">
        <f aca="false">DY$5/(1-$C120)+$B$120-DY$5</f>
        <v>0.598735705419941</v>
      </c>
      <c r="DZ120" s="1" t="n">
        <f aca="false">DZ$5/(1-$C120)+$B$120-DZ$5</f>
        <v>0.600452709971036</v>
      </c>
      <c r="EA120" s="1" t="n">
        <f aca="false">EA$5/(1-$C120)+$B$120-EA$5</f>
        <v>0.602169714522134</v>
      </c>
      <c r="EB120" s="1" t="n">
        <f aca="false">EB$5/(1-$C120)+$B$120-EB$5</f>
        <v>0.60388671907323</v>
      </c>
      <c r="EC120" s="1" t="n">
        <f aca="false">EC$5/(1-$C120)+$B$120-EC$5</f>
        <v>0.605603723624327</v>
      </c>
      <c r="ED120" s="1" t="n">
        <f aca="false">ED$5/(1-$C120)+$B$120-ED$5</f>
        <v>0.607320728175423</v>
      </c>
    </row>
    <row r="121" customFormat="false" ht="12.75" hidden="false" customHeight="false" outlineLevel="0" collapsed="false">
      <c r="A121" s="18" t="s">
        <v>136</v>
      </c>
      <c r="B121" s="1" t="n">
        <f aca="false">0.3832-0.0088</f>
        <v>0.3744</v>
      </c>
      <c r="C121" s="2" t="n">
        <f aca="false">0.0396</f>
        <v>0.0396</v>
      </c>
      <c r="D121" s="1" t="n">
        <f aca="false">D$5/(1-$C121)+$B$121-D$5</f>
        <v>0.436249229487713</v>
      </c>
      <c r="E121" s="1" t="n">
        <f aca="false">E$5/(1-$C121)+$B$121-E$5</f>
        <v>0.438310870470637</v>
      </c>
      <c r="F121" s="1" t="n">
        <f aca="false">F$5/(1-$C121)+$B$121-F$5</f>
        <v>0.440372511453561</v>
      </c>
      <c r="G121" s="1" t="n">
        <f aca="false">G$5/(1-$C121)+$B$121-G$5</f>
        <v>0.442434152436485</v>
      </c>
      <c r="H121" s="1" t="n">
        <f aca="false">H$5/(1-$C121)+$B$121-H$5</f>
        <v>0.444495793419409</v>
      </c>
      <c r="I121" s="1" t="n">
        <f aca="false">I$5/(1-$C121)+$B$121-I$5</f>
        <v>0.446557434402332</v>
      </c>
      <c r="J121" s="1" t="n">
        <f aca="false">J$5/(1-$C121)+$B$121-J$5</f>
        <v>0.448619075385256</v>
      </c>
      <c r="K121" s="1" t="n">
        <f aca="false">K$5/(1-$C121)+$B$121-K$5</f>
        <v>0.45068071636818</v>
      </c>
      <c r="L121" s="1" t="n">
        <f aca="false">L$5/(1-$C121)+$B$121-L$5</f>
        <v>0.452742357351104</v>
      </c>
      <c r="M121" s="1" t="n">
        <f aca="false">M$5/(1-$C121)+$B$121-M$5</f>
        <v>0.454803998334027</v>
      </c>
      <c r="N121" s="1" t="n">
        <f aca="false">N$5/(1-$C121)+$B$121-N$5</f>
        <v>0.456865639316951</v>
      </c>
      <c r="O121" s="1" t="n">
        <f aca="false">O$5/(1-$C121)+$B$121-O$5</f>
        <v>0.458927280299875</v>
      </c>
      <c r="P121" s="1" t="n">
        <f aca="false">P$5/(1-$C121)+$B$121-P$5</f>
        <v>0.460988921282799</v>
      </c>
      <c r="Q121" s="1" t="n">
        <f aca="false">Q$5/(1-$C121)+$B$121-Q$5</f>
        <v>0.463050562265722</v>
      </c>
      <c r="R121" s="1" t="n">
        <f aca="false">R$5/(1-$C121)+$B$121-R$5</f>
        <v>0.465112203248646</v>
      </c>
      <c r="S121" s="1" t="n">
        <f aca="false">S$5/(1-$C121)+$B$121-S$5</f>
        <v>0.46717384423157</v>
      </c>
      <c r="T121" s="1" t="n">
        <f aca="false">T$5/(1-$C121)+$B$121-T$5</f>
        <v>0.469235485214494</v>
      </c>
      <c r="U121" s="1" t="n">
        <f aca="false">U$5/(1-$C121)+$B$121-U$5</f>
        <v>0.471297126197418</v>
      </c>
      <c r="V121" s="1" t="n">
        <f aca="false">V$5/(1-$C121)+$B$121-V$5</f>
        <v>0.473358767180342</v>
      </c>
      <c r="W121" s="1" t="n">
        <f aca="false">W$5/(1-$C121)+$B$121-W$5</f>
        <v>0.475420408163265</v>
      </c>
      <c r="X121" s="1" t="n">
        <f aca="false">X$5/(1-$C121)+$B$121-X$5</f>
        <v>0.477482049146189</v>
      </c>
      <c r="Y121" s="1" t="n">
        <f aca="false">Y$5/(1-$C121)+$B$121-Y$5</f>
        <v>0.479543690129113</v>
      </c>
      <c r="Z121" s="1" t="n">
        <f aca="false">Z$5/(1-$C121)+$B$121-Z$5</f>
        <v>0.481605331112037</v>
      </c>
      <c r="AA121" s="1" t="n">
        <f aca="false">AA$5/(1-$C121)+$B$121-AA$5</f>
        <v>0.48366697209496</v>
      </c>
      <c r="AB121" s="1" t="n">
        <f aca="false">AB$5/(1-$C121)+$B$121-AB$5</f>
        <v>0.485728613077884</v>
      </c>
      <c r="AC121" s="1" t="n">
        <f aca="false">AC$5/(1-$C121)+$B$121-AC$5</f>
        <v>0.487790254060808</v>
      </c>
      <c r="AD121" s="1" t="n">
        <f aca="false">AD$5/(1-$C121)+$B$121-AD$5</f>
        <v>0.489851895043732</v>
      </c>
      <c r="AE121" s="1" t="n">
        <f aca="false">AE$5/(1-$C121)+$B$121-AE$5</f>
        <v>0.491913536026655</v>
      </c>
      <c r="AF121" s="1" t="n">
        <f aca="false">AF$5/(1-$C121)+$B$121-AF$5</f>
        <v>0.493975177009579</v>
      </c>
      <c r="AG121" s="1" t="n">
        <f aca="false">AG$5/(1-$C121)+$B$121-AG$5</f>
        <v>0.496036817992503</v>
      </c>
      <c r="AH121" s="1" t="n">
        <f aca="false">AH$5/(1-$C121)+$B$121-AH$5</f>
        <v>0.498098458975427</v>
      </c>
      <c r="AI121" s="1" t="n">
        <f aca="false">AI$5/(1-$C121)+$B$121-AI$5</f>
        <v>0.500160099958351</v>
      </c>
      <c r="AJ121" s="1" t="n">
        <f aca="false">AJ$5/(1-$C121)+$B$121-AJ$5</f>
        <v>0.502221740941274</v>
      </c>
      <c r="AK121" s="1" t="n">
        <f aca="false">AK$5/(1-$C121)+$B$121-AK$5</f>
        <v>0.504283381924198</v>
      </c>
      <c r="AL121" s="1" t="n">
        <f aca="false">AL$5/(1-$C121)+$B$121-AL$5</f>
        <v>0.506345022907122</v>
      </c>
      <c r="AM121" s="1" t="n">
        <f aca="false">AM$5/(1-$C121)+$B$121-AM$5</f>
        <v>0.508406663890046</v>
      </c>
      <c r="AN121" s="1" t="n">
        <f aca="false">AN$5/(1-$C121)+$B$121-AN$5</f>
        <v>0.51046830487297</v>
      </c>
      <c r="AO121" s="1" t="n">
        <f aca="false">AO$5/(1-$C121)+$B$121-AO$5</f>
        <v>0.512529945855893</v>
      </c>
      <c r="AP121" s="1" t="n">
        <f aca="false">AP$5/(1-$C121)+$B$121-AP$5</f>
        <v>0.514591586838817</v>
      </c>
      <c r="AQ121" s="1" t="n">
        <f aca="false">AQ$5/(1-$C121)+$B$121-AQ$5</f>
        <v>0.516653227821741</v>
      </c>
      <c r="AR121" s="1" t="n">
        <f aca="false">AR$5/(1-$C121)+$B$121-AR$5</f>
        <v>0.518714868804664</v>
      </c>
      <c r="AS121" s="1" t="n">
        <f aca="false">AS$5/(1-$C121)+$B$121-AS$5</f>
        <v>0.520776509787588</v>
      </c>
      <c r="AT121" s="1" t="n">
        <f aca="false">AT$5/(1-$C121)+$B$121-AT$5</f>
        <v>0.522838150770512</v>
      </c>
      <c r="AU121" s="1" t="n">
        <f aca="false">AU$5/(1-$C121)+$B$121-AU$5</f>
        <v>0.524899791753435</v>
      </c>
      <c r="AV121" s="1" t="n">
        <f aca="false">AV$5/(1-$C121)+$B$121-AV$5</f>
        <v>0.526961432736359</v>
      </c>
      <c r="AW121" s="1" t="n">
        <f aca="false">AW$5/(1-$C121)+$B$121-AW$5</f>
        <v>0.529023073719283</v>
      </c>
      <c r="AX121" s="1" t="n">
        <f aca="false">AX$5/(1-$C121)+$B$121-AX$5</f>
        <v>0.531084714702207</v>
      </c>
      <c r="AY121" s="1" t="n">
        <f aca="false">AY$5/(1-$C121)+$B$121-AY$5</f>
        <v>0.53314635568513</v>
      </c>
      <c r="AZ121" s="1" t="n">
        <f aca="false">AZ$5/(1-$C121)+$B$121-AZ$5</f>
        <v>0.535207996668054</v>
      </c>
      <c r="BA121" s="1" t="n">
        <f aca="false">BA$5/(1-$C121)+$B$121-BA$5</f>
        <v>0.537269637650978</v>
      </c>
      <c r="BB121" s="1" t="n">
        <f aca="false">BB$5/(1-$C121)+$B$121-BB$5</f>
        <v>0.539331278633902</v>
      </c>
      <c r="BC121" s="1" t="n">
        <f aca="false">BC$5/(1-$C121)+$B$121-BC$5</f>
        <v>0.541392919616826</v>
      </c>
      <c r="BD121" s="1" t="n">
        <f aca="false">BD$5/(1-$C121)+$B$121-BD$5</f>
        <v>0.543454560599749</v>
      </c>
      <c r="BE121" s="1" t="n">
        <f aca="false">BE$5/(1-$C121)+$B$121-BE$5</f>
        <v>0.545516201582673</v>
      </c>
      <c r="BF121" s="1" t="n">
        <f aca="false">BF$5/(1-$C121)+$B$121-BF$5</f>
        <v>0.547577842565597</v>
      </c>
      <c r="BG121" s="1" t="n">
        <f aca="false">BG$5/(1-$C121)+$B$121-BG$5</f>
        <v>0.54963948354852</v>
      </c>
      <c r="BH121" s="1" t="n">
        <f aca="false">BH$5/(1-$C121)+$B$121-BH$5</f>
        <v>0.551701124531444</v>
      </c>
      <c r="BI121" s="1" t="n">
        <f aca="false">BI$5/(1-$C121)+$B$121-BI$5</f>
        <v>0.553762765514368</v>
      </c>
      <c r="BJ121" s="1" t="n">
        <f aca="false">BJ$5/(1-$C121)+$B$121-BJ$5</f>
        <v>0.555824406497292</v>
      </c>
      <c r="BK121" s="1" t="n">
        <f aca="false">BK$5/(1-$C121)+$B$121-BK$5</f>
        <v>0.557886047480216</v>
      </c>
      <c r="BL121" s="1" t="n">
        <f aca="false">BL$5/(1-$C121)+$B$121-BL$5</f>
        <v>0.559947688463139</v>
      </c>
      <c r="BM121" s="1" t="n">
        <f aca="false">BM$5/(1-$C121)+$B$121-BM$5</f>
        <v>0.562009329446063</v>
      </c>
      <c r="BN121" s="1" t="n">
        <f aca="false">BN$5/(1-$C121)+$B$121-BN$5</f>
        <v>0.564070970428987</v>
      </c>
      <c r="BO121" s="1" t="n">
        <f aca="false">BO$5/(1-$C121)+$B$121-BO$5</f>
        <v>0.566132611411911</v>
      </c>
      <c r="BP121" s="1" t="n">
        <f aca="false">BP$5/(1-$C121)+$B$121-BP$5</f>
        <v>0.568194252394835</v>
      </c>
      <c r="BQ121" s="1" t="n">
        <f aca="false">BQ$5/(1-$C121)+$B$121-BQ$5</f>
        <v>0.570255893377758</v>
      </c>
      <c r="BR121" s="1" t="n">
        <f aca="false">BR$5/(1-$C121)+$B$121-BR$5</f>
        <v>0.572317534360682</v>
      </c>
      <c r="BS121" s="1" t="n">
        <f aca="false">BS$5/(1-$C121)+$B$121-BS$5</f>
        <v>0.574379175343606</v>
      </c>
      <c r="BT121" s="1" t="n">
        <f aca="false">BT$5/(1-$C121)+$B$121-BT$5</f>
        <v>0.57644081632653</v>
      </c>
      <c r="BU121" s="1" t="n">
        <f aca="false">BU$5/(1-$C121)+$B$121-BU$5</f>
        <v>0.578502457309454</v>
      </c>
      <c r="BV121" s="1" t="n">
        <f aca="false">BV$5/(1-$C121)+$B$121-BV$5</f>
        <v>0.580564098292378</v>
      </c>
      <c r="BW121" s="1" t="n">
        <f aca="false">BW$5/(1-$C121)+$B$121-BW$5</f>
        <v>0.582625739275301</v>
      </c>
      <c r="BX121" s="1" t="n">
        <f aca="false">BX$5/(1-$C121)+$B$121-BX$5</f>
        <v>0.584687380258225</v>
      </c>
      <c r="BY121" s="1" t="n">
        <f aca="false">BY$5/(1-$C121)+$B$121-BY$5</f>
        <v>0.586749021241149</v>
      </c>
      <c r="BZ121" s="1" t="n">
        <f aca="false">BZ$5/(1-$C121)+$B$121-BZ$5</f>
        <v>0.588810662224073</v>
      </c>
      <c r="CA121" s="1" t="n">
        <f aca="false">CA$5/(1-$C121)+$B$121-CA$5</f>
        <v>0.590872303206997</v>
      </c>
      <c r="CB121" s="1" t="n">
        <f aca="false">CB$5/(1-$C121)+$B$121-CB$5</f>
        <v>0.59293394418992</v>
      </c>
      <c r="CC121" s="1" t="n">
        <f aca="false">CC$5/(1-$C121)+$B$121-CC$5</f>
        <v>0.594995585172844</v>
      </c>
      <c r="CD121" s="1" t="n">
        <f aca="false">CD$5/(1-$C121)+$B$121-CD$5</f>
        <v>0.597057226155767</v>
      </c>
      <c r="CE121" s="1" t="n">
        <f aca="false">CE$5/(1-$C121)+$B$121-CE$5</f>
        <v>0.599118867138691</v>
      </c>
      <c r="CF121" s="1" t="n">
        <f aca="false">CF$5/(1-$C121)+$B$121-CF$5</f>
        <v>0.601180508121615</v>
      </c>
      <c r="CG121" s="1" t="n">
        <f aca="false">CG$5/(1-$C121)+$B$121-CG$5</f>
        <v>0.603242149104538</v>
      </c>
      <c r="CH121" s="1" t="n">
        <f aca="false">CH$5/(1-$C121)+$B$121-CH$5</f>
        <v>0.605303790087462</v>
      </c>
      <c r="CI121" s="1" t="n">
        <f aca="false">CI$5/(1-$C121)+$B$121-CI$5</f>
        <v>0.607365431070386</v>
      </c>
      <c r="CJ121" s="1" t="n">
        <f aca="false">CJ$5/(1-$C121)+$B$121-CJ$5</f>
        <v>0.60942707205331</v>
      </c>
      <c r="CK121" s="1" t="n">
        <f aca="false">CK$5/(1-$C121)+$B$121-CK$5</f>
        <v>0.611488713036234</v>
      </c>
      <c r="CL121" s="1" t="n">
        <f aca="false">CL$5/(1-$C121)+$B$121-CL$5</f>
        <v>0.613550354019158</v>
      </c>
      <c r="CM121" s="1" t="n">
        <f aca="false">CM$5/(1-$C121)+$B$121-CM$5</f>
        <v>0.615611995002081</v>
      </c>
      <c r="CN121" s="1" t="n">
        <f aca="false">CN$5/(1-$C121)+$B$121-CN$5</f>
        <v>0.617673635985005</v>
      </c>
      <c r="CO121" s="1" t="n">
        <f aca="false">CO$5/(1-$C121)+$B$121-CO$5</f>
        <v>0.619735276967929</v>
      </c>
      <c r="CP121" s="1" t="n">
        <f aca="false">CP$5/(1-$C121)+$B$121-CP$5</f>
        <v>0.621796917950853</v>
      </c>
      <c r="CQ121" s="1" t="n">
        <f aca="false">CQ$5/(1-$C121)+$B$121-CQ$5</f>
        <v>0.623858558933777</v>
      </c>
      <c r="CR121" s="1" t="n">
        <f aca="false">CR$5/(1-$C121)+$B$121-CR$5</f>
        <v>0.6259201999167</v>
      </c>
      <c r="CS121" s="1" t="n">
        <f aca="false">CS$5/(1-$C121)+$B$121-CS$5</f>
        <v>0.627981840899624</v>
      </c>
      <c r="CT121" s="1" t="n">
        <f aca="false">CT$5/(1-$C121)+$B$121-CT$5</f>
        <v>0.630043481882548</v>
      </c>
      <c r="CU121" s="1" t="n">
        <f aca="false">CU$5/(1-$C121)+$B$121-CU$5</f>
        <v>0.632105122865472</v>
      </c>
      <c r="CV121" s="1" t="n">
        <f aca="false">CV$5/(1-$C121)+$B$121-CV$5</f>
        <v>0.634166763848396</v>
      </c>
      <c r="CW121" s="1" t="n">
        <f aca="false">CW$5/(1-$C121)+$B$121-CW$5</f>
        <v>0.636228404831319</v>
      </c>
      <c r="CX121" s="1" t="n">
        <f aca="false">CX$5/(1-$C121)+$B$121-CX$5</f>
        <v>0.638290045814243</v>
      </c>
      <c r="CY121" s="1" t="n">
        <f aca="false">CY$5/(1-$C121)+$B$121-CY$5</f>
        <v>0.640351686797167</v>
      </c>
      <c r="CZ121" s="1" t="n">
        <f aca="false">CZ$5/(1-$C121)+$B$121-CZ$5</f>
        <v>0.642413327780091</v>
      </c>
      <c r="DA121" s="1" t="n">
        <f aca="false">DA$5/(1-$C121)+$B$121-DA$5</f>
        <v>0.644474968763015</v>
      </c>
      <c r="DB121" s="1" t="n">
        <f aca="false">DB$5/(1-$C121)+$B$121-DB$5</f>
        <v>0.646536609745938</v>
      </c>
      <c r="DC121" s="1" t="n">
        <f aca="false">DC$5/(1-$C121)+$B$121-DC$5</f>
        <v>0.648598250728862</v>
      </c>
      <c r="DD121" s="1" t="n">
        <f aca="false">DD$5/(1-$C121)+$B$121-DD$5</f>
        <v>0.650659891711785</v>
      </c>
      <c r="DE121" s="1" t="n">
        <f aca="false">DE$5/(1-$C121)+$B$121-DE$5</f>
        <v>0.652721532694709</v>
      </c>
      <c r="DF121" s="1" t="n">
        <f aca="false">DF$5/(1-$C121)+$B$121-DF$5</f>
        <v>0.654783173677633</v>
      </c>
      <c r="DG121" s="1" t="n">
        <f aca="false">DG$5/(1-$C121)+$B$121-DG$5</f>
        <v>0.656844814660557</v>
      </c>
      <c r="DH121" s="1" t="n">
        <f aca="false">DH$5/(1-$C121)+$B$121-DH$5</f>
        <v>0.65890645564348</v>
      </c>
      <c r="DI121" s="1" t="n">
        <f aca="false">DI$5/(1-$C121)+$B$121-DI$5</f>
        <v>0.660968096626404</v>
      </c>
      <c r="DJ121" s="1" t="n">
        <f aca="false">DJ$5/(1-$C121)+$B$121-DJ$5</f>
        <v>0.663029737609328</v>
      </c>
      <c r="DK121" s="1" t="n">
        <f aca="false">DK$5/(1-$C121)+$B$121-DK$5</f>
        <v>0.665091378592252</v>
      </c>
      <c r="DL121" s="1" t="n">
        <f aca="false">DL$5/(1-$C121)+$B$121-DL$5</f>
        <v>0.667153019575176</v>
      </c>
      <c r="DM121" s="1" t="n">
        <f aca="false">DM$5/(1-$C121)+$B$121-DM$5</f>
        <v>0.669214660558099</v>
      </c>
      <c r="DN121" s="1" t="n">
        <f aca="false">DN$5/(1-$C121)+$B$121-DN$5</f>
        <v>0.671276301541023</v>
      </c>
      <c r="DO121" s="1" t="n">
        <f aca="false">DO$5/(1-$C121)+$B$121-DO$5</f>
        <v>0.673337942523947</v>
      </c>
      <c r="DP121" s="1" t="n">
        <f aca="false">DP$5/(1-$C121)+$B$121-DP$5</f>
        <v>0.675399583506871</v>
      </c>
      <c r="DQ121" s="1" t="n">
        <f aca="false">DQ$5/(1-$C121)+$B$121-DQ$5</f>
        <v>0.677461224489795</v>
      </c>
      <c r="DR121" s="1" t="n">
        <f aca="false">DR$5/(1-$C121)+$B$121-DR$5</f>
        <v>0.679522865472719</v>
      </c>
      <c r="DS121" s="1" t="n">
        <f aca="false">DS$5/(1-$C121)+$B$121-DS$5</f>
        <v>0.681584506455643</v>
      </c>
      <c r="DT121" s="1" t="n">
        <f aca="false">DT$5/(1-$C121)+$B$121-DT$5</f>
        <v>0.683646147438567</v>
      </c>
      <c r="DU121" s="1" t="n">
        <f aca="false">DU$5/(1-$C121)+$B$121-DU$5</f>
        <v>0.685707788421491</v>
      </c>
      <c r="DV121" s="1" t="n">
        <f aca="false">DV$5/(1-$C121)+$B$121-DV$5</f>
        <v>0.687769429404415</v>
      </c>
      <c r="DW121" s="1" t="n">
        <f aca="false">DW$5/(1-$C121)+$B$121-DW$5</f>
        <v>0.689831070387339</v>
      </c>
      <c r="DX121" s="1" t="n">
        <f aca="false">DX$5/(1-$C121)+$B$121-DX$5</f>
        <v>0.691892711370261</v>
      </c>
      <c r="DY121" s="1" t="n">
        <f aca="false">DY$5/(1-$C121)+$B$121-DY$5</f>
        <v>0.693954352353185</v>
      </c>
      <c r="DZ121" s="1" t="n">
        <f aca="false">DZ$5/(1-$C121)+$B$121-DZ$5</f>
        <v>0.696015993336109</v>
      </c>
      <c r="EA121" s="1" t="n">
        <f aca="false">EA$5/(1-$C121)+$B$121-EA$5</f>
        <v>0.698077634319033</v>
      </c>
      <c r="EB121" s="1" t="n">
        <f aca="false">EB$5/(1-$C121)+$B$121-EB$5</f>
        <v>0.700139275301956</v>
      </c>
      <c r="EC121" s="1" t="n">
        <f aca="false">EC$5/(1-$C121)+$B$121-EC$5</f>
        <v>0.70220091628488</v>
      </c>
      <c r="ED121" s="1" t="n">
        <f aca="false">ED$5/(1-$C121)+$B$121-ED$5</f>
        <v>0.704262557267804</v>
      </c>
    </row>
    <row r="122" customFormat="false" ht="12.75" hidden="false" customHeight="false" outlineLevel="0" collapsed="false">
      <c r="A122" s="18" t="s">
        <v>137</v>
      </c>
      <c r="B122" s="1" t="n">
        <f aca="false">0.3832</f>
        <v>0.3832</v>
      </c>
      <c r="C122" s="2" t="n">
        <f aca="false">0.0396</f>
        <v>0.0396</v>
      </c>
      <c r="D122" s="1" t="n">
        <f aca="false">D$5/(1-$C122)+$B$122-D$5</f>
        <v>0.445049229487713</v>
      </c>
      <c r="E122" s="1" t="n">
        <f aca="false">E$5/(1-$C122)+$B$122-E$5</f>
        <v>0.447110870470637</v>
      </c>
      <c r="F122" s="1" t="n">
        <f aca="false">F$5/(1-$C122)+$B$122-F$5</f>
        <v>0.449172511453561</v>
      </c>
      <c r="G122" s="1" t="n">
        <f aca="false">G$5/(1-$C122)+$B$122-G$5</f>
        <v>0.451234152436484</v>
      </c>
      <c r="H122" s="1" t="n">
        <f aca="false">H$5/(1-$C122)+$B$122-H$5</f>
        <v>0.453295793419409</v>
      </c>
      <c r="I122" s="1" t="n">
        <f aca="false">I$5/(1-$C122)+$B$122-I$5</f>
        <v>0.455357434402332</v>
      </c>
      <c r="J122" s="1" t="n">
        <f aca="false">J$5/(1-$C122)+$B$122-J$5</f>
        <v>0.457419075385256</v>
      </c>
      <c r="K122" s="1" t="n">
        <f aca="false">K$5/(1-$C122)+$B$122-K$5</f>
        <v>0.45948071636818</v>
      </c>
      <c r="L122" s="1" t="n">
        <f aca="false">L$5/(1-$C122)+$B$122-L$5</f>
        <v>0.461542357351104</v>
      </c>
      <c r="M122" s="1" t="n">
        <f aca="false">M$5/(1-$C122)+$B$122-M$5</f>
        <v>0.463603998334027</v>
      </c>
      <c r="N122" s="1" t="n">
        <f aca="false">N$5/(1-$C122)+$B$122-N$5</f>
        <v>0.465665639316951</v>
      </c>
      <c r="O122" s="1" t="n">
        <f aca="false">O$5/(1-$C122)+$B$122-O$5</f>
        <v>0.467727280299875</v>
      </c>
      <c r="P122" s="1" t="n">
        <f aca="false">P$5/(1-$C122)+$B$122-P$5</f>
        <v>0.469788921282799</v>
      </c>
      <c r="Q122" s="1" t="n">
        <f aca="false">Q$5/(1-$C122)+$B$122-Q$5</f>
        <v>0.471850562265722</v>
      </c>
      <c r="R122" s="1" t="n">
        <f aca="false">R$5/(1-$C122)+$B$122-R$5</f>
        <v>0.473912203248646</v>
      </c>
      <c r="S122" s="1" t="n">
        <f aca="false">S$5/(1-$C122)+$B$122-S$5</f>
        <v>0.47597384423157</v>
      </c>
      <c r="T122" s="1" t="n">
        <f aca="false">T$5/(1-$C122)+$B$122-T$5</f>
        <v>0.478035485214494</v>
      </c>
      <c r="U122" s="1" t="n">
        <f aca="false">U$5/(1-$C122)+$B$122-U$5</f>
        <v>0.480097126197418</v>
      </c>
      <c r="V122" s="1" t="n">
        <f aca="false">V$5/(1-$C122)+$B$122-V$5</f>
        <v>0.482158767180342</v>
      </c>
      <c r="W122" s="1" t="n">
        <f aca="false">W$5/(1-$C122)+$B$122-W$5</f>
        <v>0.484220408163265</v>
      </c>
      <c r="X122" s="1" t="n">
        <f aca="false">X$5/(1-$C122)+$B$122-X$5</f>
        <v>0.486282049146189</v>
      </c>
      <c r="Y122" s="1" t="n">
        <f aca="false">Y$5/(1-$C122)+$B$122-Y$5</f>
        <v>0.488343690129113</v>
      </c>
      <c r="Z122" s="1" t="n">
        <f aca="false">Z$5/(1-$C122)+$B$122-Z$5</f>
        <v>0.490405331112036</v>
      </c>
      <c r="AA122" s="1" t="n">
        <f aca="false">AA$5/(1-$C122)+$B$122-AA$5</f>
        <v>0.49246697209496</v>
      </c>
      <c r="AB122" s="1" t="n">
        <f aca="false">AB$5/(1-$C122)+$B$122-AB$5</f>
        <v>0.494528613077884</v>
      </c>
      <c r="AC122" s="1" t="n">
        <f aca="false">AC$5/(1-$C122)+$B$122-AC$5</f>
        <v>0.496590254060808</v>
      </c>
      <c r="AD122" s="1" t="n">
        <f aca="false">AD$5/(1-$C122)+$B$122-AD$5</f>
        <v>0.498651895043732</v>
      </c>
      <c r="AE122" s="1" t="n">
        <f aca="false">AE$5/(1-$C122)+$B$122-AE$5</f>
        <v>0.500713536026655</v>
      </c>
      <c r="AF122" s="1" t="n">
        <f aca="false">AF$5/(1-$C122)+$B$122-AF$5</f>
        <v>0.502775177009579</v>
      </c>
      <c r="AG122" s="1" t="n">
        <f aca="false">AG$5/(1-$C122)+$B$122-AG$5</f>
        <v>0.504836817992503</v>
      </c>
      <c r="AH122" s="1" t="n">
        <f aca="false">AH$5/(1-$C122)+$B$122-AH$5</f>
        <v>0.506898458975427</v>
      </c>
      <c r="AI122" s="1" t="n">
        <f aca="false">AI$5/(1-$C122)+$B$122-AI$5</f>
        <v>0.508960099958351</v>
      </c>
      <c r="AJ122" s="1" t="n">
        <f aca="false">AJ$5/(1-$C122)+$B$122-AJ$5</f>
        <v>0.511021740941274</v>
      </c>
      <c r="AK122" s="1" t="n">
        <f aca="false">AK$5/(1-$C122)+$B$122-AK$5</f>
        <v>0.513083381924198</v>
      </c>
      <c r="AL122" s="1" t="n">
        <f aca="false">AL$5/(1-$C122)+$B$122-AL$5</f>
        <v>0.515145022907122</v>
      </c>
      <c r="AM122" s="1" t="n">
        <f aca="false">AM$5/(1-$C122)+$B$122-AM$5</f>
        <v>0.517206663890045</v>
      </c>
      <c r="AN122" s="1" t="n">
        <f aca="false">AN$5/(1-$C122)+$B$122-AN$5</f>
        <v>0.519268304872969</v>
      </c>
      <c r="AO122" s="1" t="n">
        <f aca="false">AO$5/(1-$C122)+$B$122-AO$5</f>
        <v>0.521329945855893</v>
      </c>
      <c r="AP122" s="1" t="n">
        <f aca="false">AP$5/(1-$C122)+$B$122-AP$5</f>
        <v>0.523391586838817</v>
      </c>
      <c r="AQ122" s="1" t="n">
        <f aca="false">AQ$5/(1-$C122)+$B$122-AQ$5</f>
        <v>0.525453227821741</v>
      </c>
      <c r="AR122" s="1" t="n">
        <f aca="false">AR$5/(1-$C122)+$B$122-AR$5</f>
        <v>0.527514868804664</v>
      </c>
      <c r="AS122" s="1" t="n">
        <f aca="false">AS$5/(1-$C122)+$B$122-AS$5</f>
        <v>0.529576509787588</v>
      </c>
      <c r="AT122" s="1" t="n">
        <f aca="false">AT$5/(1-$C122)+$B$122-AT$5</f>
        <v>0.531638150770512</v>
      </c>
      <c r="AU122" s="1" t="n">
        <f aca="false">AU$5/(1-$C122)+$B$122-AU$5</f>
        <v>0.533699791753435</v>
      </c>
      <c r="AV122" s="1" t="n">
        <f aca="false">AV$5/(1-$C122)+$B$122-AV$5</f>
        <v>0.535761432736359</v>
      </c>
      <c r="AW122" s="1" t="n">
        <f aca="false">AW$5/(1-$C122)+$B$122-AW$5</f>
        <v>0.537823073719283</v>
      </c>
      <c r="AX122" s="1" t="n">
        <f aca="false">AX$5/(1-$C122)+$B$122-AX$5</f>
        <v>0.539884714702207</v>
      </c>
      <c r="AY122" s="1" t="n">
        <f aca="false">AY$5/(1-$C122)+$B$122-AY$5</f>
        <v>0.541946355685131</v>
      </c>
      <c r="AZ122" s="1" t="n">
        <f aca="false">AZ$5/(1-$C122)+$B$122-AZ$5</f>
        <v>0.544007996668055</v>
      </c>
      <c r="BA122" s="1" t="n">
        <f aca="false">BA$5/(1-$C122)+$B$122-BA$5</f>
        <v>0.546069637650979</v>
      </c>
      <c r="BB122" s="1" t="n">
        <f aca="false">BB$5/(1-$C122)+$B$122-BB$5</f>
        <v>0.548131278633903</v>
      </c>
      <c r="BC122" s="1" t="n">
        <f aca="false">BC$5/(1-$C122)+$B$122-BC$5</f>
        <v>0.550192919616826</v>
      </c>
      <c r="BD122" s="1" t="n">
        <f aca="false">BD$5/(1-$C122)+$B$122-BD$5</f>
        <v>0.55225456059975</v>
      </c>
      <c r="BE122" s="1" t="n">
        <f aca="false">BE$5/(1-$C122)+$B$122-BE$5</f>
        <v>0.554316201582674</v>
      </c>
      <c r="BF122" s="1" t="n">
        <f aca="false">BF$5/(1-$C122)+$B$122-BF$5</f>
        <v>0.556377842565598</v>
      </c>
      <c r="BG122" s="1" t="n">
        <f aca="false">BG$5/(1-$C122)+$B$122-BG$5</f>
        <v>0.55843948354852</v>
      </c>
      <c r="BH122" s="1" t="n">
        <f aca="false">BH$5/(1-$C122)+$B$122-BH$5</f>
        <v>0.560501124531444</v>
      </c>
      <c r="BI122" s="1" t="n">
        <f aca="false">BI$5/(1-$C122)+$B$122-BI$5</f>
        <v>0.562562765514368</v>
      </c>
      <c r="BJ122" s="1" t="n">
        <f aca="false">BJ$5/(1-$C122)+$B$122-BJ$5</f>
        <v>0.564624406497292</v>
      </c>
      <c r="BK122" s="1" t="n">
        <f aca="false">BK$5/(1-$C122)+$B$122-BK$5</f>
        <v>0.566686047480216</v>
      </c>
      <c r="BL122" s="1" t="n">
        <f aca="false">BL$5/(1-$C122)+$B$122-BL$5</f>
        <v>0.56874768846314</v>
      </c>
      <c r="BM122" s="1" t="n">
        <f aca="false">BM$5/(1-$C122)+$B$122-BM$5</f>
        <v>0.570809329446064</v>
      </c>
      <c r="BN122" s="1" t="n">
        <f aca="false">BN$5/(1-$C122)+$B$122-BN$5</f>
        <v>0.572870970428988</v>
      </c>
      <c r="BO122" s="1" t="n">
        <f aca="false">BO$5/(1-$C122)+$B$122-BO$5</f>
        <v>0.574932611411912</v>
      </c>
      <c r="BP122" s="1" t="n">
        <f aca="false">BP$5/(1-$C122)+$B$122-BP$5</f>
        <v>0.576994252394836</v>
      </c>
      <c r="BQ122" s="1" t="n">
        <f aca="false">BQ$5/(1-$C122)+$B$122-BQ$5</f>
        <v>0.579055893377758</v>
      </c>
      <c r="BR122" s="1" t="n">
        <f aca="false">BR$5/(1-$C122)+$B$122-BR$5</f>
        <v>0.581117534360682</v>
      </c>
      <c r="BS122" s="1" t="n">
        <f aca="false">BS$5/(1-$C122)+$B$122-BS$5</f>
        <v>0.583179175343606</v>
      </c>
      <c r="BT122" s="1" t="n">
        <f aca="false">BT$5/(1-$C122)+$B$122-BT$5</f>
        <v>0.58524081632653</v>
      </c>
      <c r="BU122" s="1" t="n">
        <f aca="false">BU$5/(1-$C122)+$B$122-BU$5</f>
        <v>0.587302457309454</v>
      </c>
      <c r="BV122" s="1" t="n">
        <f aca="false">BV$5/(1-$C122)+$B$122-BV$5</f>
        <v>0.589364098292378</v>
      </c>
      <c r="BW122" s="1" t="n">
        <f aca="false">BW$5/(1-$C122)+$B$122-BW$5</f>
        <v>0.591425739275302</v>
      </c>
      <c r="BX122" s="1" t="n">
        <f aca="false">BX$5/(1-$C122)+$B$122-BX$5</f>
        <v>0.593487380258225</v>
      </c>
      <c r="BY122" s="1" t="n">
        <f aca="false">BY$5/(1-$C122)+$B$122-BY$5</f>
        <v>0.595549021241149</v>
      </c>
      <c r="BZ122" s="1" t="n">
        <f aca="false">BZ$5/(1-$C122)+$B$122-BZ$5</f>
        <v>0.597610662224073</v>
      </c>
      <c r="CA122" s="1" t="n">
        <f aca="false">CA$5/(1-$C122)+$B$122-CA$5</f>
        <v>0.599672303206997</v>
      </c>
      <c r="CB122" s="1" t="n">
        <f aca="false">CB$5/(1-$C122)+$B$122-CB$5</f>
        <v>0.601733944189919</v>
      </c>
      <c r="CC122" s="1" t="n">
        <f aca="false">CC$5/(1-$C122)+$B$122-CC$5</f>
        <v>0.603795585172843</v>
      </c>
      <c r="CD122" s="1" t="n">
        <f aca="false">CD$5/(1-$C122)+$B$122-CD$5</f>
        <v>0.605857226155767</v>
      </c>
      <c r="CE122" s="1" t="n">
        <f aca="false">CE$5/(1-$C122)+$B$122-CE$5</f>
        <v>0.607918867138691</v>
      </c>
      <c r="CF122" s="1" t="n">
        <f aca="false">CF$5/(1-$C122)+$B$122-CF$5</f>
        <v>0.609980508121615</v>
      </c>
      <c r="CG122" s="1" t="n">
        <f aca="false">CG$5/(1-$C122)+$B$122-CG$5</f>
        <v>0.612042149104539</v>
      </c>
      <c r="CH122" s="1" t="n">
        <f aca="false">CH$5/(1-$C122)+$B$122-CH$5</f>
        <v>0.614103790087463</v>
      </c>
      <c r="CI122" s="1" t="n">
        <f aca="false">CI$5/(1-$C122)+$B$122-CI$5</f>
        <v>0.616165431070387</v>
      </c>
      <c r="CJ122" s="1" t="n">
        <f aca="false">CJ$5/(1-$C122)+$B$122-CJ$5</f>
        <v>0.618227072053311</v>
      </c>
      <c r="CK122" s="1" t="n">
        <f aca="false">CK$5/(1-$C122)+$B$122-CK$5</f>
        <v>0.620288713036235</v>
      </c>
      <c r="CL122" s="1" t="n">
        <f aca="false">CL$5/(1-$C122)+$B$122-CL$5</f>
        <v>0.622350354019159</v>
      </c>
      <c r="CM122" s="1" t="n">
        <f aca="false">CM$5/(1-$C122)+$B$122-CM$5</f>
        <v>0.624411995002081</v>
      </c>
      <c r="CN122" s="1" t="n">
        <f aca="false">CN$5/(1-$C122)+$B$122-CN$5</f>
        <v>0.626473635985005</v>
      </c>
      <c r="CO122" s="1" t="n">
        <f aca="false">CO$5/(1-$C122)+$B$122-CO$5</f>
        <v>0.628535276967929</v>
      </c>
      <c r="CP122" s="1" t="n">
        <f aca="false">CP$5/(1-$C122)+$B$122-CP$5</f>
        <v>0.630596917950853</v>
      </c>
      <c r="CQ122" s="1" t="n">
        <f aca="false">CQ$5/(1-$C122)+$B$122-CQ$5</f>
        <v>0.632658558933777</v>
      </c>
      <c r="CR122" s="1" t="n">
        <f aca="false">CR$5/(1-$C122)+$B$122-CR$5</f>
        <v>0.634720199916701</v>
      </c>
      <c r="CS122" s="1" t="n">
        <f aca="false">CS$5/(1-$C122)+$B$122-CS$5</f>
        <v>0.636781840899625</v>
      </c>
      <c r="CT122" s="1" t="n">
        <f aca="false">CT$5/(1-$C122)+$B$122-CT$5</f>
        <v>0.638843481882549</v>
      </c>
      <c r="CU122" s="1" t="n">
        <f aca="false">CU$5/(1-$C122)+$B$122-CU$5</f>
        <v>0.640905122865473</v>
      </c>
      <c r="CV122" s="1" t="n">
        <f aca="false">CV$5/(1-$C122)+$B$122-CV$5</f>
        <v>0.642966763848397</v>
      </c>
      <c r="CW122" s="1" t="n">
        <f aca="false">CW$5/(1-$C122)+$B$122-CW$5</f>
        <v>0.645028404831319</v>
      </c>
      <c r="CX122" s="1" t="n">
        <f aca="false">CX$5/(1-$C122)+$B$122-CX$5</f>
        <v>0.647090045814243</v>
      </c>
      <c r="CY122" s="1" t="n">
        <f aca="false">CY$5/(1-$C122)+$B$122-CY$5</f>
        <v>0.649151686797167</v>
      </c>
      <c r="CZ122" s="1" t="n">
        <f aca="false">CZ$5/(1-$C122)+$B$122-CZ$5</f>
        <v>0.65121332778009</v>
      </c>
      <c r="DA122" s="1" t="n">
        <f aca="false">DA$5/(1-$C122)+$B$122-DA$5</f>
        <v>0.653274968763014</v>
      </c>
      <c r="DB122" s="1" t="n">
        <f aca="false">DB$5/(1-$C122)+$B$122-DB$5</f>
        <v>0.655336609745938</v>
      </c>
      <c r="DC122" s="1" t="n">
        <f aca="false">DC$5/(1-$C122)+$B$122-DC$5</f>
        <v>0.657398250728862</v>
      </c>
      <c r="DD122" s="1" t="n">
        <f aca="false">DD$5/(1-$C122)+$B$122-DD$5</f>
        <v>0.659459891711786</v>
      </c>
      <c r="DE122" s="1" t="n">
        <f aca="false">DE$5/(1-$C122)+$B$122-DE$5</f>
        <v>0.66152153269471</v>
      </c>
      <c r="DF122" s="1" t="n">
        <f aca="false">DF$5/(1-$C122)+$B$122-DF$5</f>
        <v>0.663583173677634</v>
      </c>
      <c r="DG122" s="1" t="n">
        <f aca="false">DG$5/(1-$C122)+$B$122-DG$5</f>
        <v>0.665644814660558</v>
      </c>
      <c r="DH122" s="1" t="n">
        <f aca="false">DH$5/(1-$C122)+$B$122-DH$5</f>
        <v>0.66770645564348</v>
      </c>
      <c r="DI122" s="1" t="n">
        <f aca="false">DI$5/(1-$C122)+$B$122-DI$5</f>
        <v>0.669768096626404</v>
      </c>
      <c r="DJ122" s="1" t="n">
        <f aca="false">DJ$5/(1-$C122)+$B$122-DJ$5</f>
        <v>0.671829737609328</v>
      </c>
      <c r="DK122" s="1" t="n">
        <f aca="false">DK$5/(1-$C122)+$B$122-DK$5</f>
        <v>0.673891378592252</v>
      </c>
      <c r="DL122" s="1" t="n">
        <f aca="false">DL$5/(1-$C122)+$B$122-DL$5</f>
        <v>0.675953019575176</v>
      </c>
      <c r="DM122" s="1" t="n">
        <f aca="false">DM$5/(1-$C122)+$B$122-DM$5</f>
        <v>0.6780146605581</v>
      </c>
      <c r="DN122" s="1" t="n">
        <f aca="false">DN$5/(1-$C122)+$B$122-DN$5</f>
        <v>0.680076301541024</v>
      </c>
      <c r="DO122" s="1" t="n">
        <f aca="false">DO$5/(1-$C122)+$B$122-DO$5</f>
        <v>0.682137942523948</v>
      </c>
      <c r="DP122" s="1" t="n">
        <f aca="false">DP$5/(1-$C122)+$B$122-DP$5</f>
        <v>0.684199583506872</v>
      </c>
      <c r="DQ122" s="1" t="n">
        <f aca="false">DQ$5/(1-$C122)+$B$122-DQ$5</f>
        <v>0.686261224489796</v>
      </c>
      <c r="DR122" s="1" t="n">
        <f aca="false">DR$5/(1-$C122)+$B$122-DR$5</f>
        <v>0.688322865472718</v>
      </c>
      <c r="DS122" s="1" t="n">
        <f aca="false">DS$5/(1-$C122)+$B$122-DS$5</f>
        <v>0.690384506455642</v>
      </c>
      <c r="DT122" s="1" t="n">
        <f aca="false">DT$5/(1-$C122)+$B$122-DT$5</f>
        <v>0.692446147438566</v>
      </c>
      <c r="DU122" s="1" t="n">
        <f aca="false">DU$5/(1-$C122)+$B$122-DU$5</f>
        <v>0.69450778842149</v>
      </c>
      <c r="DV122" s="1" t="n">
        <f aca="false">DV$5/(1-$C122)+$B$122-DV$5</f>
        <v>0.696569429404414</v>
      </c>
      <c r="DW122" s="1" t="n">
        <f aca="false">DW$5/(1-$C122)+$B$122-DW$5</f>
        <v>0.698631070387338</v>
      </c>
      <c r="DX122" s="1" t="n">
        <f aca="false">DX$5/(1-$C122)+$B$122-DX$5</f>
        <v>0.700692711370262</v>
      </c>
      <c r="DY122" s="1" t="n">
        <f aca="false">DY$5/(1-$C122)+$B$122-DY$5</f>
        <v>0.702754352353185</v>
      </c>
      <c r="DZ122" s="1" t="n">
        <f aca="false">DZ$5/(1-$C122)+$B$122-DZ$5</f>
        <v>0.704815993336109</v>
      </c>
      <c r="EA122" s="1" t="n">
        <f aca="false">EA$5/(1-$C122)+$B$122-EA$5</f>
        <v>0.706877634319033</v>
      </c>
      <c r="EB122" s="1" t="n">
        <f aca="false">EB$5/(1-$C122)+$B$122-EB$5</f>
        <v>0.708939275301957</v>
      </c>
      <c r="EC122" s="1" t="n">
        <f aca="false">EC$5/(1-$C122)+$B$122-EC$5</f>
        <v>0.711000916284881</v>
      </c>
      <c r="ED122" s="1" t="n">
        <f aca="false">ED$5/(1-$C122)+$B$122-ED$5</f>
        <v>0.713062557267805</v>
      </c>
    </row>
    <row r="123" customFormat="false" ht="12.75" hidden="false" customHeight="false" outlineLevel="0" collapsed="false">
      <c r="A123" s="18"/>
    </row>
    <row r="124" customFormat="false" ht="12.75" hidden="false" customHeight="false" outlineLevel="0" collapsed="false">
      <c r="A124" s="18" t="s">
        <v>131</v>
      </c>
    </row>
    <row r="125" customFormat="false" ht="12.75" hidden="false" customHeight="false" outlineLevel="0" collapsed="false">
      <c r="A125" s="18" t="s">
        <v>138</v>
      </c>
      <c r="B125" s="1" t="n">
        <f aca="false">0.2188-0.0088</f>
        <v>0.21</v>
      </c>
      <c r="C125" s="2" t="n">
        <f aca="false">0.0222</f>
        <v>0.0222</v>
      </c>
      <c r="D125" s="1" t="n">
        <f aca="false">D$5/(1-$C125)+$B$125-D$5</f>
        <v>0.244056044180814</v>
      </c>
      <c r="E125" s="1" t="n">
        <f aca="false">E$5/(1-$C125)+$B$125-E$5</f>
        <v>0.245191245653508</v>
      </c>
      <c r="F125" s="1" t="n">
        <f aca="false">F$5/(1-$C125)+$B$125-F$5</f>
        <v>0.246326447126202</v>
      </c>
      <c r="G125" s="1" t="n">
        <f aca="false">G$5/(1-$C125)+$B$125-G$5</f>
        <v>0.247461648598895</v>
      </c>
      <c r="H125" s="1" t="n">
        <f aca="false">H$5/(1-$C125)+$B$125-H$5</f>
        <v>0.248596850071589</v>
      </c>
      <c r="I125" s="1" t="n">
        <f aca="false">I$5/(1-$C125)+$B$125-I$5</f>
        <v>0.249732051544283</v>
      </c>
      <c r="J125" s="1" t="n">
        <f aca="false">J$5/(1-$C125)+$B$125-J$5</f>
        <v>0.250867253016977</v>
      </c>
      <c r="K125" s="1" t="n">
        <f aca="false">K$5/(1-$C125)+$B$125-K$5</f>
        <v>0.252002454489671</v>
      </c>
      <c r="L125" s="1" t="n">
        <f aca="false">L$5/(1-$C125)+$B$125-L$5</f>
        <v>0.253137655962365</v>
      </c>
      <c r="M125" s="1" t="n">
        <f aca="false">M$5/(1-$C125)+$B$125-M$5</f>
        <v>0.254272857435059</v>
      </c>
      <c r="N125" s="1" t="n">
        <f aca="false">N$5/(1-$C125)+$B$125-N$5</f>
        <v>0.255408058907752</v>
      </c>
      <c r="O125" s="1" t="n">
        <f aca="false">O$5/(1-$C125)+$B$125-O$5</f>
        <v>0.256543260380446</v>
      </c>
      <c r="P125" s="1" t="n">
        <f aca="false">P$5/(1-$C125)+$B$125-P$5</f>
        <v>0.25767846185314</v>
      </c>
      <c r="Q125" s="1" t="n">
        <f aca="false">Q$5/(1-$C125)+$B$125-Q$5</f>
        <v>0.258813663325833</v>
      </c>
      <c r="R125" s="1" t="n">
        <f aca="false">R$5/(1-$C125)+$B$125-R$5</f>
        <v>0.259948864798527</v>
      </c>
      <c r="S125" s="1" t="n">
        <f aca="false">S$5/(1-$C125)+$B$125-S$5</f>
        <v>0.261084066271221</v>
      </c>
      <c r="T125" s="1" t="n">
        <f aca="false">T$5/(1-$C125)+$B$125-T$5</f>
        <v>0.262219267743915</v>
      </c>
      <c r="U125" s="1" t="n">
        <f aca="false">U$5/(1-$C125)+$B$125-U$5</f>
        <v>0.263354469216609</v>
      </c>
      <c r="V125" s="1" t="n">
        <f aca="false">V$5/(1-$C125)+$B$125-V$5</f>
        <v>0.264489670689303</v>
      </c>
      <c r="W125" s="1" t="n">
        <f aca="false">W$5/(1-$C125)+$B$125-W$5</f>
        <v>0.265624872161996</v>
      </c>
      <c r="X125" s="1" t="n">
        <f aca="false">X$5/(1-$C125)+$B$125-X$5</f>
        <v>0.26676007363469</v>
      </c>
      <c r="Y125" s="1" t="n">
        <f aca="false">Y$5/(1-$C125)+$B$125-Y$5</f>
        <v>0.267895275107384</v>
      </c>
      <c r="Z125" s="1" t="n">
        <f aca="false">Z$5/(1-$C125)+$B$125-Z$5</f>
        <v>0.269030476580078</v>
      </c>
      <c r="AA125" s="1" t="n">
        <f aca="false">AA$5/(1-$C125)+$B$125-AA$5</f>
        <v>0.270165678052771</v>
      </c>
      <c r="AB125" s="1" t="n">
        <f aca="false">AB$5/(1-$C125)+$B$125-AB$5</f>
        <v>0.271300879525465</v>
      </c>
      <c r="AC125" s="1" t="n">
        <f aca="false">AC$5/(1-$C125)+$B$125-AC$5</f>
        <v>0.272436080998159</v>
      </c>
      <c r="AD125" s="1" t="n">
        <f aca="false">AD$5/(1-$C125)+$B$125-AD$5</f>
        <v>0.273571282470853</v>
      </c>
      <c r="AE125" s="1" t="n">
        <f aca="false">AE$5/(1-$C125)+$B$125-AE$5</f>
        <v>0.274706483943547</v>
      </c>
      <c r="AF125" s="1" t="n">
        <f aca="false">AF$5/(1-$C125)+$B$125-AF$5</f>
        <v>0.27584168541624</v>
      </c>
      <c r="AG125" s="1" t="n">
        <f aca="false">AG$5/(1-$C125)+$B$125-AG$5</f>
        <v>0.276976886888934</v>
      </c>
      <c r="AH125" s="1" t="n">
        <f aca="false">AH$5/(1-$C125)+$B$125-AH$5</f>
        <v>0.278112088361628</v>
      </c>
      <c r="AI125" s="1" t="n">
        <f aca="false">AI$5/(1-$C125)+$B$125-AI$5</f>
        <v>0.279247289834322</v>
      </c>
      <c r="AJ125" s="1" t="n">
        <f aca="false">AJ$5/(1-$C125)+$B$125-AJ$5</f>
        <v>0.280382491307015</v>
      </c>
      <c r="AK125" s="1" t="n">
        <f aca="false">AK$5/(1-$C125)+$B$125-AK$5</f>
        <v>0.28151769277971</v>
      </c>
      <c r="AL125" s="1" t="n">
        <f aca="false">AL$5/(1-$C125)+$B$125-AL$5</f>
        <v>0.282652894252403</v>
      </c>
      <c r="AM125" s="1" t="n">
        <f aca="false">AM$5/(1-$C125)+$B$125-AM$5</f>
        <v>0.283788095725097</v>
      </c>
      <c r="AN125" s="1" t="n">
        <f aca="false">AN$5/(1-$C125)+$B$125-AN$5</f>
        <v>0.284923297197791</v>
      </c>
      <c r="AO125" s="1" t="n">
        <f aca="false">AO$5/(1-$C125)+$B$125-AO$5</f>
        <v>0.286058498670485</v>
      </c>
      <c r="AP125" s="1" t="n">
        <f aca="false">AP$5/(1-$C125)+$B$125-AP$5</f>
        <v>0.287193700143178</v>
      </c>
      <c r="AQ125" s="1" t="n">
        <f aca="false">AQ$5/(1-$C125)+$B$125-AQ$5</f>
        <v>0.288328901615872</v>
      </c>
      <c r="AR125" s="1" t="n">
        <f aca="false">AR$5/(1-$C125)+$B$125-AR$5</f>
        <v>0.289464103088566</v>
      </c>
      <c r="AS125" s="1" t="n">
        <f aca="false">AS$5/(1-$C125)+$B$125-AS$5</f>
        <v>0.29059930456126</v>
      </c>
      <c r="AT125" s="1" t="n">
        <f aca="false">AT$5/(1-$C125)+$B$125-AT$5</f>
        <v>0.291734506033954</v>
      </c>
      <c r="AU125" s="1" t="n">
        <f aca="false">AU$5/(1-$C125)+$B$125-AU$5</f>
        <v>0.292869707506648</v>
      </c>
      <c r="AV125" s="1" t="n">
        <f aca="false">AV$5/(1-$C125)+$B$125-AV$5</f>
        <v>0.294004908979341</v>
      </c>
      <c r="AW125" s="1" t="n">
        <f aca="false">AW$5/(1-$C125)+$B$125-AW$5</f>
        <v>0.295140110452036</v>
      </c>
      <c r="AX125" s="1" t="n">
        <f aca="false">AX$5/(1-$C125)+$B$125-AX$5</f>
        <v>0.296275311924729</v>
      </c>
      <c r="AY125" s="1" t="n">
        <f aca="false">AY$5/(1-$C125)+$B$125-AY$5</f>
        <v>0.297410513397423</v>
      </c>
      <c r="AZ125" s="1" t="n">
        <f aca="false">AZ$5/(1-$C125)+$B$125-AZ$5</f>
        <v>0.298545714870116</v>
      </c>
      <c r="BA125" s="1" t="n">
        <f aca="false">BA$5/(1-$C125)+$B$125-BA$5</f>
        <v>0.29968091634281</v>
      </c>
      <c r="BB125" s="1" t="n">
        <f aca="false">BB$5/(1-$C125)+$B$125-BB$5</f>
        <v>0.300816117815504</v>
      </c>
      <c r="BC125" s="1" t="n">
        <f aca="false">BC$5/(1-$C125)+$B$125-BC$5</f>
        <v>0.301951319288198</v>
      </c>
      <c r="BD125" s="1" t="n">
        <f aca="false">BD$5/(1-$C125)+$B$125-BD$5</f>
        <v>0.303086520760892</v>
      </c>
      <c r="BE125" s="1" t="n">
        <f aca="false">BE$5/(1-$C125)+$B$125-BE$5</f>
        <v>0.304221722233585</v>
      </c>
      <c r="BF125" s="1" t="n">
        <f aca="false">BF$5/(1-$C125)+$B$125-BF$5</f>
        <v>0.305356923706279</v>
      </c>
      <c r="BG125" s="1" t="n">
        <f aca="false">BG$5/(1-$C125)+$B$125-BG$5</f>
        <v>0.306492125178973</v>
      </c>
      <c r="BH125" s="1" t="n">
        <f aca="false">BH$5/(1-$C125)+$B$125-BH$5</f>
        <v>0.307627326651667</v>
      </c>
      <c r="BI125" s="1" t="n">
        <f aca="false">BI$5/(1-$C125)+$B$125-BI$5</f>
        <v>0.308762528124361</v>
      </c>
      <c r="BJ125" s="1" t="n">
        <f aca="false">BJ$5/(1-$C125)+$B$125-BJ$5</f>
        <v>0.309897729597054</v>
      </c>
      <c r="BK125" s="1" t="n">
        <f aca="false">BK$5/(1-$C125)+$B$125-BK$5</f>
        <v>0.311032931069748</v>
      </c>
      <c r="BL125" s="1" t="n">
        <f aca="false">BL$5/(1-$C125)+$B$125-BL$5</f>
        <v>0.312168132542442</v>
      </c>
      <c r="BM125" s="1" t="n">
        <f aca="false">BM$5/(1-$C125)+$B$125-BM$5</f>
        <v>0.313303334015136</v>
      </c>
      <c r="BN125" s="1" t="n">
        <f aca="false">BN$5/(1-$C125)+$B$125-BN$5</f>
        <v>0.314438535487829</v>
      </c>
      <c r="BO125" s="1" t="n">
        <f aca="false">BO$5/(1-$C125)+$B$125-BO$5</f>
        <v>0.315573736960523</v>
      </c>
      <c r="BP125" s="1" t="n">
        <f aca="false">BP$5/(1-$C125)+$B$125-BP$5</f>
        <v>0.316708938433218</v>
      </c>
      <c r="BQ125" s="1" t="n">
        <f aca="false">BQ$5/(1-$C125)+$B$125-BQ$5</f>
        <v>0.317844139905911</v>
      </c>
      <c r="BR125" s="1" t="n">
        <f aca="false">BR$5/(1-$C125)+$B$125-BR$5</f>
        <v>0.318979341378605</v>
      </c>
      <c r="BS125" s="1" t="n">
        <f aca="false">BS$5/(1-$C125)+$B$125-BS$5</f>
        <v>0.320114542851298</v>
      </c>
      <c r="BT125" s="1" t="n">
        <f aca="false">BT$5/(1-$C125)+$B$125-BT$5</f>
        <v>0.321249744323993</v>
      </c>
      <c r="BU125" s="1" t="n">
        <f aca="false">BU$5/(1-$C125)+$B$125-BU$5</f>
        <v>0.322384945796686</v>
      </c>
      <c r="BV125" s="1" t="n">
        <f aca="false">BV$5/(1-$C125)+$B$125-BV$5</f>
        <v>0.32352014726938</v>
      </c>
      <c r="BW125" s="1" t="n">
        <f aca="false">BW$5/(1-$C125)+$B$125-BW$5</f>
        <v>0.324655348742073</v>
      </c>
      <c r="BX125" s="1" t="n">
        <f aca="false">BX$5/(1-$C125)+$B$125-BX$5</f>
        <v>0.325790550214768</v>
      </c>
      <c r="BY125" s="1" t="n">
        <f aca="false">BY$5/(1-$C125)+$B$125-BY$5</f>
        <v>0.326925751687462</v>
      </c>
      <c r="BZ125" s="1" t="n">
        <f aca="false">BZ$5/(1-$C125)+$B$125-BZ$5</f>
        <v>0.328060953160155</v>
      </c>
      <c r="CA125" s="1" t="n">
        <f aca="false">CA$5/(1-$C125)+$B$125-CA$5</f>
        <v>0.329196154632849</v>
      </c>
      <c r="CB125" s="1" t="n">
        <f aca="false">CB$5/(1-$C125)+$B$125-CB$5</f>
        <v>0.330331356105543</v>
      </c>
      <c r="CC125" s="1" t="n">
        <f aca="false">CC$5/(1-$C125)+$B$125-CC$5</f>
        <v>0.331466557578237</v>
      </c>
      <c r="CD125" s="1" t="n">
        <f aca="false">CD$5/(1-$C125)+$B$125-CD$5</f>
        <v>0.33260175905093</v>
      </c>
      <c r="CE125" s="1" t="n">
        <f aca="false">CE$5/(1-$C125)+$B$125-CE$5</f>
        <v>0.333736960523624</v>
      </c>
      <c r="CF125" s="1" t="n">
        <f aca="false">CF$5/(1-$C125)+$B$125-CF$5</f>
        <v>0.334872161996318</v>
      </c>
      <c r="CG125" s="1" t="n">
        <f aca="false">CG$5/(1-$C125)+$B$125-CG$5</f>
        <v>0.336007363469012</v>
      </c>
      <c r="CH125" s="1" t="n">
        <f aca="false">CH$5/(1-$C125)+$B$125-CH$5</f>
        <v>0.337142564941706</v>
      </c>
      <c r="CI125" s="1" t="n">
        <f aca="false">CI$5/(1-$C125)+$B$125-CI$5</f>
        <v>0.338277766414399</v>
      </c>
      <c r="CJ125" s="1" t="n">
        <f aca="false">CJ$5/(1-$C125)+$B$125-CJ$5</f>
        <v>0.339412967887093</v>
      </c>
      <c r="CK125" s="1" t="n">
        <f aca="false">CK$5/(1-$C125)+$B$125-CK$5</f>
        <v>0.340548169359787</v>
      </c>
      <c r="CL125" s="1" t="n">
        <f aca="false">CL$5/(1-$C125)+$B$125-CL$5</f>
        <v>0.341683370832481</v>
      </c>
      <c r="CM125" s="1" t="n">
        <f aca="false">CM$5/(1-$C125)+$B$125-CM$5</f>
        <v>0.342818572305174</v>
      </c>
      <c r="CN125" s="1" t="n">
        <f aca="false">CN$5/(1-$C125)+$B$125-CN$5</f>
        <v>0.343953773777868</v>
      </c>
      <c r="CO125" s="1" t="n">
        <f aca="false">CO$5/(1-$C125)+$B$125-CO$5</f>
        <v>0.345088975250562</v>
      </c>
      <c r="CP125" s="1" t="n">
        <f aca="false">CP$5/(1-$C125)+$B$125-CP$5</f>
        <v>0.346224176723256</v>
      </c>
      <c r="CQ125" s="1" t="n">
        <f aca="false">CQ$5/(1-$C125)+$B$125-CQ$5</f>
        <v>0.34735937819595</v>
      </c>
      <c r="CR125" s="1" t="n">
        <f aca="false">CR$5/(1-$C125)+$B$125-CR$5</f>
        <v>0.348494579668643</v>
      </c>
      <c r="CS125" s="1" t="n">
        <f aca="false">CS$5/(1-$C125)+$B$125-CS$5</f>
        <v>0.349629781141338</v>
      </c>
      <c r="CT125" s="1" t="n">
        <f aca="false">CT$5/(1-$C125)+$B$125-CT$5</f>
        <v>0.350764982614031</v>
      </c>
      <c r="CU125" s="1" t="n">
        <f aca="false">CU$5/(1-$C125)+$B$125-CU$5</f>
        <v>0.351900184086725</v>
      </c>
      <c r="CV125" s="1" t="n">
        <f aca="false">CV$5/(1-$C125)+$B$125-CV$5</f>
        <v>0.353035385559418</v>
      </c>
      <c r="CW125" s="1" t="n">
        <f aca="false">CW$5/(1-$C125)+$B$125-CW$5</f>
        <v>0.354170587032113</v>
      </c>
      <c r="CX125" s="1" t="n">
        <f aca="false">CX$5/(1-$C125)+$B$125-CX$5</f>
        <v>0.355305788504807</v>
      </c>
      <c r="CY125" s="1" t="n">
        <f aca="false">CY$5/(1-$C125)+$B$125-CY$5</f>
        <v>0.3564409899775</v>
      </c>
      <c r="CZ125" s="1" t="n">
        <f aca="false">CZ$5/(1-$C125)+$B$125-CZ$5</f>
        <v>0.357576191450194</v>
      </c>
      <c r="DA125" s="1" t="n">
        <f aca="false">DA$5/(1-$C125)+$B$125-DA$5</f>
        <v>0.358711392922888</v>
      </c>
      <c r="DB125" s="1" t="n">
        <f aca="false">DB$5/(1-$C125)+$B$125-DB$5</f>
        <v>0.359846594395582</v>
      </c>
      <c r="DC125" s="1" t="n">
        <f aca="false">DC$5/(1-$C125)+$B$125-DC$5</f>
        <v>0.360981795868275</v>
      </c>
      <c r="DD125" s="1" t="n">
        <f aca="false">DD$5/(1-$C125)+$B$125-DD$5</f>
        <v>0.362116997340969</v>
      </c>
      <c r="DE125" s="1" t="n">
        <f aca="false">DE$5/(1-$C125)+$B$125-DE$5</f>
        <v>0.363252198813663</v>
      </c>
      <c r="DF125" s="1" t="n">
        <f aca="false">DF$5/(1-$C125)+$B$125-DF$5</f>
        <v>0.364387400286357</v>
      </c>
      <c r="DG125" s="1" t="n">
        <f aca="false">DG$5/(1-$C125)+$B$125-DG$5</f>
        <v>0.365522601759051</v>
      </c>
      <c r="DH125" s="1" t="n">
        <f aca="false">DH$5/(1-$C125)+$B$125-DH$5</f>
        <v>0.366657803231744</v>
      </c>
      <c r="DI125" s="1" t="n">
        <f aca="false">DI$5/(1-$C125)+$B$125-DI$5</f>
        <v>0.367793004704438</v>
      </c>
      <c r="DJ125" s="1" t="n">
        <f aca="false">DJ$5/(1-$C125)+$B$125-DJ$5</f>
        <v>0.368928206177132</v>
      </c>
      <c r="DK125" s="1" t="n">
        <f aca="false">DK$5/(1-$C125)+$B$125-DK$5</f>
        <v>0.370063407649826</v>
      </c>
      <c r="DL125" s="1" t="n">
        <f aca="false">DL$5/(1-$C125)+$B$125-DL$5</f>
        <v>0.371198609122519</v>
      </c>
      <c r="DM125" s="1" t="n">
        <f aca="false">DM$5/(1-$C125)+$B$125-DM$5</f>
        <v>0.372333810595213</v>
      </c>
      <c r="DN125" s="1" t="n">
        <f aca="false">DN$5/(1-$C125)+$B$125-DN$5</f>
        <v>0.373469012067907</v>
      </c>
      <c r="DO125" s="1" t="n">
        <f aca="false">DO$5/(1-$C125)+$B$125-DO$5</f>
        <v>0.374604213540601</v>
      </c>
      <c r="DP125" s="1" t="n">
        <f aca="false">DP$5/(1-$C125)+$B$125-DP$5</f>
        <v>0.375739415013295</v>
      </c>
      <c r="DQ125" s="1" t="n">
        <f aca="false">DQ$5/(1-$C125)+$B$125-DQ$5</f>
        <v>0.376874616485988</v>
      </c>
      <c r="DR125" s="1" t="n">
        <f aca="false">DR$5/(1-$C125)+$B$125-DR$5</f>
        <v>0.378009817958683</v>
      </c>
      <c r="DS125" s="1" t="n">
        <f aca="false">DS$5/(1-$C125)+$B$125-DS$5</f>
        <v>0.379145019431376</v>
      </c>
      <c r="DT125" s="1" t="n">
        <f aca="false">DT$5/(1-$C125)+$B$125-DT$5</f>
        <v>0.38028022090407</v>
      </c>
      <c r="DU125" s="1" t="n">
        <f aca="false">DU$5/(1-$C125)+$B$125-DU$5</f>
        <v>0.381415422376763</v>
      </c>
      <c r="DV125" s="1" t="n">
        <f aca="false">DV$5/(1-$C125)+$B$125-DV$5</f>
        <v>0.382550623849458</v>
      </c>
      <c r="DW125" s="1" t="n">
        <f aca="false">DW$5/(1-$C125)+$B$125-DW$5</f>
        <v>0.383685825322152</v>
      </c>
      <c r="DX125" s="1" t="n">
        <f aca="false">DX$5/(1-$C125)+$B$125-DX$5</f>
        <v>0.384821026794845</v>
      </c>
      <c r="DY125" s="1" t="n">
        <f aca="false">DY$5/(1-$C125)+$B$125-DY$5</f>
        <v>0.38595622826754</v>
      </c>
      <c r="DZ125" s="1" t="n">
        <f aca="false">DZ$5/(1-$C125)+$B$125-DZ$5</f>
        <v>0.387091429740234</v>
      </c>
      <c r="EA125" s="1" t="n">
        <f aca="false">EA$5/(1-$C125)+$B$125-EA$5</f>
        <v>0.388226631212927</v>
      </c>
      <c r="EB125" s="1" t="n">
        <f aca="false">EB$5/(1-$C125)+$B$125-EB$5</f>
        <v>0.389361832685622</v>
      </c>
      <c r="EC125" s="1" t="n">
        <f aca="false">EC$5/(1-$C125)+$B$125-EC$5</f>
        <v>0.390497034158315</v>
      </c>
      <c r="ED125" s="1" t="n">
        <f aca="false">ED$5/(1-$C125)+$B$125-ED$5</f>
        <v>0.391632235631008</v>
      </c>
    </row>
    <row r="126" customFormat="false" ht="12.75" hidden="false" customHeight="false" outlineLevel="0" collapsed="false">
      <c r="A126" s="18" t="s">
        <v>139</v>
      </c>
      <c r="B126" s="1" t="n">
        <f aca="false">0.3115-0.0088</f>
        <v>0.3027</v>
      </c>
      <c r="C126" s="2" t="n">
        <f aca="false">0.0332</f>
        <v>0.0332</v>
      </c>
      <c r="D126" s="1" t="n">
        <f aca="false">D$5/(1-$C126)+$B$126-D$5</f>
        <v>0.354210136532892</v>
      </c>
      <c r="E126" s="1" t="n">
        <f aca="false">E$5/(1-$C126)+$B$126-E$5</f>
        <v>0.355927141083988</v>
      </c>
      <c r="F126" s="1" t="n">
        <f aca="false">F$5/(1-$C126)+$B$126-F$5</f>
        <v>0.357644145635085</v>
      </c>
      <c r="G126" s="1" t="n">
        <f aca="false">G$5/(1-$C126)+$B$126-G$5</f>
        <v>0.359361150186181</v>
      </c>
      <c r="H126" s="1" t="n">
        <f aca="false">H$5/(1-$C126)+$B$126-H$5</f>
        <v>0.361078154737278</v>
      </c>
      <c r="I126" s="1" t="n">
        <f aca="false">I$5/(1-$C126)+$B$126-I$5</f>
        <v>0.362795159288374</v>
      </c>
      <c r="J126" s="1" t="n">
        <f aca="false">J$5/(1-$C126)+$B$126-J$5</f>
        <v>0.36451216383947</v>
      </c>
      <c r="K126" s="1" t="n">
        <f aca="false">K$5/(1-$C126)+$B$126-K$5</f>
        <v>0.366229168390567</v>
      </c>
      <c r="L126" s="1" t="n">
        <f aca="false">L$5/(1-$C126)+$B$126-L$5</f>
        <v>0.367946172941664</v>
      </c>
      <c r="M126" s="1" t="n">
        <f aca="false">M$5/(1-$C126)+$B$126-M$5</f>
        <v>0.36966317749276</v>
      </c>
      <c r="N126" s="1" t="n">
        <f aca="false">N$5/(1-$C126)+$B$126-N$5</f>
        <v>0.371380182043856</v>
      </c>
      <c r="O126" s="1" t="n">
        <f aca="false">O$5/(1-$C126)+$B$126-O$5</f>
        <v>0.373097186594953</v>
      </c>
      <c r="P126" s="1" t="n">
        <f aca="false">P$5/(1-$C126)+$B$126-P$5</f>
        <v>0.374814191146049</v>
      </c>
      <c r="Q126" s="1" t="n">
        <f aca="false">Q$5/(1-$C126)+$B$126-Q$5</f>
        <v>0.376531195697146</v>
      </c>
      <c r="R126" s="1" t="n">
        <f aca="false">R$5/(1-$C126)+$B$126-R$5</f>
        <v>0.378248200248242</v>
      </c>
      <c r="S126" s="1" t="n">
        <f aca="false">S$5/(1-$C126)+$B$126-S$5</f>
        <v>0.379965204799338</v>
      </c>
      <c r="T126" s="1" t="n">
        <f aca="false">T$5/(1-$C126)+$B$126-T$5</f>
        <v>0.381682209350434</v>
      </c>
      <c r="U126" s="1" t="n">
        <f aca="false">U$5/(1-$C126)+$B$126-U$5</f>
        <v>0.383399213901531</v>
      </c>
      <c r="V126" s="1" t="n">
        <f aca="false">V$5/(1-$C126)+$B$126-V$5</f>
        <v>0.385116218452628</v>
      </c>
      <c r="W126" s="1" t="n">
        <f aca="false">W$5/(1-$C126)+$B$126-W$5</f>
        <v>0.386833223003724</v>
      </c>
      <c r="X126" s="1" t="n">
        <f aca="false">X$5/(1-$C126)+$B$126-X$5</f>
        <v>0.38855022755482</v>
      </c>
      <c r="Y126" s="1" t="n">
        <f aca="false">Y$5/(1-$C126)+$B$126-Y$5</f>
        <v>0.390267232105916</v>
      </c>
      <c r="Z126" s="1" t="n">
        <f aca="false">Z$5/(1-$C126)+$B$126-Z$5</f>
        <v>0.391984236657013</v>
      </c>
      <c r="AA126" s="1" t="n">
        <f aca="false">AA$5/(1-$C126)+$B$126-AA$5</f>
        <v>0.39370124120811</v>
      </c>
      <c r="AB126" s="1" t="n">
        <f aca="false">AB$5/(1-$C126)+$B$126-AB$5</f>
        <v>0.395418245759206</v>
      </c>
      <c r="AC126" s="1" t="n">
        <f aca="false">AC$5/(1-$C126)+$B$126-AC$5</f>
        <v>0.397135250310302</v>
      </c>
      <c r="AD126" s="1" t="n">
        <f aca="false">AD$5/(1-$C126)+$B$126-AD$5</f>
        <v>0.398852254861398</v>
      </c>
      <c r="AE126" s="1" t="n">
        <f aca="false">AE$5/(1-$C126)+$B$126-AE$5</f>
        <v>0.400569259412495</v>
      </c>
      <c r="AF126" s="1" t="n">
        <f aca="false">AF$5/(1-$C126)+$B$126-AF$5</f>
        <v>0.402286263963591</v>
      </c>
      <c r="AG126" s="1" t="n">
        <f aca="false">AG$5/(1-$C126)+$B$126-AG$5</f>
        <v>0.404003268514688</v>
      </c>
      <c r="AH126" s="1" t="n">
        <f aca="false">AH$5/(1-$C126)+$B$126-AH$5</f>
        <v>0.405720273065784</v>
      </c>
      <c r="AI126" s="1" t="n">
        <f aca="false">AI$5/(1-$C126)+$B$126-AI$5</f>
        <v>0.40743727761688</v>
      </c>
      <c r="AJ126" s="1" t="n">
        <f aca="false">AJ$5/(1-$C126)+$B$126-AJ$5</f>
        <v>0.409154282167977</v>
      </c>
      <c r="AK126" s="1" t="n">
        <f aca="false">AK$5/(1-$C126)+$B$126-AK$5</f>
        <v>0.410871286719073</v>
      </c>
      <c r="AL126" s="1" t="n">
        <f aca="false">AL$5/(1-$C126)+$B$126-AL$5</f>
        <v>0.41258829127017</v>
      </c>
      <c r="AM126" s="1" t="n">
        <f aca="false">AM$5/(1-$C126)+$B$126-AM$5</f>
        <v>0.414305295821266</v>
      </c>
      <c r="AN126" s="1" t="n">
        <f aca="false">AN$5/(1-$C126)+$B$126-AN$5</f>
        <v>0.416022300372362</v>
      </c>
      <c r="AO126" s="1" t="n">
        <f aca="false">AO$5/(1-$C126)+$B$126-AO$5</f>
        <v>0.417739304923459</v>
      </c>
      <c r="AP126" s="1" t="n">
        <f aca="false">AP$5/(1-$C126)+$B$126-AP$5</f>
        <v>0.419456309474555</v>
      </c>
      <c r="AQ126" s="1" t="n">
        <f aca="false">AQ$5/(1-$C126)+$B$126-AQ$5</f>
        <v>0.421173314025652</v>
      </c>
      <c r="AR126" s="1" t="n">
        <f aca="false">AR$5/(1-$C126)+$B$126-AR$5</f>
        <v>0.422890318576748</v>
      </c>
      <c r="AS126" s="1" t="n">
        <f aca="false">AS$5/(1-$C126)+$B$126-AS$5</f>
        <v>0.424607323127844</v>
      </c>
      <c r="AT126" s="1" t="n">
        <f aca="false">AT$5/(1-$C126)+$B$126-AT$5</f>
        <v>0.426324327678941</v>
      </c>
      <c r="AU126" s="1" t="n">
        <f aca="false">AU$5/(1-$C126)+$B$126-AU$5</f>
        <v>0.428041332230037</v>
      </c>
      <c r="AV126" s="1" t="n">
        <f aca="false">AV$5/(1-$C126)+$B$126-AV$5</f>
        <v>0.429758336781134</v>
      </c>
      <c r="AW126" s="1" t="n">
        <f aca="false">AW$5/(1-$C126)+$B$126-AW$5</f>
        <v>0.431475341332229</v>
      </c>
      <c r="AX126" s="1" t="n">
        <f aca="false">AX$5/(1-$C126)+$B$126-AX$5</f>
        <v>0.433192345883326</v>
      </c>
      <c r="AY126" s="1" t="n">
        <f aca="false">AY$5/(1-$C126)+$B$126-AY$5</f>
        <v>0.434909350434423</v>
      </c>
      <c r="AZ126" s="1" t="n">
        <f aca="false">AZ$5/(1-$C126)+$B$126-AZ$5</f>
        <v>0.436626354985519</v>
      </c>
      <c r="BA126" s="1" t="n">
        <f aca="false">BA$5/(1-$C126)+$B$126-BA$5</f>
        <v>0.438343359536615</v>
      </c>
      <c r="BB126" s="1" t="n">
        <f aca="false">BB$5/(1-$C126)+$B$126-BB$5</f>
        <v>0.440060364087711</v>
      </c>
      <c r="BC126" s="1" t="n">
        <f aca="false">BC$5/(1-$C126)+$B$126-BC$5</f>
        <v>0.441777368638808</v>
      </c>
      <c r="BD126" s="1" t="n">
        <f aca="false">BD$5/(1-$C126)+$B$126-BD$5</f>
        <v>0.443494373189904</v>
      </c>
      <c r="BE126" s="1" t="n">
        <f aca="false">BE$5/(1-$C126)+$B$126-BE$5</f>
        <v>0.445211377741001</v>
      </c>
      <c r="BF126" s="1" t="n">
        <f aca="false">BF$5/(1-$C126)+$B$126-BF$5</f>
        <v>0.446928382292097</v>
      </c>
      <c r="BG126" s="1" t="n">
        <f aca="false">BG$5/(1-$C126)+$B$126-BG$5</f>
        <v>0.448645386843194</v>
      </c>
      <c r="BH126" s="1" t="n">
        <f aca="false">BH$5/(1-$C126)+$B$126-BH$5</f>
        <v>0.45036239139429</v>
      </c>
      <c r="BI126" s="1" t="n">
        <f aca="false">BI$5/(1-$C126)+$B$126-BI$5</f>
        <v>0.452079395945386</v>
      </c>
      <c r="BJ126" s="1" t="n">
        <f aca="false">BJ$5/(1-$C126)+$B$126-BJ$5</f>
        <v>0.453796400496483</v>
      </c>
      <c r="BK126" s="1" t="n">
        <f aca="false">BK$5/(1-$C126)+$B$126-BK$5</f>
        <v>0.455513405047579</v>
      </c>
      <c r="BL126" s="1" t="n">
        <f aca="false">BL$5/(1-$C126)+$B$126-BL$5</f>
        <v>0.457230409598676</v>
      </c>
      <c r="BM126" s="1" t="n">
        <f aca="false">BM$5/(1-$C126)+$B$126-BM$5</f>
        <v>0.458947414149772</v>
      </c>
      <c r="BN126" s="1" t="n">
        <f aca="false">BN$5/(1-$C126)+$B$126-BN$5</f>
        <v>0.460664418700868</v>
      </c>
      <c r="BO126" s="1" t="n">
        <f aca="false">BO$5/(1-$C126)+$B$126-BO$5</f>
        <v>0.462381423251965</v>
      </c>
      <c r="BP126" s="1" t="n">
        <f aca="false">BP$5/(1-$C126)+$B$126-BP$5</f>
        <v>0.464098427803061</v>
      </c>
      <c r="BQ126" s="1" t="n">
        <f aca="false">BQ$5/(1-$C126)+$B$126-BQ$5</f>
        <v>0.465815432354158</v>
      </c>
      <c r="BR126" s="1" t="n">
        <f aca="false">BR$5/(1-$C126)+$B$126-BR$5</f>
        <v>0.467532436905254</v>
      </c>
      <c r="BS126" s="1" t="n">
        <f aca="false">BS$5/(1-$C126)+$B$126-BS$5</f>
        <v>0.46924944145635</v>
      </c>
      <c r="BT126" s="1" t="n">
        <f aca="false">BT$5/(1-$C126)+$B$126-BT$5</f>
        <v>0.470966446007447</v>
      </c>
      <c r="BU126" s="1" t="n">
        <f aca="false">BU$5/(1-$C126)+$B$126-BU$5</f>
        <v>0.472683450558543</v>
      </c>
      <c r="BV126" s="1" t="n">
        <f aca="false">BV$5/(1-$C126)+$B$126-BV$5</f>
        <v>0.47440045510964</v>
      </c>
      <c r="BW126" s="1" t="n">
        <f aca="false">BW$5/(1-$C126)+$B$126-BW$5</f>
        <v>0.476117459660736</v>
      </c>
      <c r="BX126" s="1" t="n">
        <f aca="false">BX$5/(1-$C126)+$B$126-BX$5</f>
        <v>0.477834464211832</v>
      </c>
      <c r="BY126" s="1" t="n">
        <f aca="false">BY$5/(1-$C126)+$B$126-BY$5</f>
        <v>0.479551468762929</v>
      </c>
      <c r="BZ126" s="1" t="n">
        <f aca="false">BZ$5/(1-$C126)+$B$126-BZ$5</f>
        <v>0.481268473314025</v>
      </c>
      <c r="CA126" s="1" t="n">
        <f aca="false">CA$5/(1-$C126)+$B$126-CA$5</f>
        <v>0.482985477865122</v>
      </c>
      <c r="CB126" s="1" t="n">
        <f aca="false">CB$5/(1-$C126)+$B$126-CB$5</f>
        <v>0.484702482416218</v>
      </c>
      <c r="CC126" s="1" t="n">
        <f aca="false">CC$5/(1-$C126)+$B$126-CC$5</f>
        <v>0.486419486967314</v>
      </c>
      <c r="CD126" s="1" t="n">
        <f aca="false">CD$5/(1-$C126)+$B$126-CD$5</f>
        <v>0.488136491518411</v>
      </c>
      <c r="CE126" s="1" t="n">
        <f aca="false">CE$5/(1-$C126)+$B$126-CE$5</f>
        <v>0.489853496069507</v>
      </c>
      <c r="CF126" s="1" t="n">
        <f aca="false">CF$5/(1-$C126)+$B$126-CF$5</f>
        <v>0.491570500620603</v>
      </c>
      <c r="CG126" s="1" t="n">
        <f aca="false">CG$5/(1-$C126)+$B$126-CG$5</f>
        <v>0.4932875051717</v>
      </c>
      <c r="CH126" s="1" t="n">
        <f aca="false">CH$5/(1-$C126)+$B$126-CH$5</f>
        <v>0.495004509722796</v>
      </c>
      <c r="CI126" s="1" t="n">
        <f aca="false">CI$5/(1-$C126)+$B$126-CI$5</f>
        <v>0.496721514273893</v>
      </c>
      <c r="CJ126" s="1" t="n">
        <f aca="false">CJ$5/(1-$C126)+$B$126-CJ$5</f>
        <v>0.498438518824989</v>
      </c>
      <c r="CK126" s="1" t="n">
        <f aca="false">CK$5/(1-$C126)+$B$126-CK$5</f>
        <v>0.500155523376085</v>
      </c>
      <c r="CL126" s="1" t="n">
        <f aca="false">CL$5/(1-$C126)+$B$126-CL$5</f>
        <v>0.501872527927182</v>
      </c>
      <c r="CM126" s="1" t="n">
        <f aca="false">CM$5/(1-$C126)+$B$126-CM$5</f>
        <v>0.503589532478278</v>
      </c>
      <c r="CN126" s="1" t="n">
        <f aca="false">CN$5/(1-$C126)+$B$126-CN$5</f>
        <v>0.505306537029375</v>
      </c>
      <c r="CO126" s="1" t="n">
        <f aca="false">CO$5/(1-$C126)+$B$126-CO$5</f>
        <v>0.507023541580471</v>
      </c>
      <c r="CP126" s="1" t="n">
        <f aca="false">CP$5/(1-$C126)+$B$126-CP$5</f>
        <v>0.508740546131567</v>
      </c>
      <c r="CQ126" s="1" t="n">
        <f aca="false">CQ$5/(1-$C126)+$B$126-CQ$5</f>
        <v>0.510457550682664</v>
      </c>
      <c r="CR126" s="1" t="n">
        <f aca="false">CR$5/(1-$C126)+$B$126-CR$5</f>
        <v>0.51217455523376</v>
      </c>
      <c r="CS126" s="1" t="n">
        <f aca="false">CS$5/(1-$C126)+$B$126-CS$5</f>
        <v>0.513891559784857</v>
      </c>
      <c r="CT126" s="1" t="n">
        <f aca="false">CT$5/(1-$C126)+$B$126-CT$5</f>
        <v>0.515608564335953</v>
      </c>
      <c r="CU126" s="1" t="n">
        <f aca="false">CU$5/(1-$C126)+$B$126-CU$5</f>
        <v>0.517325568887049</v>
      </c>
      <c r="CV126" s="1" t="n">
        <f aca="false">CV$5/(1-$C126)+$B$126-CV$5</f>
        <v>0.519042573438146</v>
      </c>
      <c r="CW126" s="1" t="n">
        <f aca="false">CW$5/(1-$C126)+$B$126-CW$5</f>
        <v>0.520759577989242</v>
      </c>
      <c r="CX126" s="1" t="n">
        <f aca="false">CX$5/(1-$C126)+$B$126-CX$5</f>
        <v>0.522476582540339</v>
      </c>
      <c r="CY126" s="1" t="n">
        <f aca="false">CY$5/(1-$C126)+$B$126-CY$5</f>
        <v>0.524193587091435</v>
      </c>
      <c r="CZ126" s="1" t="n">
        <f aca="false">CZ$5/(1-$C126)+$B$126-CZ$5</f>
        <v>0.525910591642531</v>
      </c>
      <c r="DA126" s="1" t="n">
        <f aca="false">DA$5/(1-$C126)+$B$126-DA$5</f>
        <v>0.527627596193628</v>
      </c>
      <c r="DB126" s="1" t="n">
        <f aca="false">DB$5/(1-$C126)+$B$126-DB$5</f>
        <v>0.529344600744724</v>
      </c>
      <c r="DC126" s="1" t="n">
        <f aca="false">DC$5/(1-$C126)+$B$126-DC$5</f>
        <v>0.531061605295821</v>
      </c>
      <c r="DD126" s="1" t="n">
        <f aca="false">DD$5/(1-$C126)+$B$126-DD$5</f>
        <v>0.532778609846917</v>
      </c>
      <c r="DE126" s="1" t="n">
        <f aca="false">DE$5/(1-$C126)+$B$126-DE$5</f>
        <v>0.534495614398013</v>
      </c>
      <c r="DF126" s="1" t="n">
        <f aca="false">DF$5/(1-$C126)+$B$126-DF$5</f>
        <v>0.53621261894911</v>
      </c>
      <c r="DG126" s="1" t="n">
        <f aca="false">DG$5/(1-$C126)+$B$126-DG$5</f>
        <v>0.537929623500206</v>
      </c>
      <c r="DH126" s="1" t="n">
        <f aca="false">DH$5/(1-$C126)+$B$126-DH$5</f>
        <v>0.539646628051303</v>
      </c>
      <c r="DI126" s="1" t="n">
        <f aca="false">DI$5/(1-$C126)+$B$126-DI$5</f>
        <v>0.541363632602399</v>
      </c>
      <c r="DJ126" s="1" t="n">
        <f aca="false">DJ$5/(1-$C126)+$B$126-DJ$5</f>
        <v>0.543080637153495</v>
      </c>
      <c r="DK126" s="1" t="n">
        <f aca="false">DK$5/(1-$C126)+$B$126-DK$5</f>
        <v>0.544797641704592</v>
      </c>
      <c r="DL126" s="1" t="n">
        <f aca="false">DL$5/(1-$C126)+$B$126-DL$5</f>
        <v>0.546514646255688</v>
      </c>
      <c r="DM126" s="1" t="n">
        <f aca="false">DM$5/(1-$C126)+$B$126-DM$5</f>
        <v>0.548231650806785</v>
      </c>
      <c r="DN126" s="1" t="n">
        <f aca="false">DN$5/(1-$C126)+$B$126-DN$5</f>
        <v>0.549948655357881</v>
      </c>
      <c r="DO126" s="1" t="n">
        <f aca="false">DO$5/(1-$C126)+$B$126-DO$5</f>
        <v>0.551665659908977</v>
      </c>
      <c r="DP126" s="1" t="n">
        <f aca="false">DP$5/(1-$C126)+$B$126-DP$5</f>
        <v>0.553382664460074</v>
      </c>
      <c r="DQ126" s="1" t="n">
        <f aca="false">DQ$5/(1-$C126)+$B$126-DQ$5</f>
        <v>0.55509966901117</v>
      </c>
      <c r="DR126" s="1" t="n">
        <f aca="false">DR$5/(1-$C126)+$B$126-DR$5</f>
        <v>0.556816673562267</v>
      </c>
      <c r="DS126" s="1" t="n">
        <f aca="false">DS$5/(1-$C126)+$B$126-DS$5</f>
        <v>0.558533678113363</v>
      </c>
      <c r="DT126" s="1" t="n">
        <f aca="false">DT$5/(1-$C126)+$B$126-DT$5</f>
        <v>0.560250682664459</v>
      </c>
      <c r="DU126" s="1" t="n">
        <f aca="false">DU$5/(1-$C126)+$B$126-DU$5</f>
        <v>0.561967687215557</v>
      </c>
      <c r="DV126" s="1" t="n">
        <f aca="false">DV$5/(1-$C126)+$B$126-DV$5</f>
        <v>0.563684691766652</v>
      </c>
      <c r="DW126" s="1" t="n">
        <f aca="false">DW$5/(1-$C126)+$B$126-DW$5</f>
        <v>0.56540169631775</v>
      </c>
      <c r="DX126" s="1" t="n">
        <f aca="false">DX$5/(1-$C126)+$B$126-DX$5</f>
        <v>0.567118700868845</v>
      </c>
      <c r="DY126" s="1" t="n">
        <f aca="false">DY$5/(1-$C126)+$B$126-DY$5</f>
        <v>0.568835705419941</v>
      </c>
      <c r="DZ126" s="1" t="n">
        <f aca="false">DZ$5/(1-$C126)+$B$126-DZ$5</f>
        <v>0.570552709971037</v>
      </c>
      <c r="EA126" s="1" t="n">
        <f aca="false">EA$5/(1-$C126)+$B$126-EA$5</f>
        <v>0.572269714522134</v>
      </c>
      <c r="EB126" s="1" t="n">
        <f aca="false">EB$5/(1-$C126)+$B$126-EB$5</f>
        <v>0.57398671907323</v>
      </c>
      <c r="EC126" s="1" t="n">
        <f aca="false">EC$5/(1-$C126)+$B$126-EC$5</f>
        <v>0.575703723624327</v>
      </c>
      <c r="ED126" s="1" t="n">
        <f aca="false">ED$5/(1-$C126)+$B$126-ED$5</f>
        <v>0.577420728175423</v>
      </c>
    </row>
    <row r="127" customFormat="false" ht="12.75" hidden="false" customHeight="false" outlineLevel="0" collapsed="false">
      <c r="A127" s="18" t="s">
        <v>140</v>
      </c>
      <c r="B127" s="1" t="n">
        <f aca="false">0.3115</f>
        <v>0.3115</v>
      </c>
      <c r="C127" s="2" t="n">
        <f aca="false">0.0332</f>
        <v>0.0332</v>
      </c>
      <c r="D127" s="1" t="n">
        <f aca="false">D$5/(1-$C127)+$B$127-D$5</f>
        <v>0.363010136532892</v>
      </c>
      <c r="E127" s="1" t="n">
        <f aca="false">E$5/(1-$C127)+$B$127-E$5</f>
        <v>0.364727141083989</v>
      </c>
      <c r="F127" s="1" t="n">
        <f aca="false">F$5/(1-$C127)+$B$127-F$5</f>
        <v>0.366444145635085</v>
      </c>
      <c r="G127" s="1" t="n">
        <f aca="false">G$5/(1-$C127)+$B$127-G$5</f>
        <v>0.368161150186181</v>
      </c>
      <c r="H127" s="1" t="n">
        <f aca="false">H$5/(1-$C127)+$B$127-H$5</f>
        <v>0.369878154737278</v>
      </c>
      <c r="I127" s="1" t="n">
        <f aca="false">I$5/(1-$C127)+$B$127-I$5</f>
        <v>0.371595159288374</v>
      </c>
      <c r="J127" s="1" t="n">
        <f aca="false">J$5/(1-$C127)+$B$127-J$5</f>
        <v>0.37331216383947</v>
      </c>
      <c r="K127" s="1" t="n">
        <f aca="false">K$5/(1-$C127)+$B$127-K$5</f>
        <v>0.375029168390567</v>
      </c>
      <c r="L127" s="1" t="n">
        <f aca="false">L$5/(1-$C127)+$B$127-L$5</f>
        <v>0.376746172941663</v>
      </c>
      <c r="M127" s="1" t="n">
        <f aca="false">M$5/(1-$C127)+$B$127-M$5</f>
        <v>0.37846317749276</v>
      </c>
      <c r="N127" s="1" t="n">
        <f aca="false">N$5/(1-$C127)+$B$127-N$5</f>
        <v>0.380180182043856</v>
      </c>
      <c r="O127" s="1" t="n">
        <f aca="false">O$5/(1-$C127)+$B$127-O$5</f>
        <v>0.381897186594953</v>
      </c>
      <c r="P127" s="1" t="n">
        <f aca="false">P$5/(1-$C127)+$B$127-P$5</f>
        <v>0.383614191146049</v>
      </c>
      <c r="Q127" s="1" t="n">
        <f aca="false">Q$5/(1-$C127)+$B$127-Q$5</f>
        <v>0.385331195697145</v>
      </c>
      <c r="R127" s="1" t="n">
        <f aca="false">R$5/(1-$C127)+$B$127-R$5</f>
        <v>0.387048200248242</v>
      </c>
      <c r="S127" s="1" t="n">
        <f aca="false">S$5/(1-$C127)+$B$127-S$5</f>
        <v>0.388765204799338</v>
      </c>
      <c r="T127" s="1" t="n">
        <f aca="false">T$5/(1-$C127)+$B$127-T$5</f>
        <v>0.390482209350434</v>
      </c>
      <c r="U127" s="1" t="n">
        <f aca="false">U$5/(1-$C127)+$B$127-U$5</f>
        <v>0.392199213901531</v>
      </c>
      <c r="V127" s="1" t="n">
        <f aca="false">V$5/(1-$C127)+$B$127-V$5</f>
        <v>0.393916218452628</v>
      </c>
      <c r="W127" s="1" t="n">
        <f aca="false">W$5/(1-$C127)+$B$127-W$5</f>
        <v>0.395633223003724</v>
      </c>
      <c r="X127" s="1" t="n">
        <f aca="false">X$5/(1-$C127)+$B$127-X$5</f>
        <v>0.39735022755482</v>
      </c>
      <c r="Y127" s="1" t="n">
        <f aca="false">Y$5/(1-$C127)+$B$127-Y$5</f>
        <v>0.399067232105916</v>
      </c>
      <c r="Z127" s="1" t="n">
        <f aca="false">Z$5/(1-$C127)+$B$127-Z$5</f>
        <v>0.400784236657013</v>
      </c>
      <c r="AA127" s="1" t="n">
        <f aca="false">AA$5/(1-$C127)+$B$127-AA$5</f>
        <v>0.40250124120811</v>
      </c>
      <c r="AB127" s="1" t="n">
        <f aca="false">AB$5/(1-$C127)+$B$127-AB$5</f>
        <v>0.404218245759206</v>
      </c>
      <c r="AC127" s="1" t="n">
        <f aca="false">AC$5/(1-$C127)+$B$127-AC$5</f>
        <v>0.405935250310302</v>
      </c>
      <c r="AD127" s="1" t="n">
        <f aca="false">AD$5/(1-$C127)+$B$127-AD$5</f>
        <v>0.407652254861398</v>
      </c>
      <c r="AE127" s="1" t="n">
        <f aca="false">AE$5/(1-$C127)+$B$127-AE$5</f>
        <v>0.409369259412495</v>
      </c>
      <c r="AF127" s="1" t="n">
        <f aca="false">AF$5/(1-$C127)+$B$127-AF$5</f>
        <v>0.411086263963591</v>
      </c>
      <c r="AG127" s="1" t="n">
        <f aca="false">AG$5/(1-$C127)+$B$127-AG$5</f>
        <v>0.412803268514688</v>
      </c>
      <c r="AH127" s="1" t="n">
        <f aca="false">AH$5/(1-$C127)+$B$127-AH$5</f>
        <v>0.414520273065784</v>
      </c>
      <c r="AI127" s="1" t="n">
        <f aca="false">AI$5/(1-$C127)+$B$127-AI$5</f>
        <v>0.41623727761688</v>
      </c>
      <c r="AJ127" s="1" t="n">
        <f aca="false">AJ$5/(1-$C127)+$B$127-AJ$5</f>
        <v>0.417954282167977</v>
      </c>
      <c r="AK127" s="1" t="n">
        <f aca="false">AK$5/(1-$C127)+$B$127-AK$5</f>
        <v>0.419671286719073</v>
      </c>
      <c r="AL127" s="1" t="n">
        <f aca="false">AL$5/(1-$C127)+$B$127-AL$5</f>
        <v>0.42138829127017</v>
      </c>
      <c r="AM127" s="1" t="n">
        <f aca="false">AM$5/(1-$C127)+$B$127-AM$5</f>
        <v>0.423105295821266</v>
      </c>
      <c r="AN127" s="1" t="n">
        <f aca="false">AN$5/(1-$C127)+$B$127-AN$5</f>
        <v>0.424822300372362</v>
      </c>
      <c r="AO127" s="1" t="n">
        <f aca="false">AO$5/(1-$C127)+$B$127-AO$5</f>
        <v>0.426539304923459</v>
      </c>
      <c r="AP127" s="1" t="n">
        <f aca="false">AP$5/(1-$C127)+$B$127-AP$5</f>
        <v>0.428256309474555</v>
      </c>
      <c r="AQ127" s="1" t="n">
        <f aca="false">AQ$5/(1-$C127)+$B$127-AQ$5</f>
        <v>0.429973314025652</v>
      </c>
      <c r="AR127" s="1" t="n">
        <f aca="false">AR$5/(1-$C127)+$B$127-AR$5</f>
        <v>0.431690318576748</v>
      </c>
      <c r="AS127" s="1" t="n">
        <f aca="false">AS$5/(1-$C127)+$B$127-AS$5</f>
        <v>0.433407323127844</v>
      </c>
      <c r="AT127" s="1" t="n">
        <f aca="false">AT$5/(1-$C127)+$B$127-AT$5</f>
        <v>0.435124327678941</v>
      </c>
      <c r="AU127" s="1" t="n">
        <f aca="false">AU$5/(1-$C127)+$B$127-AU$5</f>
        <v>0.436841332230037</v>
      </c>
      <c r="AV127" s="1" t="n">
        <f aca="false">AV$5/(1-$C127)+$B$127-AV$5</f>
        <v>0.438558336781134</v>
      </c>
      <c r="AW127" s="1" t="n">
        <f aca="false">AW$5/(1-$C127)+$B$127-AW$5</f>
        <v>0.440275341332229</v>
      </c>
      <c r="AX127" s="1" t="n">
        <f aca="false">AX$5/(1-$C127)+$B$127-AX$5</f>
        <v>0.441992345883326</v>
      </c>
      <c r="AY127" s="1" t="n">
        <f aca="false">AY$5/(1-$C127)+$B$127-AY$5</f>
        <v>0.443709350434423</v>
      </c>
      <c r="AZ127" s="1" t="n">
        <f aca="false">AZ$5/(1-$C127)+$B$127-AZ$5</f>
        <v>0.445426354985519</v>
      </c>
      <c r="BA127" s="1" t="n">
        <f aca="false">BA$5/(1-$C127)+$B$127-BA$5</f>
        <v>0.447143359536615</v>
      </c>
      <c r="BB127" s="1" t="n">
        <f aca="false">BB$5/(1-$C127)+$B$127-BB$5</f>
        <v>0.448860364087711</v>
      </c>
      <c r="BC127" s="1" t="n">
        <f aca="false">BC$5/(1-$C127)+$B$127-BC$5</f>
        <v>0.450577368638808</v>
      </c>
      <c r="BD127" s="1" t="n">
        <f aca="false">BD$5/(1-$C127)+$B$127-BD$5</f>
        <v>0.452294373189904</v>
      </c>
      <c r="BE127" s="1" t="n">
        <f aca="false">BE$5/(1-$C127)+$B$127-BE$5</f>
        <v>0.454011377741001</v>
      </c>
      <c r="BF127" s="1" t="n">
        <f aca="false">BF$5/(1-$C127)+$B$127-BF$5</f>
        <v>0.455728382292097</v>
      </c>
      <c r="BG127" s="1" t="n">
        <f aca="false">BG$5/(1-$C127)+$B$127-BG$5</f>
        <v>0.457445386843194</v>
      </c>
      <c r="BH127" s="1" t="n">
        <f aca="false">BH$5/(1-$C127)+$B$127-BH$5</f>
        <v>0.45916239139429</v>
      </c>
      <c r="BI127" s="1" t="n">
        <f aca="false">BI$5/(1-$C127)+$B$127-BI$5</f>
        <v>0.460879395945386</v>
      </c>
      <c r="BJ127" s="1" t="n">
        <f aca="false">BJ$5/(1-$C127)+$B$127-BJ$5</f>
        <v>0.462596400496483</v>
      </c>
      <c r="BK127" s="1" t="n">
        <f aca="false">BK$5/(1-$C127)+$B$127-BK$5</f>
        <v>0.464313405047579</v>
      </c>
      <c r="BL127" s="1" t="n">
        <f aca="false">BL$5/(1-$C127)+$B$127-BL$5</f>
        <v>0.466030409598676</v>
      </c>
      <c r="BM127" s="1" t="n">
        <f aca="false">BM$5/(1-$C127)+$B$127-BM$5</f>
        <v>0.467747414149772</v>
      </c>
      <c r="BN127" s="1" t="n">
        <f aca="false">BN$5/(1-$C127)+$B$127-BN$5</f>
        <v>0.469464418700868</v>
      </c>
      <c r="BO127" s="1" t="n">
        <f aca="false">BO$5/(1-$C127)+$B$127-BO$5</f>
        <v>0.471181423251965</v>
      </c>
      <c r="BP127" s="1" t="n">
        <f aca="false">BP$5/(1-$C127)+$B$127-BP$5</f>
        <v>0.472898427803061</v>
      </c>
      <c r="BQ127" s="1" t="n">
        <f aca="false">BQ$5/(1-$C127)+$B$127-BQ$5</f>
        <v>0.474615432354158</v>
      </c>
      <c r="BR127" s="1" t="n">
        <f aca="false">BR$5/(1-$C127)+$B$127-BR$5</f>
        <v>0.476332436905254</v>
      </c>
      <c r="BS127" s="1" t="n">
        <f aca="false">BS$5/(1-$C127)+$B$127-BS$5</f>
        <v>0.47804944145635</v>
      </c>
      <c r="BT127" s="1" t="n">
        <f aca="false">BT$5/(1-$C127)+$B$127-BT$5</f>
        <v>0.479766446007447</v>
      </c>
      <c r="BU127" s="1" t="n">
        <f aca="false">BU$5/(1-$C127)+$B$127-BU$5</f>
        <v>0.481483450558543</v>
      </c>
      <c r="BV127" s="1" t="n">
        <f aca="false">BV$5/(1-$C127)+$B$127-BV$5</f>
        <v>0.48320045510964</v>
      </c>
      <c r="BW127" s="1" t="n">
        <f aca="false">BW$5/(1-$C127)+$B$127-BW$5</f>
        <v>0.484917459660736</v>
      </c>
      <c r="BX127" s="1" t="n">
        <f aca="false">BX$5/(1-$C127)+$B$127-BX$5</f>
        <v>0.486634464211832</v>
      </c>
      <c r="BY127" s="1" t="n">
        <f aca="false">BY$5/(1-$C127)+$B$127-BY$5</f>
        <v>0.488351468762929</v>
      </c>
      <c r="BZ127" s="1" t="n">
        <f aca="false">BZ$5/(1-$C127)+$B$127-BZ$5</f>
        <v>0.490068473314025</v>
      </c>
      <c r="CA127" s="1" t="n">
        <f aca="false">CA$5/(1-$C127)+$B$127-CA$5</f>
        <v>0.491785477865122</v>
      </c>
      <c r="CB127" s="1" t="n">
        <f aca="false">CB$5/(1-$C127)+$B$127-CB$5</f>
        <v>0.493502482416218</v>
      </c>
      <c r="CC127" s="1" t="n">
        <f aca="false">CC$5/(1-$C127)+$B$127-CC$5</f>
        <v>0.495219486967314</v>
      </c>
      <c r="CD127" s="1" t="n">
        <f aca="false">CD$5/(1-$C127)+$B$127-CD$5</f>
        <v>0.496936491518411</v>
      </c>
      <c r="CE127" s="1" t="n">
        <f aca="false">CE$5/(1-$C127)+$B$127-CE$5</f>
        <v>0.498653496069507</v>
      </c>
      <c r="CF127" s="1" t="n">
        <f aca="false">CF$5/(1-$C127)+$B$127-CF$5</f>
        <v>0.500370500620603</v>
      </c>
      <c r="CG127" s="1" t="n">
        <f aca="false">CG$5/(1-$C127)+$B$127-CG$5</f>
        <v>0.5020875051717</v>
      </c>
      <c r="CH127" s="1" t="n">
        <f aca="false">CH$5/(1-$C127)+$B$127-CH$5</f>
        <v>0.503804509722796</v>
      </c>
      <c r="CI127" s="1" t="n">
        <f aca="false">CI$5/(1-$C127)+$B$127-CI$5</f>
        <v>0.505521514273893</v>
      </c>
      <c r="CJ127" s="1" t="n">
        <f aca="false">CJ$5/(1-$C127)+$B$127-CJ$5</f>
        <v>0.507238518824989</v>
      </c>
      <c r="CK127" s="1" t="n">
        <f aca="false">CK$5/(1-$C127)+$B$127-CK$5</f>
        <v>0.508955523376085</v>
      </c>
      <c r="CL127" s="1" t="n">
        <f aca="false">CL$5/(1-$C127)+$B$127-CL$5</f>
        <v>0.510672527927182</v>
      </c>
      <c r="CM127" s="1" t="n">
        <f aca="false">CM$5/(1-$C127)+$B$127-CM$5</f>
        <v>0.512389532478278</v>
      </c>
      <c r="CN127" s="1" t="n">
        <f aca="false">CN$5/(1-$C127)+$B$127-CN$5</f>
        <v>0.514106537029375</v>
      </c>
      <c r="CO127" s="1" t="n">
        <f aca="false">CO$5/(1-$C127)+$B$127-CO$5</f>
        <v>0.515823541580471</v>
      </c>
      <c r="CP127" s="1" t="n">
        <f aca="false">CP$5/(1-$C127)+$B$127-CP$5</f>
        <v>0.517540546131567</v>
      </c>
      <c r="CQ127" s="1" t="n">
        <f aca="false">CQ$5/(1-$C127)+$B$127-CQ$5</f>
        <v>0.519257550682664</v>
      </c>
      <c r="CR127" s="1" t="n">
        <f aca="false">CR$5/(1-$C127)+$B$127-CR$5</f>
        <v>0.52097455523376</v>
      </c>
      <c r="CS127" s="1" t="n">
        <f aca="false">CS$5/(1-$C127)+$B$127-CS$5</f>
        <v>0.522691559784857</v>
      </c>
      <c r="CT127" s="1" t="n">
        <f aca="false">CT$5/(1-$C127)+$B$127-CT$5</f>
        <v>0.524408564335953</v>
      </c>
      <c r="CU127" s="1" t="n">
        <f aca="false">CU$5/(1-$C127)+$B$127-CU$5</f>
        <v>0.526125568887049</v>
      </c>
      <c r="CV127" s="1" t="n">
        <f aca="false">CV$5/(1-$C127)+$B$127-CV$5</f>
        <v>0.527842573438146</v>
      </c>
      <c r="CW127" s="1" t="n">
        <f aca="false">CW$5/(1-$C127)+$B$127-CW$5</f>
        <v>0.529559577989242</v>
      </c>
      <c r="CX127" s="1" t="n">
        <f aca="false">CX$5/(1-$C127)+$B$127-CX$5</f>
        <v>0.531276582540339</v>
      </c>
      <c r="CY127" s="1" t="n">
        <f aca="false">CY$5/(1-$C127)+$B$127-CY$5</f>
        <v>0.532993587091435</v>
      </c>
      <c r="CZ127" s="1" t="n">
        <f aca="false">CZ$5/(1-$C127)+$B$127-CZ$5</f>
        <v>0.534710591642531</v>
      </c>
      <c r="DA127" s="1" t="n">
        <f aca="false">DA$5/(1-$C127)+$B$127-DA$5</f>
        <v>0.536427596193628</v>
      </c>
      <c r="DB127" s="1" t="n">
        <f aca="false">DB$5/(1-$C127)+$B$127-DB$5</f>
        <v>0.538144600744724</v>
      </c>
      <c r="DC127" s="1" t="n">
        <f aca="false">DC$5/(1-$C127)+$B$127-DC$5</f>
        <v>0.539861605295821</v>
      </c>
      <c r="DD127" s="1" t="n">
        <f aca="false">DD$5/(1-$C127)+$B$127-DD$5</f>
        <v>0.541578609846916</v>
      </c>
      <c r="DE127" s="1" t="n">
        <f aca="false">DE$5/(1-$C127)+$B$127-DE$5</f>
        <v>0.543295614398013</v>
      </c>
      <c r="DF127" s="1" t="n">
        <f aca="false">DF$5/(1-$C127)+$B$127-DF$5</f>
        <v>0.54501261894911</v>
      </c>
      <c r="DG127" s="1" t="n">
        <f aca="false">DG$5/(1-$C127)+$B$127-DG$5</f>
        <v>0.546729623500206</v>
      </c>
      <c r="DH127" s="1" t="n">
        <f aca="false">DH$5/(1-$C127)+$B$127-DH$5</f>
        <v>0.548446628051303</v>
      </c>
      <c r="DI127" s="1" t="n">
        <f aca="false">DI$5/(1-$C127)+$B$127-DI$5</f>
        <v>0.550163632602398</v>
      </c>
      <c r="DJ127" s="1" t="n">
        <f aca="false">DJ$5/(1-$C127)+$B$127-DJ$5</f>
        <v>0.551880637153495</v>
      </c>
      <c r="DK127" s="1" t="n">
        <f aca="false">DK$5/(1-$C127)+$B$127-DK$5</f>
        <v>0.553597641704592</v>
      </c>
      <c r="DL127" s="1" t="n">
        <f aca="false">DL$5/(1-$C127)+$B$127-DL$5</f>
        <v>0.555314646255688</v>
      </c>
      <c r="DM127" s="1" t="n">
        <f aca="false">DM$5/(1-$C127)+$B$127-DM$5</f>
        <v>0.557031650806785</v>
      </c>
      <c r="DN127" s="1" t="n">
        <f aca="false">DN$5/(1-$C127)+$B$127-DN$5</f>
        <v>0.55874865535788</v>
      </c>
      <c r="DO127" s="1" t="n">
        <f aca="false">DO$5/(1-$C127)+$B$127-DO$5</f>
        <v>0.560465659908977</v>
      </c>
      <c r="DP127" s="1" t="n">
        <f aca="false">DP$5/(1-$C127)+$B$127-DP$5</f>
        <v>0.562182664460074</v>
      </c>
      <c r="DQ127" s="1" t="n">
        <f aca="false">DQ$5/(1-$C127)+$B$127-DQ$5</f>
        <v>0.56389966901117</v>
      </c>
      <c r="DR127" s="1" t="n">
        <f aca="false">DR$5/(1-$C127)+$B$127-DR$5</f>
        <v>0.565616673562267</v>
      </c>
      <c r="DS127" s="1" t="n">
        <f aca="false">DS$5/(1-$C127)+$B$127-DS$5</f>
        <v>0.567333678113362</v>
      </c>
      <c r="DT127" s="1" t="n">
        <f aca="false">DT$5/(1-$C127)+$B$127-DT$5</f>
        <v>0.56905068266446</v>
      </c>
      <c r="DU127" s="1" t="n">
        <f aca="false">DU$5/(1-$C127)+$B$127-DU$5</f>
        <v>0.570767687215556</v>
      </c>
      <c r="DV127" s="1" t="n">
        <f aca="false">DV$5/(1-$C127)+$B$127-DV$5</f>
        <v>0.572484691766653</v>
      </c>
      <c r="DW127" s="1" t="n">
        <f aca="false">DW$5/(1-$C127)+$B$127-DW$5</f>
        <v>0.574201696317749</v>
      </c>
      <c r="DX127" s="1" t="n">
        <f aca="false">DX$5/(1-$C127)+$B$127-DX$5</f>
        <v>0.575918700868844</v>
      </c>
      <c r="DY127" s="1" t="n">
        <f aca="false">DY$5/(1-$C127)+$B$127-DY$5</f>
        <v>0.577635705419942</v>
      </c>
      <c r="DZ127" s="1" t="n">
        <f aca="false">DZ$5/(1-$C127)+$B$127-DZ$5</f>
        <v>0.579352709971038</v>
      </c>
      <c r="EA127" s="1" t="n">
        <f aca="false">EA$5/(1-$C127)+$B$127-EA$5</f>
        <v>0.581069714522135</v>
      </c>
      <c r="EB127" s="1" t="n">
        <f aca="false">EB$5/(1-$C127)+$B$127-EB$5</f>
        <v>0.582786719073231</v>
      </c>
      <c r="EC127" s="1" t="n">
        <f aca="false">EC$5/(1-$C127)+$B$127-EC$5</f>
        <v>0.584503723624328</v>
      </c>
      <c r="ED127" s="1" t="n">
        <f aca="false">ED$5/(1-$C127)+$B$127-ED$5</f>
        <v>0.586220728175424</v>
      </c>
    </row>
    <row r="128" customFormat="false" ht="12.75" hidden="false" customHeight="false" outlineLevel="0" collapsed="false">
      <c r="A128" s="18" t="s">
        <v>141</v>
      </c>
      <c r="B128" s="1" t="n">
        <f aca="false">0.3587-0.0088</f>
        <v>0.3499</v>
      </c>
      <c r="C128" s="2" t="n">
        <f aca="false">0.0396</f>
        <v>0.0396</v>
      </c>
      <c r="D128" s="1" t="n">
        <f aca="false">D$5/(1-$C128)+$B$128-D$5</f>
        <v>0.411749229487713</v>
      </c>
      <c r="E128" s="1" t="n">
        <f aca="false">E$5/(1-$C128)+$B$128-E$5</f>
        <v>0.413810870470637</v>
      </c>
      <c r="F128" s="1" t="n">
        <f aca="false">F$5/(1-$C128)+$B$128-F$5</f>
        <v>0.415872511453561</v>
      </c>
      <c r="G128" s="1" t="n">
        <f aca="false">G$5/(1-$C128)+$B$128-G$5</f>
        <v>0.417934152436485</v>
      </c>
      <c r="H128" s="1" t="n">
        <f aca="false">H$5/(1-$C128)+$B$128-H$5</f>
        <v>0.419995793419409</v>
      </c>
      <c r="I128" s="1" t="n">
        <f aca="false">I$5/(1-$C128)+$B$128-I$5</f>
        <v>0.422057434402332</v>
      </c>
      <c r="J128" s="1" t="n">
        <f aca="false">J$5/(1-$C128)+$B$128-J$5</f>
        <v>0.424119075385256</v>
      </c>
      <c r="K128" s="1" t="n">
        <f aca="false">K$5/(1-$C128)+$B$128-K$5</f>
        <v>0.42618071636818</v>
      </c>
      <c r="L128" s="1" t="n">
        <f aca="false">L$5/(1-$C128)+$B$128-L$5</f>
        <v>0.428242357351104</v>
      </c>
      <c r="M128" s="1" t="n">
        <f aca="false">M$5/(1-$C128)+$B$128-M$5</f>
        <v>0.430303998334027</v>
      </c>
      <c r="N128" s="1" t="n">
        <f aca="false">N$5/(1-$C128)+$B$128-N$5</f>
        <v>0.432365639316951</v>
      </c>
      <c r="O128" s="1" t="n">
        <f aca="false">O$5/(1-$C128)+$B$128-O$5</f>
        <v>0.434427280299875</v>
      </c>
      <c r="P128" s="1" t="n">
        <f aca="false">P$5/(1-$C128)+$B$128-P$5</f>
        <v>0.436488921282799</v>
      </c>
      <c r="Q128" s="1" t="n">
        <f aca="false">Q$5/(1-$C128)+$B$128-Q$5</f>
        <v>0.438550562265722</v>
      </c>
      <c r="R128" s="1" t="n">
        <f aca="false">R$5/(1-$C128)+$B$128-R$5</f>
        <v>0.440612203248646</v>
      </c>
      <c r="S128" s="1" t="n">
        <f aca="false">S$5/(1-$C128)+$B$128-S$5</f>
        <v>0.44267384423157</v>
      </c>
      <c r="T128" s="1" t="n">
        <f aca="false">T$5/(1-$C128)+$B$128-T$5</f>
        <v>0.444735485214494</v>
      </c>
      <c r="U128" s="1" t="n">
        <f aca="false">U$5/(1-$C128)+$B$128-U$5</f>
        <v>0.446797126197418</v>
      </c>
      <c r="V128" s="1" t="n">
        <f aca="false">V$5/(1-$C128)+$B$128-V$5</f>
        <v>0.448858767180341</v>
      </c>
      <c r="W128" s="1" t="n">
        <f aca="false">W$5/(1-$C128)+$B$128-W$5</f>
        <v>0.450920408163265</v>
      </c>
      <c r="X128" s="1" t="n">
        <f aca="false">X$5/(1-$C128)+$B$128-X$5</f>
        <v>0.452982049146189</v>
      </c>
      <c r="Y128" s="1" t="n">
        <f aca="false">Y$5/(1-$C128)+$B$128-Y$5</f>
        <v>0.455043690129112</v>
      </c>
      <c r="Z128" s="1" t="n">
        <f aca="false">Z$5/(1-$C128)+$B$128-Z$5</f>
        <v>0.457105331112036</v>
      </c>
      <c r="AA128" s="1" t="n">
        <f aca="false">AA$5/(1-$C128)+$B$128-AA$5</f>
        <v>0.45916697209496</v>
      </c>
      <c r="AB128" s="1" t="n">
        <f aca="false">AB$5/(1-$C128)+$B$128-AB$5</f>
        <v>0.461228613077884</v>
      </c>
      <c r="AC128" s="1" t="n">
        <f aca="false">AC$5/(1-$C128)+$B$128-AC$5</f>
        <v>0.463290254060808</v>
      </c>
      <c r="AD128" s="1" t="n">
        <f aca="false">AD$5/(1-$C128)+$B$128-AD$5</f>
        <v>0.465351895043732</v>
      </c>
      <c r="AE128" s="1" t="n">
        <f aca="false">AE$5/(1-$C128)+$B$128-AE$5</f>
        <v>0.467413536026655</v>
      </c>
      <c r="AF128" s="1" t="n">
        <f aca="false">AF$5/(1-$C128)+$B$128-AF$5</f>
        <v>0.469475177009579</v>
      </c>
      <c r="AG128" s="1" t="n">
        <f aca="false">AG$5/(1-$C128)+$B$128-AG$5</f>
        <v>0.471536817992503</v>
      </c>
      <c r="AH128" s="1" t="n">
        <f aca="false">AH$5/(1-$C128)+$B$128-AH$5</f>
        <v>0.473598458975427</v>
      </c>
      <c r="AI128" s="1" t="n">
        <f aca="false">AI$5/(1-$C128)+$B$128-AI$5</f>
        <v>0.47566009995835</v>
      </c>
      <c r="AJ128" s="1" t="n">
        <f aca="false">AJ$5/(1-$C128)+$B$128-AJ$5</f>
        <v>0.477721740941274</v>
      </c>
      <c r="AK128" s="1" t="n">
        <f aca="false">AK$5/(1-$C128)+$B$128-AK$5</f>
        <v>0.479783381924198</v>
      </c>
      <c r="AL128" s="1" t="n">
        <f aca="false">AL$5/(1-$C128)+$B$128-AL$5</f>
        <v>0.481845022907122</v>
      </c>
      <c r="AM128" s="1" t="n">
        <f aca="false">AM$5/(1-$C128)+$B$128-AM$5</f>
        <v>0.483906663890045</v>
      </c>
      <c r="AN128" s="1" t="n">
        <f aca="false">AN$5/(1-$C128)+$B$128-AN$5</f>
        <v>0.485968304872969</v>
      </c>
      <c r="AO128" s="1" t="n">
        <f aca="false">AO$5/(1-$C128)+$B$128-AO$5</f>
        <v>0.488029945855893</v>
      </c>
      <c r="AP128" s="1" t="n">
        <f aca="false">AP$5/(1-$C128)+$B$128-AP$5</f>
        <v>0.490091586838817</v>
      </c>
      <c r="AQ128" s="1" t="n">
        <f aca="false">AQ$5/(1-$C128)+$B$128-AQ$5</f>
        <v>0.492153227821741</v>
      </c>
      <c r="AR128" s="1" t="n">
        <f aca="false">AR$5/(1-$C128)+$B$128-AR$5</f>
        <v>0.494214868804664</v>
      </c>
      <c r="AS128" s="1" t="n">
        <f aca="false">AS$5/(1-$C128)+$B$128-AS$5</f>
        <v>0.496276509787589</v>
      </c>
      <c r="AT128" s="1" t="n">
        <f aca="false">AT$5/(1-$C128)+$B$128-AT$5</f>
        <v>0.498338150770512</v>
      </c>
      <c r="AU128" s="1" t="n">
        <f aca="false">AU$5/(1-$C128)+$B$128-AU$5</f>
        <v>0.500399791753436</v>
      </c>
      <c r="AV128" s="1" t="n">
        <f aca="false">AV$5/(1-$C128)+$B$128-AV$5</f>
        <v>0.50246143273636</v>
      </c>
      <c r="AW128" s="1" t="n">
        <f aca="false">AW$5/(1-$C128)+$B$128-AW$5</f>
        <v>0.504523073719283</v>
      </c>
      <c r="AX128" s="1" t="n">
        <f aca="false">AX$5/(1-$C128)+$B$128-AX$5</f>
        <v>0.506584714702207</v>
      </c>
      <c r="AY128" s="1" t="n">
        <f aca="false">AY$5/(1-$C128)+$B$128-AY$5</f>
        <v>0.50864635568513</v>
      </c>
      <c r="AZ128" s="1" t="n">
        <f aca="false">AZ$5/(1-$C128)+$B$128-AZ$5</f>
        <v>0.510707996668054</v>
      </c>
      <c r="BA128" s="1" t="n">
        <f aca="false">BA$5/(1-$C128)+$B$128-BA$5</f>
        <v>0.512769637650978</v>
      </c>
      <c r="BB128" s="1" t="n">
        <f aca="false">BB$5/(1-$C128)+$B$128-BB$5</f>
        <v>0.514831278633902</v>
      </c>
      <c r="BC128" s="1" t="n">
        <f aca="false">BC$5/(1-$C128)+$B$128-BC$5</f>
        <v>0.516892919616826</v>
      </c>
      <c r="BD128" s="1" t="n">
        <f aca="false">BD$5/(1-$C128)+$B$128-BD$5</f>
        <v>0.51895456059975</v>
      </c>
      <c r="BE128" s="1" t="n">
        <f aca="false">BE$5/(1-$C128)+$B$128-BE$5</f>
        <v>0.521016201582674</v>
      </c>
      <c r="BF128" s="1" t="n">
        <f aca="false">BF$5/(1-$C128)+$B$128-BF$5</f>
        <v>0.523077842565598</v>
      </c>
      <c r="BG128" s="1" t="n">
        <f aca="false">BG$5/(1-$C128)+$B$128-BG$5</f>
        <v>0.525139483548521</v>
      </c>
      <c r="BH128" s="1" t="n">
        <f aca="false">BH$5/(1-$C128)+$B$128-BH$5</f>
        <v>0.527201124531445</v>
      </c>
      <c r="BI128" s="1" t="n">
        <f aca="false">BI$5/(1-$C128)+$B$128-BI$5</f>
        <v>0.529262765514369</v>
      </c>
      <c r="BJ128" s="1" t="n">
        <f aca="false">BJ$5/(1-$C128)+$B$128-BJ$5</f>
        <v>0.531324406497292</v>
      </c>
      <c r="BK128" s="1" t="n">
        <f aca="false">BK$5/(1-$C128)+$B$128-BK$5</f>
        <v>0.533386047480216</v>
      </c>
      <c r="BL128" s="1" t="n">
        <f aca="false">BL$5/(1-$C128)+$B$128-BL$5</f>
        <v>0.535447688463139</v>
      </c>
      <c r="BM128" s="1" t="n">
        <f aca="false">BM$5/(1-$C128)+$B$128-BM$5</f>
        <v>0.537509329446063</v>
      </c>
      <c r="BN128" s="1" t="n">
        <f aca="false">BN$5/(1-$C128)+$B$128-BN$5</f>
        <v>0.539570970428987</v>
      </c>
      <c r="BO128" s="1" t="n">
        <f aca="false">BO$5/(1-$C128)+$B$128-BO$5</f>
        <v>0.541632611411911</v>
      </c>
      <c r="BP128" s="1" t="n">
        <f aca="false">BP$5/(1-$C128)+$B$128-BP$5</f>
        <v>0.543694252394835</v>
      </c>
      <c r="BQ128" s="1" t="n">
        <f aca="false">BQ$5/(1-$C128)+$B$128-BQ$5</f>
        <v>0.545755893377758</v>
      </c>
      <c r="BR128" s="1" t="n">
        <f aca="false">BR$5/(1-$C128)+$B$128-BR$5</f>
        <v>0.547817534360682</v>
      </c>
      <c r="BS128" s="1" t="n">
        <f aca="false">BS$5/(1-$C128)+$B$128-BS$5</f>
        <v>0.549879175343606</v>
      </c>
      <c r="BT128" s="1" t="n">
        <f aca="false">BT$5/(1-$C128)+$B$128-BT$5</f>
        <v>0.55194081632653</v>
      </c>
      <c r="BU128" s="1" t="n">
        <f aca="false">BU$5/(1-$C128)+$B$128-BU$5</f>
        <v>0.554002457309454</v>
      </c>
      <c r="BV128" s="1" t="n">
        <f aca="false">BV$5/(1-$C128)+$B$128-BV$5</f>
        <v>0.556064098292378</v>
      </c>
      <c r="BW128" s="1" t="n">
        <f aca="false">BW$5/(1-$C128)+$B$128-BW$5</f>
        <v>0.558125739275301</v>
      </c>
      <c r="BX128" s="1" t="n">
        <f aca="false">BX$5/(1-$C128)+$B$128-BX$5</f>
        <v>0.560187380258225</v>
      </c>
      <c r="BY128" s="1" t="n">
        <f aca="false">BY$5/(1-$C128)+$B$128-BY$5</f>
        <v>0.562249021241149</v>
      </c>
      <c r="BZ128" s="1" t="n">
        <f aca="false">BZ$5/(1-$C128)+$B$128-BZ$5</f>
        <v>0.564310662224073</v>
      </c>
      <c r="CA128" s="1" t="n">
        <f aca="false">CA$5/(1-$C128)+$B$128-CA$5</f>
        <v>0.566372303206997</v>
      </c>
      <c r="CB128" s="1" t="n">
        <f aca="false">CB$5/(1-$C128)+$B$128-CB$5</f>
        <v>0.56843394418992</v>
      </c>
      <c r="CC128" s="1" t="n">
        <f aca="false">CC$5/(1-$C128)+$B$128-CC$5</f>
        <v>0.570495585172844</v>
      </c>
      <c r="CD128" s="1" t="n">
        <f aca="false">CD$5/(1-$C128)+$B$128-CD$5</f>
        <v>0.572557226155768</v>
      </c>
      <c r="CE128" s="1" t="n">
        <f aca="false">CE$5/(1-$C128)+$B$128-CE$5</f>
        <v>0.574618867138692</v>
      </c>
      <c r="CF128" s="1" t="n">
        <f aca="false">CF$5/(1-$C128)+$B$128-CF$5</f>
        <v>0.576680508121616</v>
      </c>
      <c r="CG128" s="1" t="n">
        <f aca="false">CG$5/(1-$C128)+$B$128-CG$5</f>
        <v>0.578742149104539</v>
      </c>
      <c r="CH128" s="1" t="n">
        <f aca="false">CH$5/(1-$C128)+$B$128-CH$5</f>
        <v>0.580803790087463</v>
      </c>
      <c r="CI128" s="1" t="n">
        <f aca="false">CI$5/(1-$C128)+$B$128-CI$5</f>
        <v>0.582865431070387</v>
      </c>
      <c r="CJ128" s="1" t="n">
        <f aca="false">CJ$5/(1-$C128)+$B$128-CJ$5</f>
        <v>0.58492707205331</v>
      </c>
      <c r="CK128" s="1" t="n">
        <f aca="false">CK$5/(1-$C128)+$B$128-CK$5</f>
        <v>0.586988713036234</v>
      </c>
      <c r="CL128" s="1" t="n">
        <f aca="false">CL$5/(1-$C128)+$B$128-CL$5</f>
        <v>0.589050354019158</v>
      </c>
      <c r="CM128" s="1" t="n">
        <f aca="false">CM$5/(1-$C128)+$B$128-CM$5</f>
        <v>0.591111995002081</v>
      </c>
      <c r="CN128" s="1" t="n">
        <f aca="false">CN$5/(1-$C128)+$B$128-CN$5</f>
        <v>0.593173635985005</v>
      </c>
      <c r="CO128" s="1" t="n">
        <f aca="false">CO$5/(1-$C128)+$B$128-CO$5</f>
        <v>0.595235276967929</v>
      </c>
      <c r="CP128" s="1" t="n">
        <f aca="false">CP$5/(1-$C128)+$B$128-CP$5</f>
        <v>0.597296917950853</v>
      </c>
      <c r="CQ128" s="1" t="n">
        <f aca="false">CQ$5/(1-$C128)+$B$128-CQ$5</f>
        <v>0.599358558933777</v>
      </c>
      <c r="CR128" s="1" t="n">
        <f aca="false">CR$5/(1-$C128)+$B$128-CR$5</f>
        <v>0.6014201999167</v>
      </c>
      <c r="CS128" s="1" t="n">
        <f aca="false">CS$5/(1-$C128)+$B$128-CS$5</f>
        <v>0.603481840899624</v>
      </c>
      <c r="CT128" s="1" t="n">
        <f aca="false">CT$5/(1-$C128)+$B$128-CT$5</f>
        <v>0.605543481882548</v>
      </c>
      <c r="CU128" s="1" t="n">
        <f aca="false">CU$5/(1-$C128)+$B$128-CU$5</f>
        <v>0.607605122865472</v>
      </c>
      <c r="CV128" s="1" t="n">
        <f aca="false">CV$5/(1-$C128)+$B$128-CV$5</f>
        <v>0.609666763848396</v>
      </c>
      <c r="CW128" s="1" t="n">
        <f aca="false">CW$5/(1-$C128)+$B$128-CW$5</f>
        <v>0.611728404831319</v>
      </c>
      <c r="CX128" s="1" t="n">
        <f aca="false">CX$5/(1-$C128)+$B$128-CX$5</f>
        <v>0.613790045814243</v>
      </c>
      <c r="CY128" s="1" t="n">
        <f aca="false">CY$5/(1-$C128)+$B$128-CY$5</f>
        <v>0.615851686797167</v>
      </c>
      <c r="CZ128" s="1" t="n">
        <f aca="false">CZ$5/(1-$C128)+$B$128-CZ$5</f>
        <v>0.617913327780091</v>
      </c>
      <c r="DA128" s="1" t="n">
        <f aca="false">DA$5/(1-$C128)+$B$128-DA$5</f>
        <v>0.619974968763015</v>
      </c>
      <c r="DB128" s="1" t="n">
        <f aca="false">DB$5/(1-$C128)+$B$128-DB$5</f>
        <v>0.622036609745938</v>
      </c>
      <c r="DC128" s="1" t="n">
        <f aca="false">DC$5/(1-$C128)+$B$128-DC$5</f>
        <v>0.624098250728862</v>
      </c>
      <c r="DD128" s="1" t="n">
        <f aca="false">DD$5/(1-$C128)+$B$128-DD$5</f>
        <v>0.626159891711786</v>
      </c>
      <c r="DE128" s="1" t="n">
        <f aca="false">DE$5/(1-$C128)+$B$128-DE$5</f>
        <v>0.62822153269471</v>
      </c>
      <c r="DF128" s="1" t="n">
        <f aca="false">DF$5/(1-$C128)+$B$128-DF$5</f>
        <v>0.630283173677634</v>
      </c>
      <c r="DG128" s="1" t="n">
        <f aca="false">DG$5/(1-$C128)+$B$128-DG$5</f>
        <v>0.632344814660558</v>
      </c>
      <c r="DH128" s="1" t="n">
        <f aca="false">DH$5/(1-$C128)+$B$128-DH$5</f>
        <v>0.634406455643481</v>
      </c>
      <c r="DI128" s="1" t="n">
        <f aca="false">DI$5/(1-$C128)+$B$128-DI$5</f>
        <v>0.636468096626405</v>
      </c>
      <c r="DJ128" s="1" t="n">
        <f aca="false">DJ$5/(1-$C128)+$B$128-DJ$5</f>
        <v>0.638529737609328</v>
      </c>
      <c r="DK128" s="1" t="n">
        <f aca="false">DK$5/(1-$C128)+$B$128-DK$5</f>
        <v>0.640591378592252</v>
      </c>
      <c r="DL128" s="1" t="n">
        <f aca="false">DL$5/(1-$C128)+$B$128-DL$5</f>
        <v>0.642653019575176</v>
      </c>
      <c r="DM128" s="1" t="n">
        <f aca="false">DM$5/(1-$C128)+$B$128-DM$5</f>
        <v>0.644714660558099</v>
      </c>
      <c r="DN128" s="1" t="n">
        <f aca="false">DN$5/(1-$C128)+$B$128-DN$5</f>
        <v>0.646776301541023</v>
      </c>
      <c r="DO128" s="1" t="n">
        <f aca="false">DO$5/(1-$C128)+$B$128-DO$5</f>
        <v>0.648837942523947</v>
      </c>
      <c r="DP128" s="1" t="n">
        <f aca="false">DP$5/(1-$C128)+$B$128-DP$5</f>
        <v>0.650899583506871</v>
      </c>
      <c r="DQ128" s="1" t="n">
        <f aca="false">DQ$5/(1-$C128)+$B$128-DQ$5</f>
        <v>0.652961224489795</v>
      </c>
      <c r="DR128" s="1" t="n">
        <f aca="false">DR$5/(1-$C128)+$B$128-DR$5</f>
        <v>0.655022865472719</v>
      </c>
      <c r="DS128" s="1" t="n">
        <f aca="false">DS$5/(1-$C128)+$B$128-DS$5</f>
        <v>0.657084506455643</v>
      </c>
      <c r="DT128" s="1" t="n">
        <f aca="false">DT$5/(1-$C128)+$B$128-DT$5</f>
        <v>0.659146147438567</v>
      </c>
      <c r="DU128" s="1" t="n">
        <f aca="false">DU$5/(1-$C128)+$B$128-DU$5</f>
        <v>0.661207788421491</v>
      </c>
      <c r="DV128" s="1" t="n">
        <f aca="false">DV$5/(1-$C128)+$B$128-DV$5</f>
        <v>0.663269429404415</v>
      </c>
      <c r="DW128" s="1" t="n">
        <f aca="false">DW$5/(1-$C128)+$B$128-DW$5</f>
        <v>0.665331070387339</v>
      </c>
      <c r="DX128" s="1" t="n">
        <f aca="false">DX$5/(1-$C128)+$B$128-DX$5</f>
        <v>0.667392711370261</v>
      </c>
      <c r="DY128" s="1" t="n">
        <f aca="false">DY$5/(1-$C128)+$B$128-DY$5</f>
        <v>0.669454352353185</v>
      </c>
      <c r="DZ128" s="1" t="n">
        <f aca="false">DZ$5/(1-$C128)+$B$128-DZ$5</f>
        <v>0.671515993336109</v>
      </c>
      <c r="EA128" s="1" t="n">
        <f aca="false">EA$5/(1-$C128)+$B$128-EA$5</f>
        <v>0.673577634319033</v>
      </c>
      <c r="EB128" s="1" t="n">
        <f aca="false">EB$5/(1-$C128)+$B$128-EB$5</f>
        <v>0.675639275301957</v>
      </c>
      <c r="EC128" s="1" t="n">
        <f aca="false">EC$5/(1-$C128)+$B$128-EC$5</f>
        <v>0.677700916284881</v>
      </c>
      <c r="ED128" s="1" t="n">
        <f aca="false">ED$5/(1-$C128)+$B$128-ED$5</f>
        <v>0.679762557267805</v>
      </c>
    </row>
    <row r="129" customFormat="false" ht="12.75" hidden="false" customHeight="false" outlineLevel="0" collapsed="false">
      <c r="A129" s="18" t="s">
        <v>142</v>
      </c>
      <c r="B129" s="1" t="n">
        <f aca="false">0.3587</f>
        <v>0.3587</v>
      </c>
      <c r="C129" s="2" t="n">
        <f aca="false">0.0396</f>
        <v>0.0396</v>
      </c>
      <c r="D129" s="1" t="n">
        <f aca="false">D$5/(1-$C129)+$B$129-D$5</f>
        <v>0.420549229487713</v>
      </c>
      <c r="E129" s="1" t="n">
        <f aca="false">E$5/(1-$C129)+$B$129-E$5</f>
        <v>0.422610870470637</v>
      </c>
      <c r="F129" s="1" t="n">
        <f aca="false">F$5/(1-$C129)+$B$129-F$5</f>
        <v>0.424672511453561</v>
      </c>
      <c r="G129" s="1" t="n">
        <f aca="false">G$5/(1-$C129)+$B$129-G$5</f>
        <v>0.426734152436485</v>
      </c>
      <c r="H129" s="1" t="n">
        <f aca="false">H$5/(1-$C129)+$B$129-H$5</f>
        <v>0.428795793419408</v>
      </c>
      <c r="I129" s="1" t="n">
        <f aca="false">I$5/(1-$C129)+$B$129-I$5</f>
        <v>0.430857434402332</v>
      </c>
      <c r="J129" s="1" t="n">
        <f aca="false">J$5/(1-$C129)+$B$129-J$5</f>
        <v>0.432919075385256</v>
      </c>
      <c r="K129" s="1" t="n">
        <f aca="false">K$5/(1-$C129)+$B$129-K$5</f>
        <v>0.43498071636818</v>
      </c>
      <c r="L129" s="1" t="n">
        <f aca="false">L$5/(1-$C129)+$B$129-L$5</f>
        <v>0.437042357351104</v>
      </c>
      <c r="M129" s="1" t="n">
        <f aca="false">M$5/(1-$C129)+$B$129-M$5</f>
        <v>0.439103998334027</v>
      </c>
      <c r="N129" s="1" t="n">
        <f aca="false">N$5/(1-$C129)+$B$129-N$5</f>
        <v>0.441165639316952</v>
      </c>
      <c r="O129" s="1" t="n">
        <f aca="false">O$5/(1-$C129)+$B$129-O$5</f>
        <v>0.443227280299875</v>
      </c>
      <c r="P129" s="1" t="n">
        <f aca="false">P$5/(1-$C129)+$B$129-P$5</f>
        <v>0.445288921282799</v>
      </c>
      <c r="Q129" s="1" t="n">
        <f aca="false">Q$5/(1-$C129)+$B$129-Q$5</f>
        <v>0.447350562265723</v>
      </c>
      <c r="R129" s="1" t="n">
        <f aca="false">R$5/(1-$C129)+$B$129-R$5</f>
        <v>0.449412203248647</v>
      </c>
      <c r="S129" s="1" t="n">
        <f aca="false">S$5/(1-$C129)+$B$129-S$5</f>
        <v>0.45147384423157</v>
      </c>
      <c r="T129" s="1" t="n">
        <f aca="false">T$5/(1-$C129)+$B$129-T$5</f>
        <v>0.453535485214494</v>
      </c>
      <c r="U129" s="1" t="n">
        <f aca="false">U$5/(1-$C129)+$B$129-U$5</f>
        <v>0.455597126197417</v>
      </c>
      <c r="V129" s="1" t="n">
        <f aca="false">V$5/(1-$C129)+$B$129-V$5</f>
        <v>0.457658767180341</v>
      </c>
      <c r="W129" s="1" t="n">
        <f aca="false">W$5/(1-$C129)+$B$129-W$5</f>
        <v>0.459720408163265</v>
      </c>
      <c r="X129" s="1" t="n">
        <f aca="false">X$5/(1-$C129)+$B$129-X$5</f>
        <v>0.461782049146189</v>
      </c>
      <c r="Y129" s="1" t="n">
        <f aca="false">Y$5/(1-$C129)+$B$129-Y$5</f>
        <v>0.463843690129112</v>
      </c>
      <c r="Z129" s="1" t="n">
        <f aca="false">Z$5/(1-$C129)+$B$129-Z$5</f>
        <v>0.465905331112036</v>
      </c>
      <c r="AA129" s="1" t="n">
        <f aca="false">AA$5/(1-$C129)+$B$129-AA$5</f>
        <v>0.46796697209496</v>
      </c>
      <c r="AB129" s="1" t="n">
        <f aca="false">AB$5/(1-$C129)+$B$129-AB$5</f>
        <v>0.470028613077884</v>
      </c>
      <c r="AC129" s="1" t="n">
        <f aca="false">AC$5/(1-$C129)+$B$129-AC$5</f>
        <v>0.472090254060808</v>
      </c>
      <c r="AD129" s="1" t="n">
        <f aca="false">AD$5/(1-$C129)+$B$129-AD$5</f>
        <v>0.474151895043732</v>
      </c>
      <c r="AE129" s="1" t="n">
        <f aca="false">AE$5/(1-$C129)+$B$129-AE$5</f>
        <v>0.476213536026655</v>
      </c>
      <c r="AF129" s="1" t="n">
        <f aca="false">AF$5/(1-$C129)+$B$129-AF$5</f>
        <v>0.478275177009579</v>
      </c>
      <c r="AG129" s="1" t="n">
        <f aca="false">AG$5/(1-$C129)+$B$129-AG$5</f>
        <v>0.480336817992503</v>
      </c>
      <c r="AH129" s="1" t="n">
        <f aca="false">AH$5/(1-$C129)+$B$129-AH$5</f>
        <v>0.482398458975427</v>
      </c>
      <c r="AI129" s="1" t="n">
        <f aca="false">AI$5/(1-$C129)+$B$129-AI$5</f>
        <v>0.484460099958351</v>
      </c>
      <c r="AJ129" s="1" t="n">
        <f aca="false">AJ$5/(1-$C129)+$B$129-AJ$5</f>
        <v>0.486521740941274</v>
      </c>
      <c r="AK129" s="1" t="n">
        <f aca="false">AK$5/(1-$C129)+$B$129-AK$5</f>
        <v>0.488583381924198</v>
      </c>
      <c r="AL129" s="1" t="n">
        <f aca="false">AL$5/(1-$C129)+$B$129-AL$5</f>
        <v>0.490645022907122</v>
      </c>
      <c r="AM129" s="1" t="n">
        <f aca="false">AM$5/(1-$C129)+$B$129-AM$5</f>
        <v>0.492706663890046</v>
      </c>
      <c r="AN129" s="1" t="n">
        <f aca="false">AN$5/(1-$C129)+$B$129-AN$5</f>
        <v>0.49476830487297</v>
      </c>
      <c r="AO129" s="1" t="n">
        <f aca="false">AO$5/(1-$C129)+$B$129-AO$5</f>
        <v>0.496829945855893</v>
      </c>
      <c r="AP129" s="1" t="n">
        <f aca="false">AP$5/(1-$C129)+$B$129-AP$5</f>
        <v>0.498891586838817</v>
      </c>
      <c r="AQ129" s="1" t="n">
        <f aca="false">AQ$5/(1-$C129)+$B$129-AQ$5</f>
        <v>0.500953227821741</v>
      </c>
      <c r="AR129" s="1" t="n">
        <f aca="false">AR$5/(1-$C129)+$B$129-AR$5</f>
        <v>0.503014868804665</v>
      </c>
      <c r="AS129" s="1" t="n">
        <f aca="false">AS$5/(1-$C129)+$B$129-AS$5</f>
        <v>0.505076509787588</v>
      </c>
      <c r="AT129" s="1" t="n">
        <f aca="false">AT$5/(1-$C129)+$B$129-AT$5</f>
        <v>0.507138150770512</v>
      </c>
      <c r="AU129" s="1" t="n">
        <f aca="false">AU$5/(1-$C129)+$B$129-AU$5</f>
        <v>0.509199791753435</v>
      </c>
      <c r="AV129" s="1" t="n">
        <f aca="false">AV$5/(1-$C129)+$B$129-AV$5</f>
        <v>0.511261432736359</v>
      </c>
      <c r="AW129" s="1" t="n">
        <f aca="false">AW$5/(1-$C129)+$B$129-AW$5</f>
        <v>0.513323073719283</v>
      </c>
      <c r="AX129" s="1" t="n">
        <f aca="false">AX$5/(1-$C129)+$B$129-AX$5</f>
        <v>0.515384714702207</v>
      </c>
      <c r="AY129" s="1" t="n">
        <f aca="false">AY$5/(1-$C129)+$B$129-AY$5</f>
        <v>0.51744635568513</v>
      </c>
      <c r="AZ129" s="1" t="n">
        <f aca="false">AZ$5/(1-$C129)+$B$129-AZ$5</f>
        <v>0.519507996668054</v>
      </c>
      <c r="BA129" s="1" t="n">
        <f aca="false">BA$5/(1-$C129)+$B$129-BA$5</f>
        <v>0.521569637650978</v>
      </c>
      <c r="BB129" s="1" t="n">
        <f aca="false">BB$5/(1-$C129)+$B$129-BB$5</f>
        <v>0.523631278633902</v>
      </c>
      <c r="BC129" s="1" t="n">
        <f aca="false">BC$5/(1-$C129)+$B$129-BC$5</f>
        <v>0.525692919616826</v>
      </c>
      <c r="BD129" s="1" t="n">
        <f aca="false">BD$5/(1-$C129)+$B$129-BD$5</f>
        <v>0.52775456059975</v>
      </c>
      <c r="BE129" s="1" t="n">
        <f aca="false">BE$5/(1-$C129)+$B$129-BE$5</f>
        <v>0.529816201582674</v>
      </c>
      <c r="BF129" s="1" t="n">
        <f aca="false">BF$5/(1-$C129)+$B$129-BF$5</f>
        <v>0.531877842565597</v>
      </c>
      <c r="BG129" s="1" t="n">
        <f aca="false">BG$5/(1-$C129)+$B$129-BG$5</f>
        <v>0.533939483548521</v>
      </c>
      <c r="BH129" s="1" t="n">
        <f aca="false">BH$5/(1-$C129)+$B$129-BH$5</f>
        <v>0.536001124531444</v>
      </c>
      <c r="BI129" s="1" t="n">
        <f aca="false">BI$5/(1-$C129)+$B$129-BI$5</f>
        <v>0.538062765514368</v>
      </c>
      <c r="BJ129" s="1" t="n">
        <f aca="false">BJ$5/(1-$C129)+$B$129-BJ$5</f>
        <v>0.540124406497292</v>
      </c>
      <c r="BK129" s="1" t="n">
        <f aca="false">BK$5/(1-$C129)+$B$129-BK$5</f>
        <v>0.542186047480216</v>
      </c>
      <c r="BL129" s="1" t="n">
        <f aca="false">BL$5/(1-$C129)+$B$129-BL$5</f>
        <v>0.544247688463139</v>
      </c>
      <c r="BM129" s="1" t="n">
        <f aca="false">BM$5/(1-$C129)+$B$129-BM$5</f>
        <v>0.546309329446063</v>
      </c>
      <c r="BN129" s="1" t="n">
        <f aca="false">BN$5/(1-$C129)+$B$129-BN$5</f>
        <v>0.548370970428987</v>
      </c>
      <c r="BO129" s="1" t="n">
        <f aca="false">BO$5/(1-$C129)+$B$129-BO$5</f>
        <v>0.550432611411911</v>
      </c>
      <c r="BP129" s="1" t="n">
        <f aca="false">BP$5/(1-$C129)+$B$129-BP$5</f>
        <v>0.552494252394835</v>
      </c>
      <c r="BQ129" s="1" t="n">
        <f aca="false">BQ$5/(1-$C129)+$B$129-BQ$5</f>
        <v>0.554555893377758</v>
      </c>
      <c r="BR129" s="1" t="n">
        <f aca="false">BR$5/(1-$C129)+$B$129-BR$5</f>
        <v>0.556617534360682</v>
      </c>
      <c r="BS129" s="1" t="n">
        <f aca="false">BS$5/(1-$C129)+$B$129-BS$5</f>
        <v>0.558679175343606</v>
      </c>
      <c r="BT129" s="1" t="n">
        <f aca="false">BT$5/(1-$C129)+$B$129-BT$5</f>
        <v>0.56074081632653</v>
      </c>
      <c r="BU129" s="1" t="n">
        <f aca="false">BU$5/(1-$C129)+$B$129-BU$5</f>
        <v>0.562802457309454</v>
      </c>
      <c r="BV129" s="1" t="n">
        <f aca="false">BV$5/(1-$C129)+$B$129-BV$5</f>
        <v>0.564864098292378</v>
      </c>
      <c r="BW129" s="1" t="n">
        <f aca="false">BW$5/(1-$C129)+$B$129-BW$5</f>
        <v>0.566925739275301</v>
      </c>
      <c r="BX129" s="1" t="n">
        <f aca="false">BX$5/(1-$C129)+$B$129-BX$5</f>
        <v>0.568987380258225</v>
      </c>
      <c r="BY129" s="1" t="n">
        <f aca="false">BY$5/(1-$C129)+$B$129-BY$5</f>
        <v>0.571049021241149</v>
      </c>
      <c r="BZ129" s="1" t="n">
        <f aca="false">BZ$5/(1-$C129)+$B$129-BZ$5</f>
        <v>0.573110662224073</v>
      </c>
      <c r="CA129" s="1" t="n">
        <f aca="false">CA$5/(1-$C129)+$B$129-CA$5</f>
        <v>0.575172303206997</v>
      </c>
      <c r="CB129" s="1" t="n">
        <f aca="false">CB$5/(1-$C129)+$B$129-CB$5</f>
        <v>0.57723394418992</v>
      </c>
      <c r="CC129" s="1" t="n">
        <f aca="false">CC$5/(1-$C129)+$B$129-CC$5</f>
        <v>0.579295585172844</v>
      </c>
      <c r="CD129" s="1" t="n">
        <f aca="false">CD$5/(1-$C129)+$B$129-CD$5</f>
        <v>0.581357226155768</v>
      </c>
      <c r="CE129" s="1" t="n">
        <f aca="false">CE$5/(1-$C129)+$B$129-CE$5</f>
        <v>0.583418867138692</v>
      </c>
      <c r="CF129" s="1" t="n">
        <f aca="false">CF$5/(1-$C129)+$B$129-CF$5</f>
        <v>0.585480508121616</v>
      </c>
      <c r="CG129" s="1" t="n">
        <f aca="false">CG$5/(1-$C129)+$B$129-CG$5</f>
        <v>0.587542149104539</v>
      </c>
      <c r="CH129" s="1" t="n">
        <f aca="false">CH$5/(1-$C129)+$B$129-CH$5</f>
        <v>0.589603790087462</v>
      </c>
      <c r="CI129" s="1" t="n">
        <f aca="false">CI$5/(1-$C129)+$B$129-CI$5</f>
        <v>0.591665431070386</v>
      </c>
      <c r="CJ129" s="1" t="n">
        <f aca="false">CJ$5/(1-$C129)+$B$129-CJ$5</f>
        <v>0.59372707205331</v>
      </c>
      <c r="CK129" s="1" t="n">
        <f aca="false">CK$5/(1-$C129)+$B$129-CK$5</f>
        <v>0.595788713036234</v>
      </c>
      <c r="CL129" s="1" t="n">
        <f aca="false">CL$5/(1-$C129)+$B$129-CL$5</f>
        <v>0.597850354019158</v>
      </c>
      <c r="CM129" s="1" t="n">
        <f aca="false">CM$5/(1-$C129)+$B$129-CM$5</f>
        <v>0.599911995002081</v>
      </c>
      <c r="CN129" s="1" t="n">
        <f aca="false">CN$5/(1-$C129)+$B$129-CN$5</f>
        <v>0.601973635985005</v>
      </c>
      <c r="CO129" s="1" t="n">
        <f aca="false">CO$5/(1-$C129)+$B$129-CO$5</f>
        <v>0.604035276967929</v>
      </c>
      <c r="CP129" s="1" t="n">
        <f aca="false">CP$5/(1-$C129)+$B$129-CP$5</f>
        <v>0.606096917950853</v>
      </c>
      <c r="CQ129" s="1" t="n">
        <f aca="false">CQ$5/(1-$C129)+$B$129-CQ$5</f>
        <v>0.608158558933777</v>
      </c>
      <c r="CR129" s="1" t="n">
        <f aca="false">CR$5/(1-$C129)+$B$129-CR$5</f>
        <v>0.6102201999167</v>
      </c>
      <c r="CS129" s="1" t="n">
        <f aca="false">CS$5/(1-$C129)+$B$129-CS$5</f>
        <v>0.612281840899624</v>
      </c>
      <c r="CT129" s="1" t="n">
        <f aca="false">CT$5/(1-$C129)+$B$129-CT$5</f>
        <v>0.614343481882548</v>
      </c>
      <c r="CU129" s="1" t="n">
        <f aca="false">CU$5/(1-$C129)+$B$129-CU$5</f>
        <v>0.616405122865472</v>
      </c>
      <c r="CV129" s="1" t="n">
        <f aca="false">CV$5/(1-$C129)+$B$129-CV$5</f>
        <v>0.618466763848396</v>
      </c>
      <c r="CW129" s="1" t="n">
        <f aca="false">CW$5/(1-$C129)+$B$129-CW$5</f>
        <v>0.620528404831319</v>
      </c>
      <c r="CX129" s="1" t="n">
        <f aca="false">CX$5/(1-$C129)+$B$129-CX$5</f>
        <v>0.622590045814243</v>
      </c>
      <c r="CY129" s="1" t="n">
        <f aca="false">CY$5/(1-$C129)+$B$129-CY$5</f>
        <v>0.624651686797167</v>
      </c>
      <c r="CZ129" s="1" t="n">
        <f aca="false">CZ$5/(1-$C129)+$B$129-CZ$5</f>
        <v>0.626713327780091</v>
      </c>
      <c r="DA129" s="1" t="n">
        <f aca="false">DA$5/(1-$C129)+$B$129-DA$5</f>
        <v>0.628774968763015</v>
      </c>
      <c r="DB129" s="1" t="n">
        <f aca="false">DB$5/(1-$C129)+$B$129-DB$5</f>
        <v>0.630836609745938</v>
      </c>
      <c r="DC129" s="1" t="n">
        <f aca="false">DC$5/(1-$C129)+$B$129-DC$5</f>
        <v>0.632898250728862</v>
      </c>
      <c r="DD129" s="1" t="n">
        <f aca="false">DD$5/(1-$C129)+$B$129-DD$5</f>
        <v>0.634959891711786</v>
      </c>
      <c r="DE129" s="1" t="n">
        <f aca="false">DE$5/(1-$C129)+$B$129-DE$5</f>
        <v>0.63702153269471</v>
      </c>
      <c r="DF129" s="1" t="n">
        <f aca="false">DF$5/(1-$C129)+$B$129-DF$5</f>
        <v>0.639083173677634</v>
      </c>
      <c r="DG129" s="1" t="n">
        <f aca="false">DG$5/(1-$C129)+$B$129-DG$5</f>
        <v>0.641144814660557</v>
      </c>
      <c r="DH129" s="1" t="n">
        <f aca="false">DH$5/(1-$C129)+$B$129-DH$5</f>
        <v>0.64320645564348</v>
      </c>
      <c r="DI129" s="1" t="n">
        <f aca="false">DI$5/(1-$C129)+$B$129-DI$5</f>
        <v>0.645268096626404</v>
      </c>
      <c r="DJ129" s="1" t="n">
        <f aca="false">DJ$5/(1-$C129)+$B$129-DJ$5</f>
        <v>0.647329737609328</v>
      </c>
      <c r="DK129" s="1" t="n">
        <f aca="false">DK$5/(1-$C129)+$B$129-DK$5</f>
        <v>0.649391378592252</v>
      </c>
      <c r="DL129" s="1" t="n">
        <f aca="false">DL$5/(1-$C129)+$B$129-DL$5</f>
        <v>0.651453019575176</v>
      </c>
      <c r="DM129" s="1" t="n">
        <f aca="false">DM$5/(1-$C129)+$B$129-DM$5</f>
        <v>0.653514660558099</v>
      </c>
      <c r="DN129" s="1" t="n">
        <f aca="false">DN$5/(1-$C129)+$B$129-DN$5</f>
        <v>0.655576301541023</v>
      </c>
      <c r="DO129" s="1" t="n">
        <f aca="false">DO$5/(1-$C129)+$B$129-DO$5</f>
        <v>0.657637942523947</v>
      </c>
      <c r="DP129" s="1" t="n">
        <f aca="false">DP$5/(1-$C129)+$B$129-DP$5</f>
        <v>0.659699583506871</v>
      </c>
      <c r="DQ129" s="1" t="n">
        <f aca="false">DQ$5/(1-$C129)+$B$129-DQ$5</f>
        <v>0.661761224489796</v>
      </c>
      <c r="DR129" s="1" t="n">
        <f aca="false">DR$5/(1-$C129)+$B$129-DR$5</f>
        <v>0.663822865472718</v>
      </c>
      <c r="DS129" s="1" t="n">
        <f aca="false">DS$5/(1-$C129)+$B$129-DS$5</f>
        <v>0.665884506455642</v>
      </c>
      <c r="DT129" s="1" t="n">
        <f aca="false">DT$5/(1-$C129)+$B$129-DT$5</f>
        <v>0.667946147438566</v>
      </c>
      <c r="DU129" s="1" t="n">
        <f aca="false">DU$5/(1-$C129)+$B$129-DU$5</f>
        <v>0.67000778842149</v>
      </c>
      <c r="DV129" s="1" t="n">
        <f aca="false">DV$5/(1-$C129)+$B$129-DV$5</f>
        <v>0.672069429404414</v>
      </c>
      <c r="DW129" s="1" t="n">
        <f aca="false">DW$5/(1-$C129)+$B$129-DW$5</f>
        <v>0.674131070387338</v>
      </c>
      <c r="DX129" s="1" t="n">
        <f aca="false">DX$5/(1-$C129)+$B$129-DX$5</f>
        <v>0.676192711370262</v>
      </c>
      <c r="DY129" s="1" t="n">
        <f aca="false">DY$5/(1-$C129)+$B$129-DY$5</f>
        <v>0.678254352353186</v>
      </c>
      <c r="DZ129" s="1" t="n">
        <f aca="false">DZ$5/(1-$C129)+$B$129-DZ$5</f>
        <v>0.68031599333611</v>
      </c>
      <c r="EA129" s="1" t="n">
        <f aca="false">EA$5/(1-$C129)+$B$129-EA$5</f>
        <v>0.682377634319034</v>
      </c>
      <c r="EB129" s="1" t="n">
        <f aca="false">EB$5/(1-$C129)+$B$129-EB$5</f>
        <v>0.684439275301958</v>
      </c>
      <c r="EC129" s="1" t="n">
        <f aca="false">EC$5/(1-$C129)+$B$129-EC$5</f>
        <v>0.686500916284881</v>
      </c>
      <c r="ED129" s="1" t="n">
        <f aca="false">ED$5/(1-$C129)+$B$129-ED$5</f>
        <v>0.688562557267805</v>
      </c>
    </row>
    <row r="130" customFormat="false" ht="12.75" hidden="false" customHeight="false" outlineLevel="0" collapsed="false">
      <c r="A130" s="18"/>
    </row>
    <row r="131" customFormat="false" ht="12.75" hidden="false" customHeight="false" outlineLevel="0" collapsed="false">
      <c r="A131" s="18" t="s">
        <v>131</v>
      </c>
    </row>
    <row r="132" customFormat="false" ht="12.75" hidden="false" customHeight="false" outlineLevel="0" collapsed="false">
      <c r="A132" s="18" t="s">
        <v>143</v>
      </c>
      <c r="B132" s="1" t="n">
        <f aca="false">0.2509-0.0088</f>
        <v>0.2421</v>
      </c>
      <c r="C132" s="2" t="n">
        <f aca="false">0.0064</f>
        <v>0.0064</v>
      </c>
      <c r="D132" s="1" t="n">
        <f aca="false">D$5/(1-$C132)+$B$132-D$5</f>
        <v>0.251761835748792</v>
      </c>
      <c r="E132" s="1" t="n">
        <f aca="false">E$5/(1-$C132)+$B$132-E$5</f>
        <v>0.252083896940419</v>
      </c>
      <c r="F132" s="1" t="n">
        <f aca="false">F$5/(1-$C132)+$B$132-F$5</f>
        <v>0.252405958132045</v>
      </c>
      <c r="G132" s="1" t="n">
        <f aca="false">G$5/(1-$C132)+$B$132-G$5</f>
        <v>0.252728019323671</v>
      </c>
      <c r="H132" s="1" t="n">
        <f aca="false">H$5/(1-$C132)+$B$132-H$5</f>
        <v>0.253050080515298</v>
      </c>
      <c r="I132" s="1" t="n">
        <f aca="false">I$5/(1-$C132)+$B$132-I$5</f>
        <v>0.253372141706924</v>
      </c>
      <c r="J132" s="1" t="n">
        <f aca="false">J$5/(1-$C132)+$B$132-J$5</f>
        <v>0.253694202898551</v>
      </c>
      <c r="K132" s="1" t="n">
        <f aca="false">K$5/(1-$C132)+$B$132-K$5</f>
        <v>0.254016264090177</v>
      </c>
      <c r="L132" s="1" t="n">
        <f aca="false">L$5/(1-$C132)+$B$132-L$5</f>
        <v>0.254338325281803</v>
      </c>
      <c r="M132" s="1" t="n">
        <f aca="false">M$5/(1-$C132)+$B$132-M$5</f>
        <v>0.25466038647343</v>
      </c>
      <c r="N132" s="1" t="n">
        <f aca="false">N$5/(1-$C132)+$B$132-N$5</f>
        <v>0.254982447665057</v>
      </c>
      <c r="O132" s="1" t="n">
        <f aca="false">O$5/(1-$C132)+$B$132-O$5</f>
        <v>0.255304508856683</v>
      </c>
      <c r="P132" s="1" t="n">
        <f aca="false">P$5/(1-$C132)+$B$132-P$5</f>
        <v>0.255626570048309</v>
      </c>
      <c r="Q132" s="1" t="n">
        <f aca="false">Q$5/(1-$C132)+$B$132-Q$5</f>
        <v>0.255948631239936</v>
      </c>
      <c r="R132" s="1" t="n">
        <f aca="false">R$5/(1-$C132)+$B$132-R$5</f>
        <v>0.256270692431562</v>
      </c>
      <c r="S132" s="1" t="n">
        <f aca="false">S$5/(1-$C132)+$B$132-S$5</f>
        <v>0.256592753623189</v>
      </c>
      <c r="T132" s="1" t="n">
        <f aca="false">T$5/(1-$C132)+$B$132-T$5</f>
        <v>0.256914814814815</v>
      </c>
      <c r="U132" s="1" t="n">
        <f aca="false">U$5/(1-$C132)+$B$132-U$5</f>
        <v>0.257236876006441</v>
      </c>
      <c r="V132" s="1" t="n">
        <f aca="false">V$5/(1-$C132)+$B$132-V$5</f>
        <v>0.257558937198068</v>
      </c>
      <c r="W132" s="1" t="n">
        <f aca="false">W$5/(1-$C132)+$B$132-W$5</f>
        <v>0.257880998389694</v>
      </c>
      <c r="X132" s="1" t="n">
        <f aca="false">X$5/(1-$C132)+$B$132-X$5</f>
        <v>0.258203059581321</v>
      </c>
      <c r="Y132" s="1" t="n">
        <f aca="false">Y$5/(1-$C132)+$B$132-Y$5</f>
        <v>0.258525120772947</v>
      </c>
      <c r="Z132" s="1" t="n">
        <f aca="false">Z$5/(1-$C132)+$B$132-Z$5</f>
        <v>0.258847181964573</v>
      </c>
      <c r="AA132" s="1" t="n">
        <f aca="false">AA$5/(1-$C132)+$B$132-AA$5</f>
        <v>0.2591692431562</v>
      </c>
      <c r="AB132" s="1" t="n">
        <f aca="false">AB$5/(1-$C132)+$B$132-AB$5</f>
        <v>0.259491304347826</v>
      </c>
      <c r="AC132" s="1" t="n">
        <f aca="false">AC$5/(1-$C132)+$B$132-AC$5</f>
        <v>0.259813365539453</v>
      </c>
      <c r="AD132" s="1" t="n">
        <f aca="false">AD$5/(1-$C132)+$B$132-AD$5</f>
        <v>0.260135426731079</v>
      </c>
      <c r="AE132" s="1" t="n">
        <f aca="false">AE$5/(1-$C132)+$B$132-AE$5</f>
        <v>0.260457487922706</v>
      </c>
      <c r="AF132" s="1" t="n">
        <f aca="false">AF$5/(1-$C132)+$B$132-AF$5</f>
        <v>0.260779549114332</v>
      </c>
      <c r="AG132" s="1" t="n">
        <f aca="false">AG$5/(1-$C132)+$B$132-AG$5</f>
        <v>0.261101610305958</v>
      </c>
      <c r="AH132" s="1" t="n">
        <f aca="false">AH$5/(1-$C132)+$B$132-AH$5</f>
        <v>0.261423671497584</v>
      </c>
      <c r="AI132" s="1" t="n">
        <f aca="false">AI$5/(1-$C132)+$B$132-AI$5</f>
        <v>0.261745732689211</v>
      </c>
      <c r="AJ132" s="1" t="n">
        <f aca="false">AJ$5/(1-$C132)+$B$132-AJ$5</f>
        <v>0.262067793880838</v>
      </c>
      <c r="AK132" s="1" t="n">
        <f aca="false">AK$5/(1-$C132)+$B$132-AK$5</f>
        <v>0.262389855072464</v>
      </c>
      <c r="AL132" s="1" t="n">
        <f aca="false">AL$5/(1-$C132)+$B$132-AL$5</f>
        <v>0.26271191626409</v>
      </c>
      <c r="AM132" s="1" t="n">
        <f aca="false">AM$5/(1-$C132)+$B$132-AM$5</f>
        <v>0.263033977455716</v>
      </c>
      <c r="AN132" s="1" t="n">
        <f aca="false">AN$5/(1-$C132)+$B$132-AN$5</f>
        <v>0.263356038647343</v>
      </c>
      <c r="AO132" s="1" t="n">
        <f aca="false">AO$5/(1-$C132)+$B$132-AO$5</f>
        <v>0.26367809983897</v>
      </c>
      <c r="AP132" s="1" t="n">
        <f aca="false">AP$5/(1-$C132)+$B$132-AP$5</f>
        <v>0.264000161030596</v>
      </c>
      <c r="AQ132" s="1" t="n">
        <f aca="false">AQ$5/(1-$C132)+$B$132-AQ$5</f>
        <v>0.264322222222222</v>
      </c>
      <c r="AR132" s="1" t="n">
        <f aca="false">AR$5/(1-$C132)+$B$132-AR$5</f>
        <v>0.264644283413849</v>
      </c>
      <c r="AS132" s="1" t="n">
        <f aca="false">AS$5/(1-$C132)+$B$132-AS$5</f>
        <v>0.264966344605475</v>
      </c>
      <c r="AT132" s="1" t="n">
        <f aca="false">AT$5/(1-$C132)+$B$132-AT$5</f>
        <v>0.265288405797102</v>
      </c>
      <c r="AU132" s="1" t="n">
        <f aca="false">AU$5/(1-$C132)+$B$132-AU$5</f>
        <v>0.265610466988728</v>
      </c>
      <c r="AV132" s="1" t="n">
        <f aca="false">AV$5/(1-$C132)+$B$132-AV$5</f>
        <v>0.265932528180354</v>
      </c>
      <c r="AW132" s="1" t="n">
        <f aca="false">AW$5/(1-$C132)+$B$132-AW$5</f>
        <v>0.26625458937198</v>
      </c>
      <c r="AX132" s="1" t="n">
        <f aca="false">AX$5/(1-$C132)+$B$132-AX$5</f>
        <v>0.266576650563607</v>
      </c>
      <c r="AY132" s="1" t="n">
        <f aca="false">AY$5/(1-$C132)+$B$132-AY$5</f>
        <v>0.266898711755233</v>
      </c>
      <c r="AZ132" s="1" t="n">
        <f aca="false">AZ$5/(1-$C132)+$B$132-AZ$5</f>
        <v>0.26722077294686</v>
      </c>
      <c r="BA132" s="1" t="n">
        <f aca="false">BA$5/(1-$C132)+$B$132-BA$5</f>
        <v>0.267542834138486</v>
      </c>
      <c r="BB132" s="1" t="n">
        <f aca="false">BB$5/(1-$C132)+$B$132-BB$5</f>
        <v>0.267864895330112</v>
      </c>
      <c r="BC132" s="1" t="n">
        <f aca="false">BC$5/(1-$C132)+$B$132-BC$5</f>
        <v>0.268186956521738</v>
      </c>
      <c r="BD132" s="1" t="n">
        <f aca="false">BD$5/(1-$C132)+$B$132-BD$5</f>
        <v>0.268509017713365</v>
      </c>
      <c r="BE132" s="1" t="n">
        <f aca="false">BE$5/(1-$C132)+$B$132-BE$5</f>
        <v>0.268831078904991</v>
      </c>
      <c r="BF132" s="1" t="n">
        <f aca="false">BF$5/(1-$C132)+$B$132-BF$5</f>
        <v>0.269153140096618</v>
      </c>
      <c r="BG132" s="1" t="n">
        <f aca="false">BG$5/(1-$C132)+$B$132-BG$5</f>
        <v>0.269475201288245</v>
      </c>
      <c r="BH132" s="1" t="n">
        <f aca="false">BH$5/(1-$C132)+$B$132-BH$5</f>
        <v>0.26979726247987</v>
      </c>
      <c r="BI132" s="1" t="n">
        <f aca="false">BI$5/(1-$C132)+$B$132-BI$5</f>
        <v>0.270119323671497</v>
      </c>
      <c r="BJ132" s="1" t="n">
        <f aca="false">BJ$5/(1-$C132)+$B$132-BJ$5</f>
        <v>0.270441384863124</v>
      </c>
      <c r="BK132" s="1" t="n">
        <f aca="false">BK$5/(1-$C132)+$B$132-BK$5</f>
        <v>0.27076344605475</v>
      </c>
      <c r="BL132" s="1" t="n">
        <f aca="false">BL$5/(1-$C132)+$B$132-BL$5</f>
        <v>0.271085507246377</v>
      </c>
      <c r="BM132" s="1" t="n">
        <f aca="false">BM$5/(1-$C132)+$B$132-BM$5</f>
        <v>0.271407568438002</v>
      </c>
      <c r="BN132" s="1" t="n">
        <f aca="false">BN$5/(1-$C132)+$B$132-BN$5</f>
        <v>0.271729629629629</v>
      </c>
      <c r="BO132" s="1" t="n">
        <f aca="false">BO$5/(1-$C132)+$B$132-BO$5</f>
        <v>0.272051690821256</v>
      </c>
      <c r="BP132" s="1" t="n">
        <f aca="false">BP$5/(1-$C132)+$B$132-BP$5</f>
        <v>0.272373752012882</v>
      </c>
      <c r="BQ132" s="1" t="n">
        <f aca="false">BQ$5/(1-$C132)+$B$132-BQ$5</f>
        <v>0.272695813204509</v>
      </c>
      <c r="BR132" s="1" t="n">
        <f aca="false">BR$5/(1-$C132)+$B$132-BR$5</f>
        <v>0.273017874396134</v>
      </c>
      <c r="BS132" s="1" t="n">
        <f aca="false">BS$5/(1-$C132)+$B$132-BS$5</f>
        <v>0.273339935587761</v>
      </c>
      <c r="BT132" s="1" t="n">
        <f aca="false">BT$5/(1-$C132)+$B$132-BT$5</f>
        <v>0.273661996779388</v>
      </c>
      <c r="BU132" s="1" t="n">
        <f aca="false">BU$5/(1-$C132)+$B$132-BU$5</f>
        <v>0.273984057971014</v>
      </c>
      <c r="BV132" s="1" t="n">
        <f aca="false">BV$5/(1-$C132)+$B$132-BV$5</f>
        <v>0.274306119162641</v>
      </c>
      <c r="BW132" s="1" t="n">
        <f aca="false">BW$5/(1-$C132)+$B$132-BW$5</f>
        <v>0.274628180354267</v>
      </c>
      <c r="BX132" s="1" t="n">
        <f aca="false">BX$5/(1-$C132)+$B$132-BX$5</f>
        <v>0.274950241545893</v>
      </c>
      <c r="BY132" s="1" t="n">
        <f aca="false">BY$5/(1-$C132)+$B$132-BY$5</f>
        <v>0.27527230273752</v>
      </c>
      <c r="BZ132" s="1" t="n">
        <f aca="false">BZ$5/(1-$C132)+$B$132-BZ$5</f>
        <v>0.275594363929146</v>
      </c>
      <c r="CA132" s="1" t="n">
        <f aca="false">CA$5/(1-$C132)+$B$132-CA$5</f>
        <v>0.275916425120773</v>
      </c>
      <c r="CB132" s="1" t="n">
        <f aca="false">CB$5/(1-$C132)+$B$132-CB$5</f>
        <v>0.276238486312399</v>
      </c>
      <c r="CC132" s="1" t="n">
        <f aca="false">CC$5/(1-$C132)+$B$132-CC$5</f>
        <v>0.276560547504025</v>
      </c>
      <c r="CD132" s="1" t="n">
        <f aca="false">CD$5/(1-$C132)+$B$132-CD$5</f>
        <v>0.276882608695652</v>
      </c>
      <c r="CE132" s="1" t="n">
        <f aca="false">CE$5/(1-$C132)+$B$132-CE$5</f>
        <v>0.277204669887278</v>
      </c>
      <c r="CF132" s="1" t="n">
        <f aca="false">CF$5/(1-$C132)+$B$132-CF$5</f>
        <v>0.277526731078904</v>
      </c>
      <c r="CG132" s="1" t="n">
        <f aca="false">CG$5/(1-$C132)+$B$132-CG$5</f>
        <v>0.277848792270531</v>
      </c>
      <c r="CH132" s="1" t="n">
        <f aca="false">CH$5/(1-$C132)+$B$132-CH$5</f>
        <v>0.278170853462157</v>
      </c>
      <c r="CI132" s="1" t="n">
        <f aca="false">CI$5/(1-$C132)+$B$132-CI$5</f>
        <v>0.278492914653784</v>
      </c>
      <c r="CJ132" s="1" t="n">
        <f aca="false">CJ$5/(1-$C132)+$B$132-CJ$5</f>
        <v>0.27881497584541</v>
      </c>
      <c r="CK132" s="1" t="n">
        <f aca="false">CK$5/(1-$C132)+$B$132-CK$5</f>
        <v>0.279137037037036</v>
      </c>
      <c r="CL132" s="1" t="n">
        <f aca="false">CL$5/(1-$C132)+$B$132-CL$5</f>
        <v>0.279459098228663</v>
      </c>
      <c r="CM132" s="1" t="n">
        <f aca="false">CM$5/(1-$C132)+$B$132-CM$5</f>
        <v>0.279781159420289</v>
      </c>
      <c r="CN132" s="1" t="n">
        <f aca="false">CN$5/(1-$C132)+$B$132-CN$5</f>
        <v>0.280103220611916</v>
      </c>
      <c r="CO132" s="1" t="n">
        <f aca="false">CO$5/(1-$C132)+$B$132-CO$5</f>
        <v>0.280425281803542</v>
      </c>
      <c r="CP132" s="1" t="n">
        <f aca="false">CP$5/(1-$C132)+$B$132-CP$5</f>
        <v>0.280747342995168</v>
      </c>
      <c r="CQ132" s="1" t="n">
        <f aca="false">CQ$5/(1-$C132)+$B$132-CQ$5</f>
        <v>0.281069404186795</v>
      </c>
      <c r="CR132" s="1" t="n">
        <f aca="false">CR$5/(1-$C132)+$B$132-CR$5</f>
        <v>0.281391465378421</v>
      </c>
      <c r="CS132" s="1" t="n">
        <f aca="false">CS$5/(1-$C132)+$B$132-CS$5</f>
        <v>0.281713526570048</v>
      </c>
      <c r="CT132" s="1" t="n">
        <f aca="false">CT$5/(1-$C132)+$B$132-CT$5</f>
        <v>0.282035587761675</v>
      </c>
      <c r="CU132" s="1" t="n">
        <f aca="false">CU$5/(1-$C132)+$B$132-CU$5</f>
        <v>0.2823576489533</v>
      </c>
      <c r="CV132" s="1" t="n">
        <f aca="false">CV$5/(1-$C132)+$B$132-CV$5</f>
        <v>0.282679710144927</v>
      </c>
      <c r="CW132" s="1" t="n">
        <f aca="false">CW$5/(1-$C132)+$B$132-CW$5</f>
        <v>0.283001771336553</v>
      </c>
      <c r="CX132" s="1" t="n">
        <f aca="false">CX$5/(1-$C132)+$B$132-CX$5</f>
        <v>0.28332383252818</v>
      </c>
      <c r="CY132" s="1" t="n">
        <f aca="false">CY$5/(1-$C132)+$B$132-CY$5</f>
        <v>0.283645893719807</v>
      </c>
      <c r="CZ132" s="1" t="n">
        <f aca="false">CZ$5/(1-$C132)+$B$132-CZ$5</f>
        <v>0.283967954911432</v>
      </c>
      <c r="DA132" s="1" t="n">
        <f aca="false">DA$5/(1-$C132)+$B$132-DA$5</f>
        <v>0.284290016103059</v>
      </c>
      <c r="DB132" s="1" t="n">
        <f aca="false">DB$5/(1-$C132)+$B$132-DB$5</f>
        <v>0.284612077294685</v>
      </c>
      <c r="DC132" s="1" t="n">
        <f aca="false">DC$5/(1-$C132)+$B$132-DC$5</f>
        <v>0.284934138486312</v>
      </c>
      <c r="DD132" s="1" t="n">
        <f aca="false">DD$5/(1-$C132)+$B$132-DD$5</f>
        <v>0.285256199677939</v>
      </c>
      <c r="DE132" s="1" t="n">
        <f aca="false">DE$5/(1-$C132)+$B$132-DE$5</f>
        <v>0.285578260869564</v>
      </c>
      <c r="DF132" s="1" t="n">
        <f aca="false">DF$5/(1-$C132)+$B$132-DF$5</f>
        <v>0.285900322061191</v>
      </c>
      <c r="DG132" s="1" t="n">
        <f aca="false">DG$5/(1-$C132)+$B$132-DG$5</f>
        <v>0.286222383252817</v>
      </c>
      <c r="DH132" s="1" t="n">
        <f aca="false">DH$5/(1-$C132)+$B$132-DH$5</f>
        <v>0.286544444444444</v>
      </c>
      <c r="DI132" s="1" t="n">
        <f aca="false">DI$5/(1-$C132)+$B$132-DI$5</f>
        <v>0.286866505636071</v>
      </c>
      <c r="DJ132" s="1" t="n">
        <f aca="false">DJ$5/(1-$C132)+$B$132-DJ$5</f>
        <v>0.287188566827696</v>
      </c>
      <c r="DK132" s="1" t="n">
        <f aca="false">DK$5/(1-$C132)+$B$132-DK$5</f>
        <v>0.287510628019323</v>
      </c>
      <c r="DL132" s="1" t="n">
        <f aca="false">DL$5/(1-$C132)+$B$132-DL$5</f>
        <v>0.28783268921095</v>
      </c>
      <c r="DM132" s="1" t="n">
        <f aca="false">DM$5/(1-$C132)+$B$132-DM$5</f>
        <v>0.288154750402576</v>
      </c>
      <c r="DN132" s="1" t="n">
        <f aca="false">DN$5/(1-$C132)+$B$132-DN$5</f>
        <v>0.288476811594203</v>
      </c>
      <c r="DO132" s="1" t="n">
        <f aca="false">DO$5/(1-$C132)+$B$132-DO$5</f>
        <v>0.288798872785828</v>
      </c>
      <c r="DP132" s="1" t="n">
        <f aca="false">DP$5/(1-$C132)+$B$132-DP$5</f>
        <v>0.289120933977455</v>
      </c>
      <c r="DQ132" s="1" t="n">
        <f aca="false">DQ$5/(1-$C132)+$B$132-DQ$5</f>
        <v>0.289442995169082</v>
      </c>
      <c r="DR132" s="1" t="n">
        <f aca="false">DR$5/(1-$C132)+$B$132-DR$5</f>
        <v>0.289765056360708</v>
      </c>
      <c r="DS132" s="1" t="n">
        <f aca="false">DS$5/(1-$C132)+$B$132-DS$5</f>
        <v>0.290087117552334</v>
      </c>
      <c r="DT132" s="1" t="n">
        <f aca="false">DT$5/(1-$C132)+$B$132-DT$5</f>
        <v>0.29040917874396</v>
      </c>
      <c r="DU132" s="1" t="n">
        <f aca="false">DU$5/(1-$C132)+$B$132-DU$5</f>
        <v>0.290731239935587</v>
      </c>
      <c r="DV132" s="1" t="n">
        <f aca="false">DV$5/(1-$C132)+$B$132-DV$5</f>
        <v>0.291053301127214</v>
      </c>
      <c r="DW132" s="1" t="n">
        <f aca="false">DW$5/(1-$C132)+$B$132-DW$5</f>
        <v>0.29137536231884</v>
      </c>
      <c r="DX132" s="1" t="n">
        <f aca="false">DX$5/(1-$C132)+$B$132-DX$5</f>
        <v>0.291697423510466</v>
      </c>
      <c r="DY132" s="1" t="n">
        <f aca="false">DY$5/(1-$C132)+$B$132-DY$5</f>
        <v>0.292019484702093</v>
      </c>
      <c r="DZ132" s="1" t="n">
        <f aca="false">DZ$5/(1-$C132)+$B$132-DZ$5</f>
        <v>0.292341545893719</v>
      </c>
      <c r="EA132" s="1" t="n">
        <f aca="false">EA$5/(1-$C132)+$B$132-EA$5</f>
        <v>0.292663607085347</v>
      </c>
      <c r="EB132" s="1" t="n">
        <f aca="false">EB$5/(1-$C132)+$B$132-EB$5</f>
        <v>0.292985668276972</v>
      </c>
      <c r="EC132" s="1" t="n">
        <f aca="false">EC$5/(1-$C132)+$B$132-EC$5</f>
        <v>0.2933077294686</v>
      </c>
      <c r="ED132" s="1" t="n">
        <f aca="false">ED$5/(1-$C132)+$B$132-ED$5</f>
        <v>0.293629790660225</v>
      </c>
    </row>
    <row r="133" customFormat="false" ht="12.75" hidden="false" customHeight="false" outlineLevel="0" collapsed="false">
      <c r="A133" s="18" t="s">
        <v>144</v>
      </c>
      <c r="B133" s="1" t="n">
        <f aca="false">0.2509</f>
        <v>0.2509</v>
      </c>
      <c r="C133" s="2" t="n">
        <f aca="false">0.0064</f>
        <v>0.0064</v>
      </c>
      <c r="D133" s="1" t="n">
        <f aca="false">D$5/(1-$C133)+$B$133-D$5</f>
        <v>0.260561835748792</v>
      </c>
      <c r="E133" s="1" t="n">
        <f aca="false">E$5/(1-$C133)+$B$133-E$5</f>
        <v>0.260883896940419</v>
      </c>
      <c r="F133" s="1" t="n">
        <f aca="false">F$5/(1-$C133)+$B$133-F$5</f>
        <v>0.261205958132045</v>
      </c>
      <c r="G133" s="1" t="n">
        <f aca="false">G$5/(1-$C133)+$B$133-G$5</f>
        <v>0.261528019323672</v>
      </c>
      <c r="H133" s="1" t="n">
        <f aca="false">H$5/(1-$C133)+$B$133-H$5</f>
        <v>0.261850080515298</v>
      </c>
      <c r="I133" s="1" t="n">
        <f aca="false">I$5/(1-$C133)+$B$133-I$5</f>
        <v>0.262172141706924</v>
      </c>
      <c r="J133" s="1" t="n">
        <f aca="false">J$5/(1-$C133)+$B$133-J$5</f>
        <v>0.262494202898551</v>
      </c>
      <c r="K133" s="1" t="n">
        <f aca="false">K$5/(1-$C133)+$B$133-K$5</f>
        <v>0.262816264090177</v>
      </c>
      <c r="L133" s="1" t="n">
        <f aca="false">L$5/(1-$C133)+$B$133-L$5</f>
        <v>0.263138325281803</v>
      </c>
      <c r="M133" s="1" t="n">
        <f aca="false">M$5/(1-$C133)+$B$133-M$5</f>
        <v>0.26346038647343</v>
      </c>
      <c r="N133" s="1" t="n">
        <f aca="false">N$5/(1-$C133)+$B$133-N$5</f>
        <v>0.263782447665057</v>
      </c>
      <c r="O133" s="1" t="n">
        <f aca="false">O$5/(1-$C133)+$B$133-O$5</f>
        <v>0.264104508856683</v>
      </c>
      <c r="P133" s="1" t="n">
        <f aca="false">P$5/(1-$C133)+$B$133-P$5</f>
        <v>0.264426570048309</v>
      </c>
      <c r="Q133" s="1" t="n">
        <f aca="false">Q$5/(1-$C133)+$B$133-Q$5</f>
        <v>0.264748631239935</v>
      </c>
      <c r="R133" s="1" t="n">
        <f aca="false">R$5/(1-$C133)+$B$133-R$5</f>
        <v>0.265070692431562</v>
      </c>
      <c r="S133" s="1" t="n">
        <f aca="false">S$5/(1-$C133)+$B$133-S$5</f>
        <v>0.265392753623189</v>
      </c>
      <c r="T133" s="1" t="n">
        <f aca="false">T$5/(1-$C133)+$B$133-T$5</f>
        <v>0.265714814814815</v>
      </c>
      <c r="U133" s="1" t="n">
        <f aca="false">U$5/(1-$C133)+$B$133-U$5</f>
        <v>0.266036876006441</v>
      </c>
      <c r="V133" s="1" t="n">
        <f aca="false">V$5/(1-$C133)+$B$133-V$5</f>
        <v>0.266358937198067</v>
      </c>
      <c r="W133" s="1" t="n">
        <f aca="false">W$5/(1-$C133)+$B$133-W$5</f>
        <v>0.266680998389694</v>
      </c>
      <c r="X133" s="1" t="n">
        <f aca="false">X$5/(1-$C133)+$B$133-X$5</f>
        <v>0.267003059581321</v>
      </c>
      <c r="Y133" s="1" t="n">
        <f aca="false">Y$5/(1-$C133)+$B$133-Y$5</f>
        <v>0.267325120772947</v>
      </c>
      <c r="Z133" s="1" t="n">
        <f aca="false">Z$5/(1-$C133)+$B$133-Z$5</f>
        <v>0.267647181964573</v>
      </c>
      <c r="AA133" s="1" t="n">
        <f aca="false">AA$5/(1-$C133)+$B$133-AA$5</f>
        <v>0.2679692431562</v>
      </c>
      <c r="AB133" s="1" t="n">
        <f aca="false">AB$5/(1-$C133)+$B$133-AB$5</f>
        <v>0.268291304347826</v>
      </c>
      <c r="AC133" s="1" t="n">
        <f aca="false">AC$5/(1-$C133)+$B$133-AC$5</f>
        <v>0.268613365539453</v>
      </c>
      <c r="AD133" s="1" t="n">
        <f aca="false">AD$5/(1-$C133)+$B$133-AD$5</f>
        <v>0.268935426731079</v>
      </c>
      <c r="AE133" s="1" t="n">
        <f aca="false">AE$5/(1-$C133)+$B$133-AE$5</f>
        <v>0.269257487922705</v>
      </c>
      <c r="AF133" s="1" t="n">
        <f aca="false">AF$5/(1-$C133)+$B$133-AF$5</f>
        <v>0.269579549114332</v>
      </c>
      <c r="AG133" s="1" t="n">
        <f aca="false">AG$5/(1-$C133)+$B$133-AG$5</f>
        <v>0.269901610305958</v>
      </c>
      <c r="AH133" s="1" t="n">
        <f aca="false">AH$5/(1-$C133)+$B$133-AH$5</f>
        <v>0.270223671497584</v>
      </c>
      <c r="AI133" s="1" t="n">
        <f aca="false">AI$5/(1-$C133)+$B$133-AI$5</f>
        <v>0.270545732689211</v>
      </c>
      <c r="AJ133" s="1" t="n">
        <f aca="false">AJ$5/(1-$C133)+$B$133-AJ$5</f>
        <v>0.270867793880838</v>
      </c>
      <c r="AK133" s="1" t="n">
        <f aca="false">AK$5/(1-$C133)+$B$133-AK$5</f>
        <v>0.271189855072464</v>
      </c>
      <c r="AL133" s="1" t="n">
        <f aca="false">AL$5/(1-$C133)+$B$133-AL$5</f>
        <v>0.27151191626409</v>
      </c>
      <c r="AM133" s="1" t="n">
        <f aca="false">AM$5/(1-$C133)+$B$133-AM$5</f>
        <v>0.271833977455716</v>
      </c>
      <c r="AN133" s="1" t="n">
        <f aca="false">AN$5/(1-$C133)+$B$133-AN$5</f>
        <v>0.272156038647343</v>
      </c>
      <c r="AO133" s="1" t="n">
        <f aca="false">AO$5/(1-$C133)+$B$133-AO$5</f>
        <v>0.27247809983897</v>
      </c>
      <c r="AP133" s="1" t="n">
        <f aca="false">AP$5/(1-$C133)+$B$133-AP$5</f>
        <v>0.272800161030596</v>
      </c>
      <c r="AQ133" s="1" t="n">
        <f aca="false">AQ$5/(1-$C133)+$B$133-AQ$5</f>
        <v>0.273122222222222</v>
      </c>
      <c r="AR133" s="1" t="n">
        <f aca="false">AR$5/(1-$C133)+$B$133-AR$5</f>
        <v>0.273444283413848</v>
      </c>
      <c r="AS133" s="1" t="n">
        <f aca="false">AS$5/(1-$C133)+$B$133-AS$5</f>
        <v>0.273766344605475</v>
      </c>
      <c r="AT133" s="1" t="n">
        <f aca="false">AT$5/(1-$C133)+$B$133-AT$5</f>
        <v>0.274088405797102</v>
      </c>
      <c r="AU133" s="1" t="n">
        <f aca="false">AU$5/(1-$C133)+$B$133-AU$5</f>
        <v>0.274410466988728</v>
      </c>
      <c r="AV133" s="1" t="n">
        <f aca="false">AV$5/(1-$C133)+$B$133-AV$5</f>
        <v>0.274732528180354</v>
      </c>
      <c r="AW133" s="1" t="n">
        <f aca="false">AW$5/(1-$C133)+$B$133-AW$5</f>
        <v>0.27505458937198</v>
      </c>
      <c r="AX133" s="1" t="n">
        <f aca="false">AX$5/(1-$C133)+$B$133-AX$5</f>
        <v>0.275376650563607</v>
      </c>
      <c r="AY133" s="1" t="n">
        <f aca="false">AY$5/(1-$C133)+$B$133-AY$5</f>
        <v>0.275698711755233</v>
      </c>
      <c r="AZ133" s="1" t="n">
        <f aca="false">AZ$5/(1-$C133)+$B$133-AZ$5</f>
        <v>0.27602077294686</v>
      </c>
      <c r="BA133" s="1" t="n">
        <f aca="false">BA$5/(1-$C133)+$B$133-BA$5</f>
        <v>0.276342834138486</v>
      </c>
      <c r="BB133" s="1" t="n">
        <f aca="false">BB$5/(1-$C133)+$B$133-BB$5</f>
        <v>0.276664895330112</v>
      </c>
      <c r="BC133" s="1" t="n">
        <f aca="false">BC$5/(1-$C133)+$B$133-BC$5</f>
        <v>0.276986956521738</v>
      </c>
      <c r="BD133" s="1" t="n">
        <f aca="false">BD$5/(1-$C133)+$B$133-BD$5</f>
        <v>0.277309017713365</v>
      </c>
      <c r="BE133" s="1" t="n">
        <f aca="false">BE$5/(1-$C133)+$B$133-BE$5</f>
        <v>0.277631078904991</v>
      </c>
      <c r="BF133" s="1" t="n">
        <f aca="false">BF$5/(1-$C133)+$B$133-BF$5</f>
        <v>0.277953140096618</v>
      </c>
      <c r="BG133" s="1" t="n">
        <f aca="false">BG$5/(1-$C133)+$B$133-BG$5</f>
        <v>0.278275201288245</v>
      </c>
      <c r="BH133" s="1" t="n">
        <f aca="false">BH$5/(1-$C133)+$B$133-BH$5</f>
        <v>0.27859726247987</v>
      </c>
      <c r="BI133" s="1" t="n">
        <f aca="false">BI$5/(1-$C133)+$B$133-BI$5</f>
        <v>0.278919323671497</v>
      </c>
      <c r="BJ133" s="1" t="n">
        <f aca="false">BJ$5/(1-$C133)+$B$133-BJ$5</f>
        <v>0.279241384863123</v>
      </c>
      <c r="BK133" s="1" t="n">
        <f aca="false">BK$5/(1-$C133)+$B$133-BK$5</f>
        <v>0.27956344605475</v>
      </c>
      <c r="BL133" s="1" t="n">
        <f aca="false">BL$5/(1-$C133)+$B$133-BL$5</f>
        <v>0.279885507246377</v>
      </c>
      <c r="BM133" s="1" t="n">
        <f aca="false">BM$5/(1-$C133)+$B$133-BM$5</f>
        <v>0.280207568438002</v>
      </c>
      <c r="BN133" s="1" t="n">
        <f aca="false">BN$5/(1-$C133)+$B$133-BN$5</f>
        <v>0.280529629629629</v>
      </c>
      <c r="BO133" s="1" t="n">
        <f aca="false">BO$5/(1-$C133)+$B$133-BO$5</f>
        <v>0.280851690821256</v>
      </c>
      <c r="BP133" s="1" t="n">
        <f aca="false">BP$5/(1-$C133)+$B$133-BP$5</f>
        <v>0.281173752012882</v>
      </c>
      <c r="BQ133" s="1" t="n">
        <f aca="false">BQ$5/(1-$C133)+$B$133-BQ$5</f>
        <v>0.281495813204509</v>
      </c>
      <c r="BR133" s="1" t="n">
        <f aca="false">BR$5/(1-$C133)+$B$133-BR$5</f>
        <v>0.281817874396134</v>
      </c>
      <c r="BS133" s="1" t="n">
        <f aca="false">BS$5/(1-$C133)+$B$133-BS$5</f>
        <v>0.282139935587761</v>
      </c>
      <c r="BT133" s="1" t="n">
        <f aca="false">BT$5/(1-$C133)+$B$133-BT$5</f>
        <v>0.282461996779388</v>
      </c>
      <c r="BU133" s="1" t="n">
        <f aca="false">BU$5/(1-$C133)+$B$133-BU$5</f>
        <v>0.282784057971014</v>
      </c>
      <c r="BV133" s="1" t="n">
        <f aca="false">BV$5/(1-$C133)+$B$133-BV$5</f>
        <v>0.283106119162641</v>
      </c>
      <c r="BW133" s="1" t="n">
        <f aca="false">BW$5/(1-$C133)+$B$133-BW$5</f>
        <v>0.283428180354266</v>
      </c>
      <c r="BX133" s="1" t="n">
        <f aca="false">BX$5/(1-$C133)+$B$133-BX$5</f>
        <v>0.283750241545893</v>
      </c>
      <c r="BY133" s="1" t="n">
        <f aca="false">BY$5/(1-$C133)+$B$133-BY$5</f>
        <v>0.28407230273752</v>
      </c>
      <c r="BZ133" s="1" t="n">
        <f aca="false">BZ$5/(1-$C133)+$B$133-BZ$5</f>
        <v>0.284394363929146</v>
      </c>
      <c r="CA133" s="1" t="n">
        <f aca="false">CA$5/(1-$C133)+$B$133-CA$5</f>
        <v>0.284716425120773</v>
      </c>
      <c r="CB133" s="1" t="n">
        <f aca="false">CB$5/(1-$C133)+$B$133-CB$5</f>
        <v>0.285038486312399</v>
      </c>
      <c r="CC133" s="1" t="n">
        <f aca="false">CC$5/(1-$C133)+$B$133-CC$5</f>
        <v>0.285360547504025</v>
      </c>
      <c r="CD133" s="1" t="n">
        <f aca="false">CD$5/(1-$C133)+$B$133-CD$5</f>
        <v>0.285682608695652</v>
      </c>
      <c r="CE133" s="1" t="n">
        <f aca="false">CE$5/(1-$C133)+$B$133-CE$5</f>
        <v>0.286004669887278</v>
      </c>
      <c r="CF133" s="1" t="n">
        <f aca="false">CF$5/(1-$C133)+$B$133-CF$5</f>
        <v>0.286326731078904</v>
      </c>
      <c r="CG133" s="1" t="n">
        <f aca="false">CG$5/(1-$C133)+$B$133-CG$5</f>
        <v>0.286648792270531</v>
      </c>
      <c r="CH133" s="1" t="n">
        <f aca="false">CH$5/(1-$C133)+$B$133-CH$5</f>
        <v>0.286970853462157</v>
      </c>
      <c r="CI133" s="1" t="n">
        <f aca="false">CI$5/(1-$C133)+$B$133-CI$5</f>
        <v>0.287292914653784</v>
      </c>
      <c r="CJ133" s="1" t="n">
        <f aca="false">CJ$5/(1-$C133)+$B$133-CJ$5</f>
        <v>0.28761497584541</v>
      </c>
      <c r="CK133" s="1" t="n">
        <f aca="false">CK$5/(1-$C133)+$B$133-CK$5</f>
        <v>0.287937037037036</v>
      </c>
      <c r="CL133" s="1" t="n">
        <f aca="false">CL$5/(1-$C133)+$B$133-CL$5</f>
        <v>0.288259098228663</v>
      </c>
      <c r="CM133" s="1" t="n">
        <f aca="false">CM$5/(1-$C133)+$B$133-CM$5</f>
        <v>0.288581159420289</v>
      </c>
      <c r="CN133" s="1" t="n">
        <f aca="false">CN$5/(1-$C133)+$B$133-CN$5</f>
        <v>0.288903220611916</v>
      </c>
      <c r="CO133" s="1" t="n">
        <f aca="false">CO$5/(1-$C133)+$B$133-CO$5</f>
        <v>0.289225281803542</v>
      </c>
      <c r="CP133" s="1" t="n">
        <f aca="false">CP$5/(1-$C133)+$B$133-CP$5</f>
        <v>0.289547342995168</v>
      </c>
      <c r="CQ133" s="1" t="n">
        <f aca="false">CQ$5/(1-$C133)+$B$133-CQ$5</f>
        <v>0.289869404186795</v>
      </c>
      <c r="CR133" s="1" t="n">
        <f aca="false">CR$5/(1-$C133)+$B$133-CR$5</f>
        <v>0.290191465378421</v>
      </c>
      <c r="CS133" s="1" t="n">
        <f aca="false">CS$5/(1-$C133)+$B$133-CS$5</f>
        <v>0.290513526570048</v>
      </c>
      <c r="CT133" s="1" t="n">
        <f aca="false">CT$5/(1-$C133)+$B$133-CT$5</f>
        <v>0.290835587761674</v>
      </c>
      <c r="CU133" s="1" t="n">
        <f aca="false">CU$5/(1-$C133)+$B$133-CU$5</f>
        <v>0.2911576489533</v>
      </c>
      <c r="CV133" s="1" t="n">
        <f aca="false">CV$5/(1-$C133)+$B$133-CV$5</f>
        <v>0.291479710144927</v>
      </c>
      <c r="CW133" s="1" t="n">
        <f aca="false">CW$5/(1-$C133)+$B$133-CW$5</f>
        <v>0.291801771336553</v>
      </c>
      <c r="CX133" s="1" t="n">
        <f aca="false">CX$5/(1-$C133)+$B$133-CX$5</f>
        <v>0.29212383252818</v>
      </c>
      <c r="CY133" s="1" t="n">
        <f aca="false">CY$5/(1-$C133)+$B$133-CY$5</f>
        <v>0.292445893719806</v>
      </c>
      <c r="CZ133" s="1" t="n">
        <f aca="false">CZ$5/(1-$C133)+$B$133-CZ$5</f>
        <v>0.292767954911432</v>
      </c>
      <c r="DA133" s="1" t="n">
        <f aca="false">DA$5/(1-$C133)+$B$133-DA$5</f>
        <v>0.293090016103059</v>
      </c>
      <c r="DB133" s="1" t="n">
        <f aca="false">DB$5/(1-$C133)+$B$133-DB$5</f>
        <v>0.293412077294685</v>
      </c>
      <c r="DC133" s="1" t="n">
        <f aca="false">DC$5/(1-$C133)+$B$133-DC$5</f>
        <v>0.293734138486312</v>
      </c>
      <c r="DD133" s="1" t="n">
        <f aca="false">DD$5/(1-$C133)+$B$133-DD$5</f>
        <v>0.294056199677939</v>
      </c>
      <c r="DE133" s="1" t="n">
        <f aca="false">DE$5/(1-$C133)+$B$133-DE$5</f>
        <v>0.294378260869564</v>
      </c>
      <c r="DF133" s="1" t="n">
        <f aca="false">DF$5/(1-$C133)+$B$133-DF$5</f>
        <v>0.294700322061191</v>
      </c>
      <c r="DG133" s="1" t="n">
        <f aca="false">DG$5/(1-$C133)+$B$133-DG$5</f>
        <v>0.295022383252817</v>
      </c>
      <c r="DH133" s="1" t="n">
        <f aca="false">DH$5/(1-$C133)+$B$133-DH$5</f>
        <v>0.295344444444444</v>
      </c>
      <c r="DI133" s="1" t="n">
        <f aca="false">DI$5/(1-$C133)+$B$133-DI$5</f>
        <v>0.295666505636071</v>
      </c>
      <c r="DJ133" s="1" t="n">
        <f aca="false">DJ$5/(1-$C133)+$B$133-DJ$5</f>
        <v>0.295988566827696</v>
      </c>
      <c r="DK133" s="1" t="n">
        <f aca="false">DK$5/(1-$C133)+$B$133-DK$5</f>
        <v>0.296310628019323</v>
      </c>
      <c r="DL133" s="1" t="n">
        <f aca="false">DL$5/(1-$C133)+$B$133-DL$5</f>
        <v>0.296632689210949</v>
      </c>
      <c r="DM133" s="1" t="n">
        <f aca="false">DM$5/(1-$C133)+$B$133-DM$5</f>
        <v>0.296954750402576</v>
      </c>
      <c r="DN133" s="1" t="n">
        <f aca="false">DN$5/(1-$C133)+$B$133-DN$5</f>
        <v>0.297276811594203</v>
      </c>
      <c r="DO133" s="1" t="n">
        <f aca="false">DO$5/(1-$C133)+$B$133-DO$5</f>
        <v>0.297598872785828</v>
      </c>
      <c r="DP133" s="1" t="n">
        <f aca="false">DP$5/(1-$C133)+$B$133-DP$5</f>
        <v>0.297920933977455</v>
      </c>
      <c r="DQ133" s="1" t="n">
        <f aca="false">DQ$5/(1-$C133)+$B$133-DQ$5</f>
        <v>0.298242995169082</v>
      </c>
      <c r="DR133" s="1" t="n">
        <f aca="false">DR$5/(1-$C133)+$B$133-DR$5</f>
        <v>0.298565056360708</v>
      </c>
      <c r="DS133" s="1" t="n">
        <f aca="false">DS$5/(1-$C133)+$B$133-DS$5</f>
        <v>0.298887117552334</v>
      </c>
      <c r="DT133" s="1" t="n">
        <f aca="false">DT$5/(1-$C133)+$B$133-DT$5</f>
        <v>0.29920917874396</v>
      </c>
      <c r="DU133" s="1" t="n">
        <f aca="false">DU$5/(1-$C133)+$B$133-DU$5</f>
        <v>0.299531239935587</v>
      </c>
      <c r="DV133" s="1" t="n">
        <f aca="false">DV$5/(1-$C133)+$B$133-DV$5</f>
        <v>0.299853301127214</v>
      </c>
      <c r="DW133" s="1" t="n">
        <f aca="false">DW$5/(1-$C133)+$B$133-DW$5</f>
        <v>0.30017536231884</v>
      </c>
      <c r="DX133" s="1" t="n">
        <f aca="false">DX$5/(1-$C133)+$B$133-DX$5</f>
        <v>0.300497423510467</v>
      </c>
      <c r="DY133" s="1" t="n">
        <f aca="false">DY$5/(1-$C133)+$B$133-DY$5</f>
        <v>0.300819484702092</v>
      </c>
      <c r="DZ133" s="1" t="n">
        <f aca="false">DZ$5/(1-$C133)+$B$133-DZ$5</f>
        <v>0.30114154589372</v>
      </c>
      <c r="EA133" s="1" t="n">
        <f aca="false">EA$5/(1-$C133)+$B$133-EA$5</f>
        <v>0.301463607085346</v>
      </c>
      <c r="EB133" s="1" t="n">
        <f aca="false">EB$5/(1-$C133)+$B$133-EB$5</f>
        <v>0.301785668276973</v>
      </c>
      <c r="EC133" s="1" t="n">
        <f aca="false">EC$5/(1-$C133)+$B$133-EC$5</f>
        <v>0.302107729468599</v>
      </c>
      <c r="ED133" s="1" t="n">
        <f aca="false">ED$5/(1-$C133)+$B$133-ED$5</f>
        <v>0.302429790660224</v>
      </c>
    </row>
    <row r="134" customFormat="false" ht="12.75" hidden="false" customHeight="false" outlineLevel="0" collapsed="false">
      <c r="A134" s="18"/>
    </row>
    <row r="135" customFormat="false" ht="12.75" hidden="false" customHeight="false" outlineLevel="0" collapsed="false">
      <c r="A135" s="5" t="s">
        <v>145</v>
      </c>
    </row>
    <row r="136" customFormat="false" ht="12.75" hidden="false" customHeight="false" outlineLevel="0" collapsed="false">
      <c r="A136" s="18" t="s">
        <v>146</v>
      </c>
      <c r="B136" s="1" t="n">
        <f aca="false">0.3983</f>
        <v>0.3983</v>
      </c>
      <c r="C136" s="2" t="n">
        <f aca="false">0.0459</f>
        <v>0.0459</v>
      </c>
      <c r="D136" s="1" t="n">
        <f aca="false">D$5/(1-$C136)+$B$136-D$5</f>
        <v>0.470462247143905</v>
      </c>
      <c r="E136" s="1" t="n">
        <f aca="false">E$5/(1-$C136)+$B$136-E$5</f>
        <v>0.472867655382035</v>
      </c>
      <c r="F136" s="1" t="n">
        <f aca="false">F$5/(1-$C136)+$B$136-F$5</f>
        <v>0.475273063620166</v>
      </c>
      <c r="G136" s="1" t="n">
        <f aca="false">G$5/(1-$C136)+$B$136-G$5</f>
        <v>0.477678471858296</v>
      </c>
      <c r="H136" s="1" t="n">
        <f aca="false">H$5/(1-$C136)+$B$136-H$5</f>
        <v>0.480083880096426</v>
      </c>
      <c r="I136" s="1" t="n">
        <f aca="false">I$5/(1-$C136)+$B$136-I$5</f>
        <v>0.482489288334556</v>
      </c>
      <c r="J136" s="1" t="n">
        <f aca="false">J$5/(1-$C136)+$B$136-J$5</f>
        <v>0.484894696572686</v>
      </c>
      <c r="K136" s="1" t="n">
        <f aca="false">K$5/(1-$C136)+$B$136-K$5</f>
        <v>0.487300104810817</v>
      </c>
      <c r="L136" s="1" t="n">
        <f aca="false">L$5/(1-$C136)+$B$136-L$5</f>
        <v>0.489705513048947</v>
      </c>
      <c r="M136" s="1" t="n">
        <f aca="false">M$5/(1-$C136)+$B$136-M$5</f>
        <v>0.492110921287077</v>
      </c>
      <c r="N136" s="1" t="n">
        <f aca="false">N$5/(1-$C136)+$B$136-N$5</f>
        <v>0.494516329525207</v>
      </c>
      <c r="O136" s="1" t="n">
        <f aca="false">O$5/(1-$C136)+$B$136-O$5</f>
        <v>0.496921737763337</v>
      </c>
      <c r="P136" s="1" t="n">
        <f aca="false">P$5/(1-$C136)+$B$136-P$5</f>
        <v>0.499327146001467</v>
      </c>
      <c r="Q136" s="1" t="n">
        <f aca="false">Q$5/(1-$C136)+$B$136-Q$5</f>
        <v>0.501732554239597</v>
      </c>
      <c r="R136" s="1" t="n">
        <f aca="false">R$5/(1-$C136)+$B$136-R$5</f>
        <v>0.504137962477728</v>
      </c>
      <c r="S136" s="1" t="n">
        <f aca="false">S$5/(1-$C136)+$B$136-S$5</f>
        <v>0.506543370715858</v>
      </c>
      <c r="T136" s="1" t="n">
        <f aca="false">T$5/(1-$C136)+$B$136-T$5</f>
        <v>0.508948778953988</v>
      </c>
      <c r="U136" s="1" t="n">
        <f aca="false">U$5/(1-$C136)+$B$136-U$5</f>
        <v>0.511354187192118</v>
      </c>
      <c r="V136" s="1" t="n">
        <f aca="false">V$5/(1-$C136)+$B$136-V$5</f>
        <v>0.513759595430249</v>
      </c>
      <c r="W136" s="1" t="n">
        <f aca="false">W$5/(1-$C136)+$B$136-W$5</f>
        <v>0.516165003668379</v>
      </c>
      <c r="X136" s="1" t="n">
        <f aca="false">X$5/(1-$C136)+$B$136-X$5</f>
        <v>0.518570411906509</v>
      </c>
      <c r="Y136" s="1" t="n">
        <f aca="false">Y$5/(1-$C136)+$B$136-Y$5</f>
        <v>0.520975820144639</v>
      </c>
      <c r="Z136" s="1" t="n">
        <f aca="false">Z$5/(1-$C136)+$B$136-Z$5</f>
        <v>0.523381228382769</v>
      </c>
      <c r="AA136" s="1" t="n">
        <f aca="false">AA$5/(1-$C136)+$B$136-AA$5</f>
        <v>0.525786636620899</v>
      </c>
      <c r="AB136" s="1" t="n">
        <f aca="false">AB$5/(1-$C136)+$B$136-AB$5</f>
        <v>0.52819204485903</v>
      </c>
      <c r="AC136" s="1" t="n">
        <f aca="false">AC$5/(1-$C136)+$B$136-AC$5</f>
        <v>0.53059745309716</v>
      </c>
      <c r="AD136" s="1" t="n">
        <f aca="false">AD$5/(1-$C136)+$B$136-AD$5</f>
        <v>0.53300286133529</v>
      </c>
      <c r="AE136" s="1" t="n">
        <f aca="false">AE$5/(1-$C136)+$B$136-AE$5</f>
        <v>0.53540826957342</v>
      </c>
      <c r="AF136" s="1" t="n">
        <f aca="false">AF$5/(1-$C136)+$B$136-AF$5</f>
        <v>0.53781367781155</v>
      </c>
      <c r="AG136" s="1" t="n">
        <f aca="false">AG$5/(1-$C136)+$B$136-AG$5</f>
        <v>0.54021908604968</v>
      </c>
      <c r="AH136" s="1" t="n">
        <f aca="false">AH$5/(1-$C136)+$B$136-AH$5</f>
        <v>0.54262449428781</v>
      </c>
      <c r="AI136" s="1" t="n">
        <f aca="false">AI$5/(1-$C136)+$B$136-AI$5</f>
        <v>0.545029902525941</v>
      </c>
      <c r="AJ136" s="1" t="n">
        <f aca="false">AJ$5/(1-$C136)+$B$136-AJ$5</f>
        <v>0.547435310764071</v>
      </c>
      <c r="AK136" s="1" t="n">
        <f aca="false">AK$5/(1-$C136)+$B$136-AK$5</f>
        <v>0.549840719002201</v>
      </c>
      <c r="AL136" s="1" t="n">
        <f aca="false">AL$5/(1-$C136)+$B$136-AL$5</f>
        <v>0.552246127240331</v>
      </c>
      <c r="AM136" s="1" t="n">
        <f aca="false">AM$5/(1-$C136)+$B$136-AM$5</f>
        <v>0.554651535478461</v>
      </c>
      <c r="AN136" s="1" t="n">
        <f aca="false">AN$5/(1-$C136)+$B$136-AN$5</f>
        <v>0.557056943716591</v>
      </c>
      <c r="AO136" s="1" t="n">
        <f aca="false">AO$5/(1-$C136)+$B$136-AO$5</f>
        <v>0.559462351954722</v>
      </c>
      <c r="AP136" s="1" t="n">
        <f aca="false">AP$5/(1-$C136)+$B$136-AP$5</f>
        <v>0.561867760192852</v>
      </c>
      <c r="AQ136" s="1" t="n">
        <f aca="false">AQ$5/(1-$C136)+$B$136-AQ$5</f>
        <v>0.564273168430983</v>
      </c>
      <c r="AR136" s="1" t="n">
        <f aca="false">AR$5/(1-$C136)+$B$136-AR$5</f>
        <v>0.566678576669113</v>
      </c>
      <c r="AS136" s="1" t="n">
        <f aca="false">AS$5/(1-$C136)+$B$136-AS$5</f>
        <v>0.569083984907242</v>
      </c>
      <c r="AT136" s="1" t="n">
        <f aca="false">AT$5/(1-$C136)+$B$136-AT$5</f>
        <v>0.571489393145372</v>
      </c>
      <c r="AU136" s="1" t="n">
        <f aca="false">AU$5/(1-$C136)+$B$136-AU$5</f>
        <v>0.573894801383503</v>
      </c>
      <c r="AV136" s="1" t="n">
        <f aca="false">AV$5/(1-$C136)+$B$136-AV$5</f>
        <v>0.576300209621633</v>
      </c>
      <c r="AW136" s="1" t="n">
        <f aca="false">AW$5/(1-$C136)+$B$136-AW$5</f>
        <v>0.578705617859763</v>
      </c>
      <c r="AX136" s="1" t="n">
        <f aca="false">AX$5/(1-$C136)+$B$136-AX$5</f>
        <v>0.581111026097893</v>
      </c>
      <c r="AY136" s="1" t="n">
        <f aca="false">AY$5/(1-$C136)+$B$136-AY$5</f>
        <v>0.583516434336023</v>
      </c>
      <c r="AZ136" s="1" t="n">
        <f aca="false">AZ$5/(1-$C136)+$B$136-AZ$5</f>
        <v>0.585921842574153</v>
      </c>
      <c r="BA136" s="1" t="n">
        <f aca="false">BA$5/(1-$C136)+$B$136-BA$5</f>
        <v>0.588327250812284</v>
      </c>
      <c r="BB136" s="1" t="n">
        <f aca="false">BB$5/(1-$C136)+$B$136-BB$5</f>
        <v>0.590732659050414</v>
      </c>
      <c r="BC136" s="1" t="n">
        <f aca="false">BC$5/(1-$C136)+$B$136-BC$5</f>
        <v>0.593138067288544</v>
      </c>
      <c r="BD136" s="1" t="n">
        <f aca="false">BD$5/(1-$C136)+$B$136-BD$5</f>
        <v>0.595543475526674</v>
      </c>
      <c r="BE136" s="1" t="n">
        <f aca="false">BE$5/(1-$C136)+$B$136-BE$5</f>
        <v>0.597948883764804</v>
      </c>
      <c r="BF136" s="1" t="n">
        <f aca="false">BF$5/(1-$C136)+$B$136-BF$5</f>
        <v>0.600354292002934</v>
      </c>
      <c r="BG136" s="1" t="n">
        <f aca="false">BG$5/(1-$C136)+$B$136-BG$5</f>
        <v>0.602759700241065</v>
      </c>
      <c r="BH136" s="1" t="n">
        <f aca="false">BH$5/(1-$C136)+$B$136-BH$5</f>
        <v>0.605165108479195</v>
      </c>
      <c r="BI136" s="1" t="n">
        <f aca="false">BI$5/(1-$C136)+$B$136-BI$5</f>
        <v>0.607570516717325</v>
      </c>
      <c r="BJ136" s="1" t="n">
        <f aca="false">BJ$5/(1-$C136)+$B$136-BJ$5</f>
        <v>0.609975924955455</v>
      </c>
      <c r="BK136" s="1" t="n">
        <f aca="false">BK$5/(1-$C136)+$B$136-BK$5</f>
        <v>0.612381333193586</v>
      </c>
      <c r="BL136" s="1" t="n">
        <f aca="false">BL$5/(1-$C136)+$B$136-BL$5</f>
        <v>0.614786741431716</v>
      </c>
      <c r="BM136" s="1" t="n">
        <f aca="false">BM$5/(1-$C136)+$B$136-BM$5</f>
        <v>0.617192149669846</v>
      </c>
      <c r="BN136" s="1" t="n">
        <f aca="false">BN$5/(1-$C136)+$B$136-BN$5</f>
        <v>0.619597557907976</v>
      </c>
      <c r="BO136" s="1" t="n">
        <f aca="false">BO$5/(1-$C136)+$B$136-BO$5</f>
        <v>0.622002966146106</v>
      </c>
      <c r="BP136" s="1" t="n">
        <f aca="false">BP$5/(1-$C136)+$B$136-BP$5</f>
        <v>0.624408374384236</v>
      </c>
      <c r="BQ136" s="1" t="n">
        <f aca="false">BQ$5/(1-$C136)+$B$136-BQ$5</f>
        <v>0.626813782622366</v>
      </c>
      <c r="BR136" s="1" t="n">
        <f aca="false">BR$5/(1-$C136)+$B$136-BR$5</f>
        <v>0.629219190860496</v>
      </c>
      <c r="BS136" s="1" t="n">
        <f aca="false">BS$5/(1-$C136)+$B$136-BS$5</f>
        <v>0.631624599098627</v>
      </c>
      <c r="BT136" s="1" t="n">
        <f aca="false">BT$5/(1-$C136)+$B$136-BT$5</f>
        <v>0.634030007336757</v>
      </c>
      <c r="BU136" s="1" t="n">
        <f aca="false">BU$5/(1-$C136)+$B$136-BU$5</f>
        <v>0.636435415574887</v>
      </c>
      <c r="BV136" s="1" t="n">
        <f aca="false">BV$5/(1-$C136)+$B$136-BV$5</f>
        <v>0.638840823813017</v>
      </c>
      <c r="BW136" s="1" t="n">
        <f aca="false">BW$5/(1-$C136)+$B$136-BW$5</f>
        <v>0.641246232051147</v>
      </c>
      <c r="BX136" s="1" t="n">
        <f aca="false">BX$5/(1-$C136)+$B$136-BX$5</f>
        <v>0.643651640289278</v>
      </c>
      <c r="BY136" s="1" t="n">
        <f aca="false">BY$5/(1-$C136)+$B$136-BY$5</f>
        <v>0.646057048527408</v>
      </c>
      <c r="BZ136" s="1" t="n">
        <f aca="false">BZ$5/(1-$C136)+$B$136-BZ$5</f>
        <v>0.648462456765538</v>
      </c>
      <c r="CA136" s="1" t="n">
        <f aca="false">CA$5/(1-$C136)+$B$136-CA$5</f>
        <v>0.650867865003668</v>
      </c>
      <c r="CB136" s="1" t="n">
        <f aca="false">CB$5/(1-$C136)+$B$136-CB$5</f>
        <v>0.653273273241799</v>
      </c>
      <c r="CC136" s="1" t="n">
        <f aca="false">CC$5/(1-$C136)+$B$136-CC$5</f>
        <v>0.655678681479929</v>
      </c>
      <c r="CD136" s="1" t="n">
        <f aca="false">CD$5/(1-$C136)+$B$136-CD$5</f>
        <v>0.658084089718058</v>
      </c>
      <c r="CE136" s="1" t="n">
        <f aca="false">CE$5/(1-$C136)+$B$136-CE$5</f>
        <v>0.660489497956188</v>
      </c>
      <c r="CF136" s="1" t="n">
        <f aca="false">CF$5/(1-$C136)+$B$136-CF$5</f>
        <v>0.662894906194319</v>
      </c>
      <c r="CG136" s="1" t="n">
        <f aca="false">CG$5/(1-$C136)+$B$136-CG$5</f>
        <v>0.665300314432449</v>
      </c>
      <c r="CH136" s="1" t="n">
        <f aca="false">CH$5/(1-$C136)+$B$136-CH$5</f>
        <v>0.667705722670579</v>
      </c>
      <c r="CI136" s="1" t="n">
        <f aca="false">CI$5/(1-$C136)+$B$136-CI$5</f>
        <v>0.670111130908709</v>
      </c>
      <c r="CJ136" s="1" t="n">
        <f aca="false">CJ$5/(1-$C136)+$B$136-CJ$5</f>
        <v>0.67251653914684</v>
      </c>
      <c r="CK136" s="1" t="n">
        <f aca="false">CK$5/(1-$C136)+$B$136-CK$5</f>
        <v>0.67492194738497</v>
      </c>
      <c r="CL136" s="1" t="n">
        <f aca="false">CL$5/(1-$C136)+$B$136-CL$5</f>
        <v>0.6773273556231</v>
      </c>
      <c r="CM136" s="1" t="n">
        <f aca="false">CM$5/(1-$C136)+$B$136-CM$5</f>
        <v>0.67973276386123</v>
      </c>
      <c r="CN136" s="1" t="n">
        <f aca="false">CN$5/(1-$C136)+$B$136-CN$5</f>
        <v>0.682138172099361</v>
      </c>
      <c r="CO136" s="1" t="n">
        <f aca="false">CO$5/(1-$C136)+$B$136-CO$5</f>
        <v>0.684543580337491</v>
      </c>
      <c r="CP136" s="1" t="n">
        <f aca="false">CP$5/(1-$C136)+$B$136-CP$5</f>
        <v>0.686948988575621</v>
      </c>
      <c r="CQ136" s="1" t="n">
        <f aca="false">CQ$5/(1-$C136)+$B$136-CQ$5</f>
        <v>0.689354396813751</v>
      </c>
      <c r="CR136" s="1" t="n">
        <f aca="false">CR$5/(1-$C136)+$B$136-CR$5</f>
        <v>0.691759805051881</v>
      </c>
      <c r="CS136" s="1" t="n">
        <f aca="false">CS$5/(1-$C136)+$B$136-CS$5</f>
        <v>0.694165213290011</v>
      </c>
      <c r="CT136" s="1" t="n">
        <f aca="false">CT$5/(1-$C136)+$B$136-CT$5</f>
        <v>0.696570621528141</v>
      </c>
      <c r="CU136" s="1" t="n">
        <f aca="false">CU$5/(1-$C136)+$B$136-CU$5</f>
        <v>0.698976029766271</v>
      </c>
      <c r="CV136" s="1" t="n">
        <f aca="false">CV$5/(1-$C136)+$B$136-CV$5</f>
        <v>0.701381438004401</v>
      </c>
      <c r="CW136" s="1" t="n">
        <f aca="false">CW$5/(1-$C136)+$B$136-CW$5</f>
        <v>0.703786846242532</v>
      </c>
      <c r="CX136" s="1" t="n">
        <f aca="false">CX$5/(1-$C136)+$B$136-CX$5</f>
        <v>0.706192254480662</v>
      </c>
      <c r="CY136" s="1" t="n">
        <f aca="false">CY$5/(1-$C136)+$B$136-CY$5</f>
        <v>0.708597662718792</v>
      </c>
      <c r="CZ136" s="1" t="n">
        <f aca="false">CZ$5/(1-$C136)+$B$136-CZ$5</f>
        <v>0.711003070956922</v>
      </c>
      <c r="DA136" s="1" t="n">
        <f aca="false">DA$5/(1-$C136)+$B$136-DA$5</f>
        <v>0.713408479195053</v>
      </c>
      <c r="DB136" s="1" t="n">
        <f aca="false">DB$5/(1-$C136)+$B$136-DB$5</f>
        <v>0.715813887433183</v>
      </c>
      <c r="DC136" s="1" t="n">
        <f aca="false">DC$5/(1-$C136)+$B$136-DC$5</f>
        <v>0.718219295671313</v>
      </c>
      <c r="DD136" s="1" t="n">
        <f aca="false">DD$5/(1-$C136)+$B$136-DD$5</f>
        <v>0.720624703909443</v>
      </c>
      <c r="DE136" s="1" t="n">
        <f aca="false">DE$5/(1-$C136)+$B$136-DE$5</f>
        <v>0.723030112147574</v>
      </c>
      <c r="DF136" s="1" t="n">
        <f aca="false">DF$5/(1-$C136)+$B$136-DF$5</f>
        <v>0.725435520385704</v>
      </c>
      <c r="DG136" s="1" t="n">
        <f aca="false">DG$5/(1-$C136)+$B$136-DG$5</f>
        <v>0.727840928623833</v>
      </c>
      <c r="DH136" s="1" t="n">
        <f aca="false">DH$5/(1-$C136)+$B$136-DH$5</f>
        <v>0.730246336861963</v>
      </c>
      <c r="DI136" s="1" t="n">
        <f aca="false">DI$5/(1-$C136)+$B$136-DI$5</f>
        <v>0.732651745100094</v>
      </c>
      <c r="DJ136" s="1" t="n">
        <f aca="false">DJ$5/(1-$C136)+$B$136-DJ$5</f>
        <v>0.735057153338224</v>
      </c>
      <c r="DK136" s="1" t="n">
        <f aca="false">DK$5/(1-$C136)+$B$136-DK$5</f>
        <v>0.737462561576354</v>
      </c>
      <c r="DL136" s="1" t="n">
        <f aca="false">DL$5/(1-$C136)+$B$136-DL$5</f>
        <v>0.739867969814484</v>
      </c>
      <c r="DM136" s="1" t="n">
        <f aca="false">DM$5/(1-$C136)+$B$136-DM$5</f>
        <v>0.742273378052614</v>
      </c>
      <c r="DN136" s="1" t="n">
        <f aca="false">DN$5/(1-$C136)+$B$136-DN$5</f>
        <v>0.744678786290745</v>
      </c>
      <c r="DO136" s="1" t="n">
        <f aca="false">DO$5/(1-$C136)+$B$136-DO$5</f>
        <v>0.747084194528875</v>
      </c>
      <c r="DP136" s="1" t="n">
        <f aca="false">DP$5/(1-$C136)+$B$136-DP$5</f>
        <v>0.749489602767006</v>
      </c>
      <c r="DQ136" s="1" t="n">
        <f aca="false">DQ$5/(1-$C136)+$B$136-DQ$5</f>
        <v>0.751895011005136</v>
      </c>
      <c r="DR136" s="1" t="n">
        <f aca="false">DR$5/(1-$C136)+$B$136-DR$5</f>
        <v>0.754300419243266</v>
      </c>
      <c r="DS136" s="1" t="n">
        <f aca="false">DS$5/(1-$C136)+$B$136-DS$5</f>
        <v>0.756705827481396</v>
      </c>
      <c r="DT136" s="1" t="n">
        <f aca="false">DT$5/(1-$C136)+$B$136-DT$5</f>
        <v>0.759111235719526</v>
      </c>
      <c r="DU136" s="1" t="n">
        <f aca="false">DU$5/(1-$C136)+$B$136-DU$5</f>
        <v>0.761516643957656</v>
      </c>
      <c r="DV136" s="1" t="n">
        <f aca="false">DV$5/(1-$C136)+$B$136-DV$5</f>
        <v>0.763922052195787</v>
      </c>
      <c r="DW136" s="1" t="n">
        <f aca="false">DW$5/(1-$C136)+$B$136-DW$5</f>
        <v>0.766327460433917</v>
      </c>
      <c r="DX136" s="1" t="n">
        <f aca="false">DX$5/(1-$C136)+$B$136-DX$5</f>
        <v>0.768732868672047</v>
      </c>
      <c r="DY136" s="1" t="n">
        <f aca="false">DY$5/(1-$C136)+$B$136-DY$5</f>
        <v>0.771138276910177</v>
      </c>
      <c r="DZ136" s="1" t="n">
        <f aca="false">DZ$5/(1-$C136)+$B$136-DZ$5</f>
        <v>0.773543685148307</v>
      </c>
      <c r="EA136" s="1" t="n">
        <f aca="false">EA$5/(1-$C136)+$B$136-EA$5</f>
        <v>0.775949093386437</v>
      </c>
      <c r="EB136" s="1" t="n">
        <f aca="false">EB$5/(1-$C136)+$B$136-EB$5</f>
        <v>0.778354501624569</v>
      </c>
      <c r="EC136" s="1" t="n">
        <f aca="false">EC$5/(1-$C136)+$B$136-EC$5</f>
        <v>0.780759909862699</v>
      </c>
      <c r="ED136" s="1" t="n">
        <f aca="false">ED$5/(1-$C136)+$B$136-ED$5</f>
        <v>0.783165318100829</v>
      </c>
    </row>
    <row r="137" customFormat="false" ht="12.75" hidden="false" customHeight="false" outlineLevel="0" collapsed="false">
      <c r="A137" s="18" t="s">
        <v>147</v>
      </c>
      <c r="B137" s="1" t="n">
        <f aca="false">0.4566</f>
        <v>0.4566</v>
      </c>
      <c r="C137" s="2" t="n">
        <f aca="false">0.0541</f>
        <v>0.0541</v>
      </c>
      <c r="D137" s="1" t="n">
        <f aca="false">D$5/(1-$C137)+$B$137-D$5</f>
        <v>0.542391309863622</v>
      </c>
      <c r="E137" s="1" t="n">
        <f aca="false">E$5/(1-$C137)+$B$137-E$5</f>
        <v>0.545251020192409</v>
      </c>
      <c r="F137" s="1" t="n">
        <f aca="false">F$5/(1-$C137)+$B$137-F$5</f>
        <v>0.548110730521197</v>
      </c>
      <c r="G137" s="1" t="n">
        <f aca="false">G$5/(1-$C137)+$B$137-G$5</f>
        <v>0.550970440849984</v>
      </c>
      <c r="H137" s="1" t="n">
        <f aca="false">H$5/(1-$C137)+$B$137-H$5</f>
        <v>0.553830151178772</v>
      </c>
      <c r="I137" s="1" t="n">
        <f aca="false">I$5/(1-$C137)+$B$137-I$5</f>
        <v>0.556689861507559</v>
      </c>
      <c r="J137" s="1" t="n">
        <f aca="false">J$5/(1-$C137)+$B$137-J$5</f>
        <v>0.559549571836346</v>
      </c>
      <c r="K137" s="1" t="n">
        <f aca="false">K$5/(1-$C137)+$B$137-K$5</f>
        <v>0.562409282165134</v>
      </c>
      <c r="L137" s="1" t="n">
        <f aca="false">L$5/(1-$C137)+$B$137-L$5</f>
        <v>0.565268992493921</v>
      </c>
      <c r="M137" s="1" t="n">
        <f aca="false">M$5/(1-$C137)+$B$137-M$5</f>
        <v>0.568128702822708</v>
      </c>
      <c r="N137" s="1" t="n">
        <f aca="false">N$5/(1-$C137)+$B$137-N$5</f>
        <v>0.570988413151496</v>
      </c>
      <c r="O137" s="1" t="n">
        <f aca="false">O$5/(1-$C137)+$B$137-O$5</f>
        <v>0.573848123480283</v>
      </c>
      <c r="P137" s="1" t="n">
        <f aca="false">P$5/(1-$C137)+$B$137-P$5</f>
        <v>0.576707833809071</v>
      </c>
      <c r="Q137" s="1" t="n">
        <f aca="false">Q$5/(1-$C137)+$B$137-Q$5</f>
        <v>0.579567544137858</v>
      </c>
      <c r="R137" s="1" t="n">
        <f aca="false">R$5/(1-$C137)+$B$137-R$5</f>
        <v>0.582427254466646</v>
      </c>
      <c r="S137" s="1" t="n">
        <f aca="false">S$5/(1-$C137)+$B$137-S$5</f>
        <v>0.585286964795433</v>
      </c>
      <c r="T137" s="1" t="n">
        <f aca="false">T$5/(1-$C137)+$B$137-T$5</f>
        <v>0.58814667512422</v>
      </c>
      <c r="U137" s="1" t="n">
        <f aca="false">U$5/(1-$C137)+$B$137-U$5</f>
        <v>0.591006385453008</v>
      </c>
      <c r="V137" s="1" t="n">
        <f aca="false">V$5/(1-$C137)+$B$137-V$5</f>
        <v>0.593866095781795</v>
      </c>
      <c r="W137" s="1" t="n">
        <f aca="false">W$5/(1-$C137)+$B$137-W$5</f>
        <v>0.596725806110583</v>
      </c>
      <c r="X137" s="1" t="n">
        <f aca="false">X$5/(1-$C137)+$B$137-X$5</f>
        <v>0.59958551643937</v>
      </c>
      <c r="Y137" s="1" t="n">
        <f aca="false">Y$5/(1-$C137)+$B$137-Y$5</f>
        <v>0.602445226768157</v>
      </c>
      <c r="Z137" s="1" t="n">
        <f aca="false">Z$5/(1-$C137)+$B$137-Z$5</f>
        <v>0.605304937096945</v>
      </c>
      <c r="AA137" s="1" t="n">
        <f aca="false">AA$5/(1-$C137)+$B$137-AA$5</f>
        <v>0.608164647425732</v>
      </c>
      <c r="AB137" s="1" t="n">
        <f aca="false">AB$5/(1-$C137)+$B$137-AB$5</f>
        <v>0.611024357754519</v>
      </c>
      <c r="AC137" s="1" t="n">
        <f aca="false">AC$5/(1-$C137)+$B$137-AC$5</f>
        <v>0.613884068083307</v>
      </c>
      <c r="AD137" s="1" t="n">
        <f aca="false">AD$5/(1-$C137)+$B$137-AD$5</f>
        <v>0.616743778412094</v>
      </c>
      <c r="AE137" s="1" t="n">
        <f aca="false">AE$5/(1-$C137)+$B$137-AE$5</f>
        <v>0.619603488740882</v>
      </c>
      <c r="AF137" s="1" t="n">
        <f aca="false">AF$5/(1-$C137)+$B$137-AF$5</f>
        <v>0.622463199069669</v>
      </c>
      <c r="AG137" s="1" t="n">
        <f aca="false">AG$5/(1-$C137)+$B$137-AG$5</f>
        <v>0.625322909398456</v>
      </c>
      <c r="AH137" s="1" t="n">
        <f aca="false">AH$5/(1-$C137)+$B$137-AH$5</f>
        <v>0.628182619727244</v>
      </c>
      <c r="AI137" s="1" t="n">
        <f aca="false">AI$5/(1-$C137)+$B$137-AI$5</f>
        <v>0.631042330056031</v>
      </c>
      <c r="AJ137" s="1" t="n">
        <f aca="false">AJ$5/(1-$C137)+$B$137-AJ$5</f>
        <v>0.633902040384819</v>
      </c>
      <c r="AK137" s="1" t="n">
        <f aca="false">AK$5/(1-$C137)+$B$137-AK$5</f>
        <v>0.636761750713606</v>
      </c>
      <c r="AL137" s="1" t="n">
        <f aca="false">AL$5/(1-$C137)+$B$137-AL$5</f>
        <v>0.639621461042393</v>
      </c>
      <c r="AM137" s="1" t="n">
        <f aca="false">AM$5/(1-$C137)+$B$137-AM$5</f>
        <v>0.642481171371181</v>
      </c>
      <c r="AN137" s="1" t="n">
        <f aca="false">AN$5/(1-$C137)+$B$137-AN$5</f>
        <v>0.645340881699968</v>
      </c>
      <c r="AO137" s="1" t="n">
        <f aca="false">AO$5/(1-$C137)+$B$137-AO$5</f>
        <v>0.648200592028756</v>
      </c>
      <c r="AP137" s="1" t="n">
        <f aca="false">AP$5/(1-$C137)+$B$137-AP$5</f>
        <v>0.651060302357543</v>
      </c>
      <c r="AQ137" s="1" t="n">
        <f aca="false">AQ$5/(1-$C137)+$B$137-AQ$5</f>
        <v>0.65392001268633</v>
      </c>
      <c r="AR137" s="1" t="n">
        <f aca="false">AR$5/(1-$C137)+$B$137-AR$5</f>
        <v>0.656779723015118</v>
      </c>
      <c r="AS137" s="1" t="n">
        <f aca="false">AS$5/(1-$C137)+$B$137-AS$5</f>
        <v>0.659639433343906</v>
      </c>
      <c r="AT137" s="1" t="n">
        <f aca="false">AT$5/(1-$C137)+$B$137-AT$5</f>
        <v>0.662499143672692</v>
      </c>
      <c r="AU137" s="1" t="n">
        <f aca="false">AU$5/(1-$C137)+$B$137-AU$5</f>
        <v>0.66535885400148</v>
      </c>
      <c r="AV137" s="1" t="n">
        <f aca="false">AV$5/(1-$C137)+$B$137-AV$5</f>
        <v>0.668218564330268</v>
      </c>
      <c r="AW137" s="1" t="n">
        <f aca="false">AW$5/(1-$C137)+$B$137-AW$5</f>
        <v>0.671078274659055</v>
      </c>
      <c r="AX137" s="1" t="n">
        <f aca="false">AX$5/(1-$C137)+$B$137-AX$5</f>
        <v>0.673937984987842</v>
      </c>
      <c r="AY137" s="1" t="n">
        <f aca="false">AY$5/(1-$C137)+$B$137-AY$5</f>
        <v>0.676797695316629</v>
      </c>
      <c r="AZ137" s="1" t="n">
        <f aca="false">AZ$5/(1-$C137)+$B$137-AZ$5</f>
        <v>0.679657405645417</v>
      </c>
      <c r="BA137" s="1" t="n">
        <f aca="false">BA$5/(1-$C137)+$B$137-BA$5</f>
        <v>0.682517115974204</v>
      </c>
      <c r="BB137" s="1" t="n">
        <f aca="false">BB$5/(1-$C137)+$B$137-BB$5</f>
        <v>0.685376826302992</v>
      </c>
      <c r="BC137" s="1" t="n">
        <f aca="false">BC$5/(1-$C137)+$B$137-BC$5</f>
        <v>0.688236536631779</v>
      </c>
      <c r="BD137" s="1" t="n">
        <f aca="false">BD$5/(1-$C137)+$B$137-BD$5</f>
        <v>0.691096246960567</v>
      </c>
      <c r="BE137" s="1" t="n">
        <f aca="false">BE$5/(1-$C137)+$B$137-BE$5</f>
        <v>0.693955957289353</v>
      </c>
      <c r="BF137" s="1" t="n">
        <f aca="false">BF$5/(1-$C137)+$B$137-BF$5</f>
        <v>0.696815667618141</v>
      </c>
      <c r="BG137" s="1" t="n">
        <f aca="false">BG$5/(1-$C137)+$B$137-BG$5</f>
        <v>0.699675377946929</v>
      </c>
      <c r="BH137" s="1" t="n">
        <f aca="false">BH$5/(1-$C137)+$B$137-BH$5</f>
        <v>0.702535088275716</v>
      </c>
      <c r="BI137" s="1" t="n">
        <f aca="false">BI$5/(1-$C137)+$B$137-BI$5</f>
        <v>0.705394798604504</v>
      </c>
      <c r="BJ137" s="1" t="n">
        <f aca="false">BJ$5/(1-$C137)+$B$137-BJ$5</f>
        <v>0.70825450893329</v>
      </c>
      <c r="BK137" s="1" t="n">
        <f aca="false">BK$5/(1-$C137)+$B$137-BK$5</f>
        <v>0.711114219262078</v>
      </c>
      <c r="BL137" s="1" t="n">
        <f aca="false">BL$5/(1-$C137)+$B$137-BL$5</f>
        <v>0.713973929590866</v>
      </c>
      <c r="BM137" s="1" t="n">
        <f aca="false">BM$5/(1-$C137)+$B$137-BM$5</f>
        <v>0.716833639919653</v>
      </c>
      <c r="BN137" s="1" t="n">
        <f aca="false">BN$5/(1-$C137)+$B$137-BN$5</f>
        <v>0.71969335024844</v>
      </c>
      <c r="BO137" s="1" t="n">
        <f aca="false">BO$5/(1-$C137)+$B$137-BO$5</f>
        <v>0.722553060577227</v>
      </c>
      <c r="BP137" s="1" t="n">
        <f aca="false">BP$5/(1-$C137)+$B$137-BP$5</f>
        <v>0.725412770906015</v>
      </c>
      <c r="BQ137" s="1" t="n">
        <f aca="false">BQ$5/(1-$C137)+$B$137-BQ$5</f>
        <v>0.728272481234803</v>
      </c>
      <c r="BR137" s="1" t="n">
        <f aca="false">BR$5/(1-$C137)+$B$137-BR$5</f>
        <v>0.73113219156359</v>
      </c>
      <c r="BS137" s="1" t="n">
        <f aca="false">BS$5/(1-$C137)+$B$137-BS$5</f>
        <v>0.733991901892377</v>
      </c>
      <c r="BT137" s="1" t="n">
        <f aca="false">BT$5/(1-$C137)+$B$137-BT$5</f>
        <v>0.736851612221165</v>
      </c>
      <c r="BU137" s="1" t="n">
        <f aca="false">BU$5/(1-$C137)+$B$137-BU$5</f>
        <v>0.739711322549952</v>
      </c>
      <c r="BV137" s="1" t="n">
        <f aca="false">BV$5/(1-$C137)+$B$137-BV$5</f>
        <v>0.74257103287874</v>
      </c>
      <c r="BW137" s="1" t="n">
        <f aca="false">BW$5/(1-$C137)+$B$137-BW$5</f>
        <v>0.745430743207526</v>
      </c>
      <c r="BX137" s="1" t="n">
        <f aca="false">BX$5/(1-$C137)+$B$137-BX$5</f>
        <v>0.748290453536314</v>
      </c>
      <c r="BY137" s="1" t="n">
        <f aca="false">BY$5/(1-$C137)+$B$137-BY$5</f>
        <v>0.751150163865102</v>
      </c>
      <c r="BZ137" s="1" t="n">
        <f aca="false">BZ$5/(1-$C137)+$B$137-BZ$5</f>
        <v>0.754009874193889</v>
      </c>
      <c r="CA137" s="1" t="n">
        <f aca="false">CA$5/(1-$C137)+$B$137-CA$5</f>
        <v>0.756869584522677</v>
      </c>
      <c r="CB137" s="1" t="n">
        <f aca="false">CB$5/(1-$C137)+$B$137-CB$5</f>
        <v>0.759729294851463</v>
      </c>
      <c r="CC137" s="1" t="n">
        <f aca="false">CC$5/(1-$C137)+$B$137-CC$5</f>
        <v>0.762589005180251</v>
      </c>
      <c r="CD137" s="1" t="n">
        <f aca="false">CD$5/(1-$C137)+$B$137-CD$5</f>
        <v>0.765448715509039</v>
      </c>
      <c r="CE137" s="1" t="n">
        <f aca="false">CE$5/(1-$C137)+$B$137-CE$5</f>
        <v>0.768308425837826</v>
      </c>
      <c r="CF137" s="1" t="n">
        <f aca="false">CF$5/(1-$C137)+$B$137-CF$5</f>
        <v>0.771168136166613</v>
      </c>
      <c r="CG137" s="1" t="n">
        <f aca="false">CG$5/(1-$C137)+$B$137-CG$5</f>
        <v>0.7740278464954</v>
      </c>
      <c r="CH137" s="1" t="n">
        <f aca="false">CH$5/(1-$C137)+$B$137-CH$5</f>
        <v>0.776887556824188</v>
      </c>
      <c r="CI137" s="1" t="n">
        <f aca="false">CI$5/(1-$C137)+$B$137-CI$5</f>
        <v>0.779747267152976</v>
      </c>
      <c r="CJ137" s="1" t="n">
        <f aca="false">CJ$5/(1-$C137)+$B$137-CJ$5</f>
        <v>0.782606977481763</v>
      </c>
      <c r="CK137" s="1" t="n">
        <f aca="false">CK$5/(1-$C137)+$B$137-CK$5</f>
        <v>0.78546668781055</v>
      </c>
      <c r="CL137" s="1" t="n">
        <f aca="false">CL$5/(1-$C137)+$B$137-CL$5</f>
        <v>0.788326398139338</v>
      </c>
      <c r="CM137" s="1" t="n">
        <f aca="false">CM$5/(1-$C137)+$B$137-CM$5</f>
        <v>0.791186108468125</v>
      </c>
      <c r="CN137" s="1" t="n">
        <f aca="false">CN$5/(1-$C137)+$B$137-CN$5</f>
        <v>0.794045818796913</v>
      </c>
      <c r="CO137" s="1" t="n">
        <f aca="false">CO$5/(1-$C137)+$B$137-CO$5</f>
        <v>0.7969055291257</v>
      </c>
      <c r="CP137" s="1" t="n">
        <f aca="false">CP$5/(1-$C137)+$B$137-CP$5</f>
        <v>0.799765239454487</v>
      </c>
      <c r="CQ137" s="1" t="n">
        <f aca="false">CQ$5/(1-$C137)+$B$137-CQ$5</f>
        <v>0.802624949783275</v>
      </c>
      <c r="CR137" s="1" t="n">
        <f aca="false">CR$5/(1-$C137)+$B$137-CR$5</f>
        <v>0.805484660112062</v>
      </c>
      <c r="CS137" s="1" t="n">
        <f aca="false">CS$5/(1-$C137)+$B$137-CS$5</f>
        <v>0.80834437044085</v>
      </c>
      <c r="CT137" s="1" t="n">
        <f aca="false">CT$5/(1-$C137)+$B$137-CT$5</f>
        <v>0.811204080769636</v>
      </c>
      <c r="CU137" s="1" t="n">
        <f aca="false">CU$5/(1-$C137)+$B$137-CU$5</f>
        <v>0.814063791098424</v>
      </c>
      <c r="CV137" s="1" t="n">
        <f aca="false">CV$5/(1-$C137)+$B$137-CV$5</f>
        <v>0.816923501427212</v>
      </c>
      <c r="CW137" s="1" t="n">
        <f aca="false">CW$5/(1-$C137)+$B$137-CW$5</f>
        <v>0.819783211755999</v>
      </c>
      <c r="CX137" s="1" t="n">
        <f aca="false">CX$5/(1-$C137)+$B$137-CX$5</f>
        <v>0.822642922084786</v>
      </c>
      <c r="CY137" s="1" t="n">
        <f aca="false">CY$5/(1-$C137)+$B$137-CY$5</f>
        <v>0.825502632413573</v>
      </c>
      <c r="CZ137" s="1" t="n">
        <f aca="false">CZ$5/(1-$C137)+$B$137-CZ$5</f>
        <v>0.828362342742361</v>
      </c>
      <c r="DA137" s="1" t="n">
        <f aca="false">DA$5/(1-$C137)+$B$137-DA$5</f>
        <v>0.831222053071149</v>
      </c>
      <c r="DB137" s="1" t="n">
        <f aca="false">DB$5/(1-$C137)+$B$137-DB$5</f>
        <v>0.834081763399936</v>
      </c>
      <c r="DC137" s="1" t="n">
        <f aca="false">DC$5/(1-$C137)+$B$137-DC$5</f>
        <v>0.836941473728723</v>
      </c>
      <c r="DD137" s="1" t="n">
        <f aca="false">DD$5/(1-$C137)+$B$137-DD$5</f>
        <v>0.839801184057511</v>
      </c>
      <c r="DE137" s="1" t="n">
        <f aca="false">DE$5/(1-$C137)+$B$137-DE$5</f>
        <v>0.842660894386298</v>
      </c>
      <c r="DF137" s="1" t="n">
        <f aca="false">DF$5/(1-$C137)+$B$137-DF$5</f>
        <v>0.845520604715086</v>
      </c>
      <c r="DG137" s="1" t="n">
        <f aca="false">DG$5/(1-$C137)+$B$137-DG$5</f>
        <v>0.848380315043873</v>
      </c>
      <c r="DH137" s="1" t="n">
        <f aca="false">DH$5/(1-$C137)+$B$137-DH$5</f>
        <v>0.85124002537266</v>
      </c>
      <c r="DI137" s="1" t="n">
        <f aca="false">DI$5/(1-$C137)+$B$137-DI$5</f>
        <v>0.854099735701448</v>
      </c>
      <c r="DJ137" s="1" t="n">
        <f aca="false">DJ$5/(1-$C137)+$B$137-DJ$5</f>
        <v>0.856959446030235</v>
      </c>
      <c r="DK137" s="1" t="n">
        <f aca="false">DK$5/(1-$C137)+$B$137-DK$5</f>
        <v>0.859819156359023</v>
      </c>
      <c r="DL137" s="1" t="n">
        <f aca="false">DL$5/(1-$C137)+$B$137-DL$5</f>
        <v>0.862678866687809</v>
      </c>
      <c r="DM137" s="1" t="n">
        <f aca="false">DM$5/(1-$C137)+$B$137-DM$5</f>
        <v>0.865538577016597</v>
      </c>
      <c r="DN137" s="1" t="n">
        <f aca="false">DN$5/(1-$C137)+$B$137-DN$5</f>
        <v>0.868398287345385</v>
      </c>
      <c r="DO137" s="1" t="n">
        <f aca="false">DO$5/(1-$C137)+$B$137-DO$5</f>
        <v>0.871257997674173</v>
      </c>
      <c r="DP137" s="1" t="n">
        <f aca="false">DP$5/(1-$C137)+$B$137-DP$5</f>
        <v>0.87411770800296</v>
      </c>
      <c r="DQ137" s="1" t="n">
        <f aca="false">DQ$5/(1-$C137)+$B$137-DQ$5</f>
        <v>0.876977418331748</v>
      </c>
      <c r="DR137" s="1" t="n">
        <f aca="false">DR$5/(1-$C137)+$B$137-DR$5</f>
        <v>0.879837128660534</v>
      </c>
      <c r="DS137" s="1" t="n">
        <f aca="false">DS$5/(1-$C137)+$B$137-DS$5</f>
        <v>0.882696838989322</v>
      </c>
      <c r="DT137" s="1" t="n">
        <f aca="false">DT$5/(1-$C137)+$B$137-DT$5</f>
        <v>0.88555654931811</v>
      </c>
      <c r="DU137" s="1" t="n">
        <f aca="false">DU$5/(1-$C137)+$B$137-DU$5</f>
        <v>0.888416259646897</v>
      </c>
      <c r="DV137" s="1" t="n">
        <f aca="false">DV$5/(1-$C137)+$B$137-DV$5</f>
        <v>0.891275969975683</v>
      </c>
      <c r="DW137" s="1" t="n">
        <f aca="false">DW$5/(1-$C137)+$B$137-DW$5</f>
        <v>0.894135680304471</v>
      </c>
      <c r="DX137" s="1" t="n">
        <f aca="false">DX$5/(1-$C137)+$B$137-DX$5</f>
        <v>0.896995390633259</v>
      </c>
      <c r="DY137" s="1" t="n">
        <f aca="false">DY$5/(1-$C137)+$B$137-DY$5</f>
        <v>0.899855100962046</v>
      </c>
      <c r="DZ137" s="1" t="n">
        <f aca="false">DZ$5/(1-$C137)+$B$137-DZ$5</f>
        <v>0.902714811290834</v>
      </c>
      <c r="EA137" s="1" t="n">
        <f aca="false">EA$5/(1-$C137)+$B$137-EA$5</f>
        <v>0.90557452161962</v>
      </c>
      <c r="EB137" s="1" t="n">
        <f aca="false">EB$5/(1-$C137)+$B$137-EB$5</f>
        <v>0.908434231948408</v>
      </c>
      <c r="EC137" s="1" t="n">
        <f aca="false">EC$5/(1-$C137)+$B$137-EC$5</f>
        <v>0.911293942277196</v>
      </c>
      <c r="ED137" s="1" t="n">
        <f aca="false">ED$5/(1-$C137)+$B$137-ED$5</f>
        <v>0.914153652605983</v>
      </c>
    </row>
    <row r="138" customFormat="false" ht="12.75" hidden="false" customHeight="false" outlineLevel="0" collapsed="false">
      <c r="A138" s="1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</row>
    <row r="139" customFormat="false" ht="12.75" hidden="false" customHeight="false" outlineLevel="0" collapsed="false">
      <c r="A139" s="5" t="s">
        <v>145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</row>
    <row r="140" customFormat="false" ht="12.75" hidden="false" customHeight="false" outlineLevel="0" collapsed="false">
      <c r="A140" s="18" t="s">
        <v>148</v>
      </c>
      <c r="B140" s="1" t="n">
        <f aca="false">0.3773</f>
        <v>0.3773</v>
      </c>
      <c r="C140" s="2" t="n">
        <f aca="false">0.0422</f>
        <v>0.0422</v>
      </c>
      <c r="D140" s="1" t="n">
        <f aca="false">D$5/(1-$C140)+$B$140-D$5</f>
        <v>0.443388953852579</v>
      </c>
      <c r="E140" s="1" t="n">
        <f aca="false">E$5/(1-$C140)+$B$140-E$5</f>
        <v>0.445591918980998</v>
      </c>
      <c r="F140" s="1" t="n">
        <f aca="false">F$5/(1-$C140)+$B$140-F$5</f>
        <v>0.447794884109418</v>
      </c>
      <c r="G140" s="1" t="n">
        <f aca="false">G$5/(1-$C140)+$B$140-G$5</f>
        <v>0.449997849237837</v>
      </c>
      <c r="H140" s="1" t="n">
        <f aca="false">H$5/(1-$C140)+$B$140-H$5</f>
        <v>0.452200814366256</v>
      </c>
      <c r="I140" s="1" t="n">
        <f aca="false">I$5/(1-$C140)+$B$140-I$5</f>
        <v>0.454403779494675</v>
      </c>
      <c r="J140" s="1" t="n">
        <f aca="false">J$5/(1-$C140)+$B$140-J$5</f>
        <v>0.456606744623095</v>
      </c>
      <c r="K140" s="1" t="n">
        <f aca="false">K$5/(1-$C140)+$B$140-K$5</f>
        <v>0.458809709751514</v>
      </c>
      <c r="L140" s="1" t="n">
        <f aca="false">L$5/(1-$C140)+$B$140-L$5</f>
        <v>0.461012674879933</v>
      </c>
      <c r="M140" s="1" t="n">
        <f aca="false">M$5/(1-$C140)+$B$140-M$5</f>
        <v>0.463215640008353</v>
      </c>
      <c r="N140" s="1" t="n">
        <f aca="false">N$5/(1-$C140)+$B$140-N$5</f>
        <v>0.465418605136772</v>
      </c>
      <c r="O140" s="1" t="n">
        <f aca="false">O$5/(1-$C140)+$B$140-O$5</f>
        <v>0.467621570265191</v>
      </c>
      <c r="P140" s="1" t="n">
        <f aca="false">P$5/(1-$C140)+$B$140-P$5</f>
        <v>0.46982453539361</v>
      </c>
      <c r="Q140" s="1" t="n">
        <f aca="false">Q$5/(1-$C140)+$B$140-Q$5</f>
        <v>0.47202750052203</v>
      </c>
      <c r="R140" s="1" t="n">
        <f aca="false">R$5/(1-$C140)+$B$140-R$5</f>
        <v>0.474230465650449</v>
      </c>
      <c r="S140" s="1" t="n">
        <f aca="false">S$5/(1-$C140)+$B$140-S$5</f>
        <v>0.476433430778868</v>
      </c>
      <c r="T140" s="1" t="n">
        <f aca="false">T$5/(1-$C140)+$B$140-T$5</f>
        <v>0.478636395907288</v>
      </c>
      <c r="U140" s="1" t="n">
        <f aca="false">U$5/(1-$C140)+$B$140-U$5</f>
        <v>0.480839361035707</v>
      </c>
      <c r="V140" s="1" t="n">
        <f aca="false">V$5/(1-$C140)+$B$140-V$5</f>
        <v>0.483042326164126</v>
      </c>
      <c r="W140" s="1" t="n">
        <f aca="false">W$5/(1-$C140)+$B$140-W$5</f>
        <v>0.485245291292546</v>
      </c>
      <c r="X140" s="1" t="n">
        <f aca="false">X$5/(1-$C140)+$B$140-X$5</f>
        <v>0.487448256420965</v>
      </c>
      <c r="Y140" s="1" t="n">
        <f aca="false">Y$5/(1-$C140)+$B$140-Y$5</f>
        <v>0.489651221549384</v>
      </c>
      <c r="Z140" s="1" t="n">
        <f aca="false">Z$5/(1-$C140)+$B$140-Z$5</f>
        <v>0.491854186677803</v>
      </c>
      <c r="AA140" s="1" t="n">
        <f aca="false">AA$5/(1-$C140)+$B$140-AA$5</f>
        <v>0.494057151806222</v>
      </c>
      <c r="AB140" s="1" t="n">
        <f aca="false">AB$5/(1-$C140)+$B$140-AB$5</f>
        <v>0.496260116934642</v>
      </c>
      <c r="AC140" s="1" t="n">
        <f aca="false">AC$5/(1-$C140)+$B$140-AC$5</f>
        <v>0.498463082063061</v>
      </c>
      <c r="AD140" s="1" t="n">
        <f aca="false">AD$5/(1-$C140)+$B$140-AD$5</f>
        <v>0.50066604719148</v>
      </c>
      <c r="AE140" s="1" t="n">
        <f aca="false">AE$5/(1-$C140)+$B$140-AE$5</f>
        <v>0.5028690123199</v>
      </c>
      <c r="AF140" s="1" t="n">
        <f aca="false">AF$5/(1-$C140)+$B$140-AF$5</f>
        <v>0.505071977448319</v>
      </c>
      <c r="AG140" s="1" t="n">
        <f aca="false">AG$5/(1-$C140)+$B$140-AG$5</f>
        <v>0.507274942576738</v>
      </c>
      <c r="AH140" s="1" t="n">
        <f aca="false">AH$5/(1-$C140)+$B$140-AH$5</f>
        <v>0.509477907705158</v>
      </c>
      <c r="AI140" s="1" t="n">
        <f aca="false">AI$5/(1-$C140)+$B$140-AI$5</f>
        <v>0.511680872833577</v>
      </c>
      <c r="AJ140" s="1" t="n">
        <f aca="false">AJ$5/(1-$C140)+$B$140-AJ$5</f>
        <v>0.513883837961996</v>
      </c>
      <c r="AK140" s="1" t="n">
        <f aca="false">AK$5/(1-$C140)+$B$140-AK$5</f>
        <v>0.516086803090416</v>
      </c>
      <c r="AL140" s="1" t="n">
        <f aca="false">AL$5/(1-$C140)+$B$140-AL$5</f>
        <v>0.518289768218835</v>
      </c>
      <c r="AM140" s="1" t="n">
        <f aca="false">AM$5/(1-$C140)+$B$140-AM$5</f>
        <v>0.520492733347254</v>
      </c>
      <c r="AN140" s="1" t="n">
        <f aca="false">AN$5/(1-$C140)+$B$140-AN$5</f>
        <v>0.522695698475673</v>
      </c>
      <c r="AO140" s="1" t="n">
        <f aca="false">AO$5/(1-$C140)+$B$140-AO$5</f>
        <v>0.524898663604092</v>
      </c>
      <c r="AP140" s="1" t="n">
        <f aca="false">AP$5/(1-$C140)+$B$140-AP$5</f>
        <v>0.527101628732512</v>
      </c>
      <c r="AQ140" s="1" t="n">
        <f aca="false">AQ$5/(1-$C140)+$B$140-AQ$5</f>
        <v>0.529304593860931</v>
      </c>
      <c r="AR140" s="1" t="n">
        <f aca="false">AR$5/(1-$C140)+$B$140-AR$5</f>
        <v>0.531507558989351</v>
      </c>
      <c r="AS140" s="1" t="n">
        <f aca="false">AS$5/(1-$C140)+$B$140-AS$5</f>
        <v>0.53371052411777</v>
      </c>
      <c r="AT140" s="1" t="n">
        <f aca="false">AT$5/(1-$C140)+$B$140-AT$5</f>
        <v>0.53591348924619</v>
      </c>
      <c r="AU140" s="1" t="n">
        <f aca="false">AU$5/(1-$C140)+$B$140-AU$5</f>
        <v>0.538116454374608</v>
      </c>
      <c r="AV140" s="1" t="n">
        <f aca="false">AV$5/(1-$C140)+$B$140-AV$5</f>
        <v>0.540319419503028</v>
      </c>
      <c r="AW140" s="1" t="n">
        <f aca="false">AW$5/(1-$C140)+$B$140-AW$5</f>
        <v>0.542522384631447</v>
      </c>
      <c r="AX140" s="1" t="n">
        <f aca="false">AX$5/(1-$C140)+$B$140-AX$5</f>
        <v>0.544725349759867</v>
      </c>
      <c r="AY140" s="1" t="n">
        <f aca="false">AY$5/(1-$C140)+$B$140-AY$5</f>
        <v>0.546928314888285</v>
      </c>
      <c r="AZ140" s="1" t="n">
        <f aca="false">AZ$5/(1-$C140)+$B$140-AZ$5</f>
        <v>0.549131280016705</v>
      </c>
      <c r="BA140" s="1" t="n">
        <f aca="false">BA$5/(1-$C140)+$B$140-BA$5</f>
        <v>0.551334245145124</v>
      </c>
      <c r="BB140" s="1" t="n">
        <f aca="false">BB$5/(1-$C140)+$B$140-BB$5</f>
        <v>0.553537210273543</v>
      </c>
      <c r="BC140" s="1" t="n">
        <f aca="false">BC$5/(1-$C140)+$B$140-BC$5</f>
        <v>0.555740175401962</v>
      </c>
      <c r="BD140" s="1" t="n">
        <f aca="false">BD$5/(1-$C140)+$B$140-BD$5</f>
        <v>0.557943140530382</v>
      </c>
      <c r="BE140" s="1" t="n">
        <f aca="false">BE$5/(1-$C140)+$B$140-BE$5</f>
        <v>0.560146105658801</v>
      </c>
      <c r="BF140" s="1" t="n">
        <f aca="false">BF$5/(1-$C140)+$B$140-BF$5</f>
        <v>0.562349070787221</v>
      </c>
      <c r="BG140" s="1" t="n">
        <f aca="false">BG$5/(1-$C140)+$B$140-BG$5</f>
        <v>0.564552035915639</v>
      </c>
      <c r="BH140" s="1" t="n">
        <f aca="false">BH$5/(1-$C140)+$B$140-BH$5</f>
        <v>0.566755001044059</v>
      </c>
      <c r="BI140" s="1" t="n">
        <f aca="false">BI$5/(1-$C140)+$B$140-BI$5</f>
        <v>0.568957966172478</v>
      </c>
      <c r="BJ140" s="1" t="n">
        <f aca="false">BJ$5/(1-$C140)+$B$140-BJ$5</f>
        <v>0.571160931300898</v>
      </c>
      <c r="BK140" s="1" t="n">
        <f aca="false">BK$5/(1-$C140)+$B$140-BK$5</f>
        <v>0.573363896429317</v>
      </c>
      <c r="BL140" s="1" t="n">
        <f aca="false">BL$5/(1-$C140)+$B$140-BL$5</f>
        <v>0.575566861557737</v>
      </c>
      <c r="BM140" s="1" t="n">
        <f aca="false">BM$5/(1-$C140)+$B$140-BM$5</f>
        <v>0.577769826686155</v>
      </c>
      <c r="BN140" s="1" t="n">
        <f aca="false">BN$5/(1-$C140)+$B$140-BN$5</f>
        <v>0.579972791814575</v>
      </c>
      <c r="BO140" s="1" t="n">
        <f aca="false">BO$5/(1-$C140)+$B$140-BO$5</f>
        <v>0.582175756942994</v>
      </c>
      <c r="BP140" s="1" t="n">
        <f aca="false">BP$5/(1-$C140)+$B$140-BP$5</f>
        <v>0.584378722071413</v>
      </c>
      <c r="BQ140" s="1" t="n">
        <f aca="false">BQ$5/(1-$C140)+$B$140-BQ$5</f>
        <v>0.586581687199833</v>
      </c>
      <c r="BR140" s="1" t="n">
        <f aca="false">BR$5/(1-$C140)+$B$140-BR$5</f>
        <v>0.588784652328252</v>
      </c>
      <c r="BS140" s="1" t="n">
        <f aca="false">BS$5/(1-$C140)+$B$140-BS$5</f>
        <v>0.590987617456671</v>
      </c>
      <c r="BT140" s="1" t="n">
        <f aca="false">BT$5/(1-$C140)+$B$140-BT$5</f>
        <v>0.59319058258509</v>
      </c>
      <c r="BU140" s="1" t="n">
        <f aca="false">BU$5/(1-$C140)+$B$140-BU$5</f>
        <v>0.59539354771351</v>
      </c>
      <c r="BV140" s="1" t="n">
        <f aca="false">BV$5/(1-$C140)+$B$140-BV$5</f>
        <v>0.597596512841929</v>
      </c>
      <c r="BW140" s="1" t="n">
        <f aca="false">BW$5/(1-$C140)+$B$140-BW$5</f>
        <v>0.599799477970349</v>
      </c>
      <c r="BX140" s="1" t="n">
        <f aca="false">BX$5/(1-$C140)+$B$140-BX$5</f>
        <v>0.602002443098768</v>
      </c>
      <c r="BY140" s="1" t="n">
        <f aca="false">BY$5/(1-$C140)+$B$140-BY$5</f>
        <v>0.604205408227187</v>
      </c>
      <c r="BZ140" s="1" t="n">
        <f aca="false">BZ$5/(1-$C140)+$B$140-BZ$5</f>
        <v>0.606408373355606</v>
      </c>
      <c r="CA140" s="1" t="n">
        <f aca="false">CA$5/(1-$C140)+$B$140-CA$5</f>
        <v>0.608611338484026</v>
      </c>
      <c r="CB140" s="1" t="n">
        <f aca="false">CB$5/(1-$C140)+$B$140-CB$5</f>
        <v>0.610814303612445</v>
      </c>
      <c r="CC140" s="1" t="n">
        <f aca="false">CC$5/(1-$C140)+$B$140-CC$5</f>
        <v>0.613017268740864</v>
      </c>
      <c r="CD140" s="1" t="n">
        <f aca="false">CD$5/(1-$C140)+$B$140-CD$5</f>
        <v>0.615220233869283</v>
      </c>
      <c r="CE140" s="1" t="n">
        <f aca="false">CE$5/(1-$C140)+$B$140-CE$5</f>
        <v>0.617423198997702</v>
      </c>
      <c r="CF140" s="1" t="n">
        <f aca="false">CF$5/(1-$C140)+$B$140-CF$5</f>
        <v>0.619626164126122</v>
      </c>
      <c r="CG140" s="1" t="n">
        <f aca="false">CG$5/(1-$C140)+$B$140-CG$5</f>
        <v>0.621829129254541</v>
      </c>
      <c r="CH140" s="1" t="n">
        <f aca="false">CH$5/(1-$C140)+$B$140-CH$5</f>
        <v>0.624032094382961</v>
      </c>
      <c r="CI140" s="1" t="n">
        <f aca="false">CI$5/(1-$C140)+$B$140-CI$5</f>
        <v>0.62623505951138</v>
      </c>
      <c r="CJ140" s="1" t="n">
        <f aca="false">CJ$5/(1-$C140)+$B$140-CJ$5</f>
        <v>0.628438024639799</v>
      </c>
      <c r="CK140" s="1" t="n">
        <f aca="false">CK$5/(1-$C140)+$B$140-CK$5</f>
        <v>0.630640989768218</v>
      </c>
      <c r="CL140" s="1" t="n">
        <f aca="false">CL$5/(1-$C140)+$B$140-CL$5</f>
        <v>0.632843954896638</v>
      </c>
      <c r="CM140" s="1" t="n">
        <f aca="false">CM$5/(1-$C140)+$B$140-CM$5</f>
        <v>0.635046920025057</v>
      </c>
      <c r="CN140" s="1" t="n">
        <f aca="false">CN$5/(1-$C140)+$B$140-CN$5</f>
        <v>0.637249885153477</v>
      </c>
      <c r="CO140" s="1" t="n">
        <f aca="false">CO$5/(1-$C140)+$B$140-CO$5</f>
        <v>0.639452850281896</v>
      </c>
      <c r="CP140" s="1" t="n">
        <f aca="false">CP$5/(1-$C140)+$B$140-CP$5</f>
        <v>0.641655815410315</v>
      </c>
      <c r="CQ140" s="1" t="n">
        <f aca="false">CQ$5/(1-$C140)+$B$140-CQ$5</f>
        <v>0.643858780538734</v>
      </c>
      <c r="CR140" s="1" t="n">
        <f aca="false">CR$5/(1-$C140)+$B$140-CR$5</f>
        <v>0.646061745667153</v>
      </c>
      <c r="CS140" s="1" t="n">
        <f aca="false">CS$5/(1-$C140)+$B$140-CS$5</f>
        <v>0.648264710795573</v>
      </c>
      <c r="CT140" s="1" t="n">
        <f aca="false">CT$5/(1-$C140)+$B$140-CT$5</f>
        <v>0.650467675923992</v>
      </c>
      <c r="CU140" s="1" t="n">
        <f aca="false">CU$5/(1-$C140)+$B$140-CU$5</f>
        <v>0.652670641052411</v>
      </c>
      <c r="CV140" s="1" t="n">
        <f aca="false">CV$5/(1-$C140)+$B$140-CV$5</f>
        <v>0.65487360618083</v>
      </c>
      <c r="CW140" s="1" t="n">
        <f aca="false">CW$5/(1-$C140)+$B$140-CW$5</f>
        <v>0.65707657130925</v>
      </c>
      <c r="CX140" s="1" t="n">
        <f aca="false">CX$5/(1-$C140)+$B$140-CX$5</f>
        <v>0.659279536437669</v>
      </c>
      <c r="CY140" s="1" t="n">
        <f aca="false">CY$5/(1-$C140)+$B$140-CY$5</f>
        <v>0.661482501566089</v>
      </c>
      <c r="CZ140" s="1" t="n">
        <f aca="false">CZ$5/(1-$C140)+$B$140-CZ$5</f>
        <v>0.663685466694508</v>
      </c>
      <c r="DA140" s="1" t="n">
        <f aca="false">DA$5/(1-$C140)+$B$140-DA$5</f>
        <v>0.665888431822927</v>
      </c>
      <c r="DB140" s="1" t="n">
        <f aca="false">DB$5/(1-$C140)+$B$140-DB$5</f>
        <v>0.668091396951346</v>
      </c>
      <c r="DC140" s="1" t="n">
        <f aca="false">DC$5/(1-$C140)+$B$140-DC$5</f>
        <v>0.670294362079765</v>
      </c>
      <c r="DD140" s="1" t="n">
        <f aca="false">DD$5/(1-$C140)+$B$140-DD$5</f>
        <v>0.672497327208185</v>
      </c>
      <c r="DE140" s="1" t="n">
        <f aca="false">DE$5/(1-$C140)+$B$140-DE$5</f>
        <v>0.674700292336604</v>
      </c>
      <c r="DF140" s="1" t="n">
        <f aca="false">DF$5/(1-$C140)+$B$140-DF$5</f>
        <v>0.676903257465024</v>
      </c>
      <c r="DG140" s="1" t="n">
        <f aca="false">DG$5/(1-$C140)+$B$140-DG$5</f>
        <v>0.679106222593442</v>
      </c>
      <c r="DH140" s="1" t="n">
        <f aca="false">DH$5/(1-$C140)+$B$140-DH$5</f>
        <v>0.681309187721862</v>
      </c>
      <c r="DI140" s="1" t="n">
        <f aca="false">DI$5/(1-$C140)+$B$140-DI$5</f>
        <v>0.683512152850281</v>
      </c>
      <c r="DJ140" s="1" t="n">
        <f aca="false">DJ$5/(1-$C140)+$B$140-DJ$5</f>
        <v>0.685715117978701</v>
      </c>
      <c r="DK140" s="1" t="n">
        <f aca="false">DK$5/(1-$C140)+$B$140-DK$5</f>
        <v>0.68791808310712</v>
      </c>
      <c r="DL140" s="1" t="n">
        <f aca="false">DL$5/(1-$C140)+$B$140-DL$5</f>
        <v>0.69012104823554</v>
      </c>
      <c r="DM140" s="1" t="n">
        <f aca="false">DM$5/(1-$C140)+$B$140-DM$5</f>
        <v>0.692324013363958</v>
      </c>
      <c r="DN140" s="1" t="n">
        <f aca="false">DN$5/(1-$C140)+$B$140-DN$5</f>
        <v>0.694526978492378</v>
      </c>
      <c r="DO140" s="1" t="n">
        <f aca="false">DO$5/(1-$C140)+$B$140-DO$5</f>
        <v>0.696729943620797</v>
      </c>
      <c r="DP140" s="1" t="n">
        <f aca="false">DP$5/(1-$C140)+$B$140-DP$5</f>
        <v>0.698932908749216</v>
      </c>
      <c r="DQ140" s="1" t="n">
        <f aca="false">DQ$5/(1-$C140)+$B$140-DQ$5</f>
        <v>0.701135873877636</v>
      </c>
      <c r="DR140" s="1" t="n">
        <f aca="false">DR$5/(1-$C140)+$B$140-DR$5</f>
        <v>0.703338839006055</v>
      </c>
      <c r="DS140" s="1" t="n">
        <f aca="false">DS$5/(1-$C140)+$B$140-DS$5</f>
        <v>0.705541804134475</v>
      </c>
      <c r="DT140" s="1" t="n">
        <f aca="false">DT$5/(1-$C140)+$B$140-DT$5</f>
        <v>0.707744769262894</v>
      </c>
      <c r="DU140" s="1" t="n">
        <f aca="false">DU$5/(1-$C140)+$B$140-DU$5</f>
        <v>0.709947734391314</v>
      </c>
      <c r="DV140" s="1" t="n">
        <f aca="false">DV$5/(1-$C140)+$B$140-DV$5</f>
        <v>0.712150699519733</v>
      </c>
      <c r="DW140" s="1" t="n">
        <f aca="false">DW$5/(1-$C140)+$B$140-DW$5</f>
        <v>0.714353664648153</v>
      </c>
      <c r="DX140" s="1" t="n">
        <f aca="false">DX$5/(1-$C140)+$B$140-DX$5</f>
        <v>0.71655662977657</v>
      </c>
      <c r="DY140" s="1" t="n">
        <f aca="false">DY$5/(1-$C140)+$B$140-DY$5</f>
        <v>0.71875959490499</v>
      </c>
      <c r="DZ140" s="1" t="n">
        <f aca="false">DZ$5/(1-$C140)+$B$140-DZ$5</f>
        <v>0.720962560033409</v>
      </c>
      <c r="EA140" s="1" t="n">
        <f aca="false">EA$5/(1-$C140)+$B$140-EA$5</f>
        <v>0.723165525161829</v>
      </c>
      <c r="EB140" s="1" t="n">
        <f aca="false">EB$5/(1-$C140)+$B$140-EB$5</f>
        <v>0.725368490290248</v>
      </c>
      <c r="EC140" s="1" t="n">
        <f aca="false">EC$5/(1-$C140)+$B$140-EC$5</f>
        <v>0.727571455418667</v>
      </c>
      <c r="ED140" s="1" t="n">
        <f aca="false">ED$5/(1-$C140)+$B$140-ED$5</f>
        <v>0.729774420547087</v>
      </c>
    </row>
    <row r="141" customFormat="false" ht="12.75" hidden="false" customHeight="false" outlineLevel="0" collapsed="false">
      <c r="A141" s="18" t="s">
        <v>149</v>
      </c>
      <c r="B141" s="1" t="n">
        <f aca="false">0.4356</f>
        <v>0.4356</v>
      </c>
      <c r="C141" s="2" t="n">
        <f aca="false">0.0504</f>
        <v>0.0504</v>
      </c>
      <c r="D141" s="1" t="n">
        <f aca="false">D$5/(1-$C141)+$B$141-D$5</f>
        <v>0.515212468407751</v>
      </c>
      <c r="E141" s="1" t="n">
        <f aca="false">E$5/(1-$C141)+$B$141-E$5</f>
        <v>0.517866217354676</v>
      </c>
      <c r="F141" s="1" t="n">
        <f aca="false">F$5/(1-$C141)+$B$141-F$5</f>
        <v>0.520519966301601</v>
      </c>
      <c r="G141" s="1" t="n">
        <f aca="false">G$5/(1-$C141)+$B$141-G$5</f>
        <v>0.523173715248525</v>
      </c>
      <c r="H141" s="1" t="n">
        <f aca="false">H$5/(1-$C141)+$B$141-H$5</f>
        <v>0.525827464195451</v>
      </c>
      <c r="I141" s="1" t="n">
        <f aca="false">I$5/(1-$C141)+$B$141-I$5</f>
        <v>0.528481213142376</v>
      </c>
      <c r="J141" s="1" t="n">
        <f aca="false">J$5/(1-$C141)+$B$141-J$5</f>
        <v>0.531134962089301</v>
      </c>
      <c r="K141" s="1" t="n">
        <f aca="false">K$5/(1-$C141)+$B$141-K$5</f>
        <v>0.533788711036226</v>
      </c>
      <c r="L141" s="1" t="n">
        <f aca="false">L$5/(1-$C141)+$B$141-L$5</f>
        <v>0.536442459983151</v>
      </c>
      <c r="M141" s="1" t="n">
        <f aca="false">M$5/(1-$C141)+$B$141-M$5</f>
        <v>0.539096208930076</v>
      </c>
      <c r="N141" s="1" t="n">
        <f aca="false">N$5/(1-$C141)+$B$141-N$5</f>
        <v>0.541749957877001</v>
      </c>
      <c r="O141" s="1" t="n">
        <f aca="false">O$5/(1-$C141)+$B$141-O$5</f>
        <v>0.544403706823926</v>
      </c>
      <c r="P141" s="1" t="n">
        <f aca="false">P$5/(1-$C141)+$B$141-P$5</f>
        <v>0.547057455770851</v>
      </c>
      <c r="Q141" s="1" t="n">
        <f aca="false">Q$5/(1-$C141)+$B$141-Q$5</f>
        <v>0.549711204717776</v>
      </c>
      <c r="R141" s="1" t="n">
        <f aca="false">R$5/(1-$C141)+$B$141-R$5</f>
        <v>0.552364953664701</v>
      </c>
      <c r="S141" s="1" t="n">
        <f aca="false">S$5/(1-$C141)+$B$141-S$5</f>
        <v>0.555018702611626</v>
      </c>
      <c r="T141" s="1" t="n">
        <f aca="false">T$5/(1-$C141)+$B$141-T$5</f>
        <v>0.557672451558551</v>
      </c>
      <c r="U141" s="1" t="n">
        <f aca="false">U$5/(1-$C141)+$B$141-U$5</f>
        <v>0.560326200505476</v>
      </c>
      <c r="V141" s="1" t="n">
        <f aca="false">V$5/(1-$C141)+$B$141-V$5</f>
        <v>0.562979949452401</v>
      </c>
      <c r="W141" s="1" t="n">
        <f aca="false">W$5/(1-$C141)+$B$141-W$5</f>
        <v>0.565633698399326</v>
      </c>
      <c r="X141" s="1" t="n">
        <f aca="false">X$5/(1-$C141)+$B$141-X$5</f>
        <v>0.568287447346251</v>
      </c>
      <c r="Y141" s="1" t="n">
        <f aca="false">Y$5/(1-$C141)+$B$141-Y$5</f>
        <v>0.570941196293176</v>
      </c>
      <c r="Z141" s="1" t="n">
        <f aca="false">Z$5/(1-$C141)+$B$141-Z$5</f>
        <v>0.573594945240101</v>
      </c>
      <c r="AA141" s="1" t="n">
        <f aca="false">AA$5/(1-$C141)+$B$141-AA$5</f>
        <v>0.576248694187026</v>
      </c>
      <c r="AB141" s="1" t="n">
        <f aca="false">AB$5/(1-$C141)+$B$141-AB$5</f>
        <v>0.578902443133951</v>
      </c>
      <c r="AC141" s="1" t="n">
        <f aca="false">AC$5/(1-$C141)+$B$141-AC$5</f>
        <v>0.581556192080876</v>
      </c>
      <c r="AD141" s="1" t="n">
        <f aca="false">AD$5/(1-$C141)+$B$141-AD$5</f>
        <v>0.584209941027801</v>
      </c>
      <c r="AE141" s="1" t="n">
        <f aca="false">AE$5/(1-$C141)+$B$141-AE$5</f>
        <v>0.586863689974726</v>
      </c>
      <c r="AF141" s="1" t="n">
        <f aca="false">AF$5/(1-$C141)+$B$141-AF$5</f>
        <v>0.589517438921651</v>
      </c>
      <c r="AG141" s="1" t="n">
        <f aca="false">AG$5/(1-$C141)+$B$141-AG$5</f>
        <v>0.592171187868576</v>
      </c>
      <c r="AH141" s="1" t="n">
        <f aca="false">AH$5/(1-$C141)+$B$141-AH$5</f>
        <v>0.594824936815501</v>
      </c>
      <c r="AI141" s="1" t="n">
        <f aca="false">AI$5/(1-$C141)+$B$141-AI$5</f>
        <v>0.597478685762426</v>
      </c>
      <c r="AJ141" s="1" t="n">
        <f aca="false">AJ$5/(1-$C141)+$B$141-AJ$5</f>
        <v>0.600132434709351</v>
      </c>
      <c r="AK141" s="1" t="n">
        <f aca="false">AK$5/(1-$C141)+$B$141-AK$5</f>
        <v>0.602786183656276</v>
      </c>
      <c r="AL141" s="1" t="n">
        <f aca="false">AL$5/(1-$C141)+$B$141-AL$5</f>
        <v>0.605439932603201</v>
      </c>
      <c r="AM141" s="1" t="n">
        <f aca="false">AM$5/(1-$C141)+$B$141-AM$5</f>
        <v>0.608093681550126</v>
      </c>
      <c r="AN141" s="1" t="n">
        <f aca="false">AN$5/(1-$C141)+$B$141-AN$5</f>
        <v>0.610747430497051</v>
      </c>
      <c r="AO141" s="1" t="n">
        <f aca="false">AO$5/(1-$C141)+$B$141-AO$5</f>
        <v>0.613401179443976</v>
      </c>
      <c r="AP141" s="1" t="n">
        <f aca="false">AP$5/(1-$C141)+$B$141-AP$5</f>
        <v>0.616054928390902</v>
      </c>
      <c r="AQ141" s="1" t="n">
        <f aca="false">AQ$5/(1-$C141)+$B$141-AQ$5</f>
        <v>0.618708677337826</v>
      </c>
      <c r="AR141" s="1" t="n">
        <f aca="false">AR$5/(1-$C141)+$B$141-AR$5</f>
        <v>0.621362426284751</v>
      </c>
      <c r="AS141" s="1" t="n">
        <f aca="false">AS$5/(1-$C141)+$B$141-AS$5</f>
        <v>0.624016175231676</v>
      </c>
      <c r="AT141" s="1" t="n">
        <f aca="false">AT$5/(1-$C141)+$B$141-AT$5</f>
        <v>0.626669924178601</v>
      </c>
      <c r="AU141" s="1" t="n">
        <f aca="false">AU$5/(1-$C141)+$B$141-AU$5</f>
        <v>0.629323673125527</v>
      </c>
      <c r="AV141" s="1" t="n">
        <f aca="false">AV$5/(1-$C141)+$B$141-AV$5</f>
        <v>0.631977422072451</v>
      </c>
      <c r="AW141" s="1" t="n">
        <f aca="false">AW$5/(1-$C141)+$B$141-AW$5</f>
        <v>0.634631171019376</v>
      </c>
      <c r="AX141" s="1" t="n">
        <f aca="false">AX$5/(1-$C141)+$B$141-AX$5</f>
        <v>0.637284919966301</v>
      </c>
      <c r="AY141" s="1" t="n">
        <f aca="false">AY$5/(1-$C141)+$B$141-AY$5</f>
        <v>0.639938668913227</v>
      </c>
      <c r="AZ141" s="1" t="n">
        <f aca="false">AZ$5/(1-$C141)+$B$141-AZ$5</f>
        <v>0.642592417860151</v>
      </c>
      <c r="BA141" s="1" t="n">
        <f aca="false">BA$5/(1-$C141)+$B$141-BA$5</f>
        <v>0.645246166807076</v>
      </c>
      <c r="BB141" s="1" t="n">
        <f aca="false">BB$5/(1-$C141)+$B$141-BB$5</f>
        <v>0.647899915754002</v>
      </c>
      <c r="BC141" s="1" t="n">
        <f aca="false">BC$5/(1-$C141)+$B$141-BC$5</f>
        <v>0.650553664700927</v>
      </c>
      <c r="BD141" s="1" t="n">
        <f aca="false">BD$5/(1-$C141)+$B$141-BD$5</f>
        <v>0.653207413647851</v>
      </c>
      <c r="BE141" s="1" t="n">
        <f aca="false">BE$5/(1-$C141)+$B$141-BE$5</f>
        <v>0.655861162594777</v>
      </c>
      <c r="BF141" s="1" t="n">
        <f aca="false">BF$5/(1-$C141)+$B$141-BF$5</f>
        <v>0.658514911541701</v>
      </c>
      <c r="BG141" s="1" t="n">
        <f aca="false">BG$5/(1-$C141)+$B$141-BG$5</f>
        <v>0.661168660488626</v>
      </c>
      <c r="BH141" s="1" t="n">
        <f aca="false">BH$5/(1-$C141)+$B$141-BH$5</f>
        <v>0.663822409435552</v>
      </c>
      <c r="BI141" s="1" t="n">
        <f aca="false">BI$5/(1-$C141)+$B$141-BI$5</f>
        <v>0.666476158382476</v>
      </c>
      <c r="BJ141" s="1" t="n">
        <f aca="false">BJ$5/(1-$C141)+$B$141-BJ$5</f>
        <v>0.669129907329402</v>
      </c>
      <c r="BK141" s="1" t="n">
        <f aca="false">BK$5/(1-$C141)+$B$141-BK$5</f>
        <v>0.671783656276326</v>
      </c>
      <c r="BL141" s="1" t="n">
        <f aca="false">BL$5/(1-$C141)+$B$141-BL$5</f>
        <v>0.674437405223252</v>
      </c>
      <c r="BM141" s="1" t="n">
        <f aca="false">BM$5/(1-$C141)+$B$141-BM$5</f>
        <v>0.677091154170176</v>
      </c>
      <c r="BN141" s="1" t="n">
        <f aca="false">BN$5/(1-$C141)+$B$141-BN$5</f>
        <v>0.679744903117102</v>
      </c>
      <c r="BO141" s="1" t="n">
        <f aca="false">BO$5/(1-$C141)+$B$141-BO$5</f>
        <v>0.682398652064027</v>
      </c>
      <c r="BP141" s="1" t="n">
        <f aca="false">BP$5/(1-$C141)+$B$141-BP$5</f>
        <v>0.685052401010951</v>
      </c>
      <c r="BQ141" s="1" t="n">
        <f aca="false">BQ$5/(1-$C141)+$B$141-BQ$5</f>
        <v>0.687706149957877</v>
      </c>
      <c r="BR141" s="1" t="n">
        <f aca="false">BR$5/(1-$C141)+$B$141-BR$5</f>
        <v>0.690359898904801</v>
      </c>
      <c r="BS141" s="1" t="n">
        <f aca="false">BS$5/(1-$C141)+$B$141-BS$5</f>
        <v>0.693013647851727</v>
      </c>
      <c r="BT141" s="1" t="n">
        <f aca="false">BT$5/(1-$C141)+$B$141-BT$5</f>
        <v>0.695667396798652</v>
      </c>
      <c r="BU141" s="1" t="n">
        <f aca="false">BU$5/(1-$C141)+$B$141-BU$5</f>
        <v>0.698321145745577</v>
      </c>
      <c r="BV141" s="1" t="n">
        <f aca="false">BV$5/(1-$C141)+$B$141-BV$5</f>
        <v>0.700974894692502</v>
      </c>
      <c r="BW141" s="1" t="n">
        <f aca="false">BW$5/(1-$C141)+$B$141-BW$5</f>
        <v>0.703628643639426</v>
      </c>
      <c r="BX141" s="1" t="n">
        <f aca="false">BX$5/(1-$C141)+$B$141-BX$5</f>
        <v>0.706282392586352</v>
      </c>
      <c r="BY141" s="1" t="n">
        <f aca="false">BY$5/(1-$C141)+$B$141-BY$5</f>
        <v>0.708936141533276</v>
      </c>
      <c r="BZ141" s="1" t="n">
        <f aca="false">BZ$5/(1-$C141)+$B$141-BZ$5</f>
        <v>0.711589890480202</v>
      </c>
      <c r="CA141" s="1" t="n">
        <f aca="false">CA$5/(1-$C141)+$B$141-CA$5</f>
        <v>0.714243639427127</v>
      </c>
      <c r="CB141" s="1" t="n">
        <f aca="false">CB$5/(1-$C141)+$B$141-CB$5</f>
        <v>0.716897388374052</v>
      </c>
      <c r="CC141" s="1" t="n">
        <f aca="false">CC$5/(1-$C141)+$B$141-CC$5</f>
        <v>0.719551137320977</v>
      </c>
      <c r="CD141" s="1" t="n">
        <f aca="false">CD$5/(1-$C141)+$B$141-CD$5</f>
        <v>0.722204886267901</v>
      </c>
      <c r="CE141" s="1" t="n">
        <f aca="false">CE$5/(1-$C141)+$B$141-CE$5</f>
        <v>0.724858635214827</v>
      </c>
      <c r="CF141" s="1" t="n">
        <f aca="false">CF$5/(1-$C141)+$B$141-CF$5</f>
        <v>0.727512384161752</v>
      </c>
      <c r="CG141" s="1" t="n">
        <f aca="false">CG$5/(1-$C141)+$B$141-CG$5</f>
        <v>0.730166133108677</v>
      </c>
      <c r="CH141" s="1" t="n">
        <f aca="false">CH$5/(1-$C141)+$B$141-CH$5</f>
        <v>0.732819882055602</v>
      </c>
      <c r="CI141" s="1" t="n">
        <f aca="false">CI$5/(1-$C141)+$B$141-CI$5</f>
        <v>0.735473631002527</v>
      </c>
      <c r="CJ141" s="1" t="n">
        <f aca="false">CJ$5/(1-$C141)+$B$141-CJ$5</f>
        <v>0.738127379949452</v>
      </c>
      <c r="CK141" s="1" t="n">
        <f aca="false">CK$5/(1-$C141)+$B$141-CK$5</f>
        <v>0.740781128896376</v>
      </c>
      <c r="CL141" s="1" t="n">
        <f aca="false">CL$5/(1-$C141)+$B$141-CL$5</f>
        <v>0.743434877843302</v>
      </c>
      <c r="CM141" s="1" t="n">
        <f aca="false">CM$5/(1-$C141)+$B$141-CM$5</f>
        <v>0.746088626790227</v>
      </c>
      <c r="CN141" s="1" t="n">
        <f aca="false">CN$5/(1-$C141)+$B$141-CN$5</f>
        <v>0.748742375737152</v>
      </c>
      <c r="CO141" s="1" t="n">
        <f aca="false">CO$5/(1-$C141)+$B$141-CO$5</f>
        <v>0.751396124684077</v>
      </c>
      <c r="CP141" s="1" t="n">
        <f aca="false">CP$5/(1-$C141)+$B$141-CP$5</f>
        <v>0.754049873631002</v>
      </c>
      <c r="CQ141" s="1" t="n">
        <f aca="false">CQ$5/(1-$C141)+$B$141-CQ$5</f>
        <v>0.756703622577927</v>
      </c>
      <c r="CR141" s="1" t="n">
        <f aca="false">CR$5/(1-$C141)+$B$141-CR$5</f>
        <v>0.759357371524852</v>
      </c>
      <c r="CS141" s="1" t="n">
        <f aca="false">CS$5/(1-$C141)+$B$141-CS$5</f>
        <v>0.762011120471777</v>
      </c>
      <c r="CT141" s="1" t="n">
        <f aca="false">CT$5/(1-$C141)+$B$141-CT$5</f>
        <v>0.764664869418702</v>
      </c>
      <c r="CU141" s="1" t="n">
        <f aca="false">CU$5/(1-$C141)+$B$141-CU$5</f>
        <v>0.767318618365627</v>
      </c>
      <c r="CV141" s="1" t="n">
        <f aca="false">CV$5/(1-$C141)+$B$141-CV$5</f>
        <v>0.769972367312552</v>
      </c>
      <c r="CW141" s="1" t="n">
        <f aca="false">CW$5/(1-$C141)+$B$141-CW$5</f>
        <v>0.772626116259477</v>
      </c>
      <c r="CX141" s="1" t="n">
        <f aca="false">CX$5/(1-$C141)+$B$141-CX$5</f>
        <v>0.775279865206402</v>
      </c>
      <c r="CY141" s="1" t="n">
        <f aca="false">CY$5/(1-$C141)+$B$141-CY$5</f>
        <v>0.777933614153327</v>
      </c>
      <c r="CZ141" s="1" t="n">
        <f aca="false">CZ$5/(1-$C141)+$B$141-CZ$5</f>
        <v>0.780587363100252</v>
      </c>
      <c r="DA141" s="1" t="n">
        <f aca="false">DA$5/(1-$C141)+$B$141-DA$5</f>
        <v>0.783241112047177</v>
      </c>
      <c r="DB141" s="1" t="n">
        <f aca="false">DB$5/(1-$C141)+$B$141-DB$5</f>
        <v>0.785894860994102</v>
      </c>
      <c r="DC141" s="1" t="n">
        <f aca="false">DC$5/(1-$C141)+$B$141-DC$5</f>
        <v>0.788548609941027</v>
      </c>
      <c r="DD141" s="1" t="n">
        <f aca="false">DD$5/(1-$C141)+$B$141-DD$5</f>
        <v>0.791202358887952</v>
      </c>
      <c r="DE141" s="1" t="n">
        <f aca="false">DE$5/(1-$C141)+$B$141-DE$5</f>
        <v>0.793856107834877</v>
      </c>
      <c r="DF141" s="1" t="n">
        <f aca="false">DF$5/(1-$C141)+$B$141-DF$5</f>
        <v>0.796509856781802</v>
      </c>
      <c r="DG141" s="1" t="n">
        <f aca="false">DG$5/(1-$C141)+$B$141-DG$5</f>
        <v>0.799163605728727</v>
      </c>
      <c r="DH141" s="1" t="n">
        <f aca="false">DH$5/(1-$C141)+$B$141-DH$5</f>
        <v>0.801817354675652</v>
      </c>
      <c r="DI141" s="1" t="n">
        <f aca="false">DI$5/(1-$C141)+$B$141-DI$5</f>
        <v>0.804471103622577</v>
      </c>
      <c r="DJ141" s="1" t="n">
        <f aca="false">DJ$5/(1-$C141)+$B$141-DJ$5</f>
        <v>0.807124852569502</v>
      </c>
      <c r="DK141" s="1" t="n">
        <f aca="false">DK$5/(1-$C141)+$B$141-DK$5</f>
        <v>0.809778601516427</v>
      </c>
      <c r="DL141" s="1" t="n">
        <f aca="false">DL$5/(1-$C141)+$B$141-DL$5</f>
        <v>0.812432350463352</v>
      </c>
      <c r="DM141" s="1" t="n">
        <f aca="false">DM$5/(1-$C141)+$B$141-DM$5</f>
        <v>0.815086099410277</v>
      </c>
      <c r="DN141" s="1" t="n">
        <f aca="false">DN$5/(1-$C141)+$B$141-DN$5</f>
        <v>0.817739848357202</v>
      </c>
      <c r="DO141" s="1" t="n">
        <f aca="false">DO$5/(1-$C141)+$B$141-DO$5</f>
        <v>0.820393597304127</v>
      </c>
      <c r="DP141" s="1" t="n">
        <f aca="false">DP$5/(1-$C141)+$B$141-DP$5</f>
        <v>0.823047346251053</v>
      </c>
      <c r="DQ141" s="1" t="n">
        <f aca="false">DQ$5/(1-$C141)+$B$141-DQ$5</f>
        <v>0.825701095197976</v>
      </c>
      <c r="DR141" s="1" t="n">
        <f aca="false">DR$5/(1-$C141)+$B$141-DR$5</f>
        <v>0.828354844144903</v>
      </c>
      <c r="DS141" s="1" t="n">
        <f aca="false">DS$5/(1-$C141)+$B$141-DS$5</f>
        <v>0.831008593091827</v>
      </c>
      <c r="DT141" s="1" t="n">
        <f aca="false">DT$5/(1-$C141)+$B$141-DT$5</f>
        <v>0.833662342038752</v>
      </c>
      <c r="DU141" s="1" t="n">
        <f aca="false">DU$5/(1-$C141)+$B$141-DU$5</f>
        <v>0.836316090985678</v>
      </c>
      <c r="DV141" s="1" t="n">
        <f aca="false">DV$5/(1-$C141)+$B$141-DV$5</f>
        <v>0.838969839932601</v>
      </c>
      <c r="DW141" s="1" t="n">
        <f aca="false">DW$5/(1-$C141)+$B$141-DW$5</f>
        <v>0.841623588879529</v>
      </c>
      <c r="DX141" s="1" t="n">
        <f aca="false">DX$5/(1-$C141)+$B$141-DX$5</f>
        <v>0.844277337826452</v>
      </c>
      <c r="DY141" s="1" t="n">
        <f aca="false">DY$5/(1-$C141)+$B$141-DY$5</f>
        <v>0.846931086773376</v>
      </c>
      <c r="DZ141" s="1" t="n">
        <f aca="false">DZ$5/(1-$C141)+$B$141-DZ$5</f>
        <v>0.849584835720303</v>
      </c>
      <c r="EA141" s="1" t="n">
        <f aca="false">EA$5/(1-$C141)+$B$141-EA$5</f>
        <v>0.852238584667227</v>
      </c>
      <c r="EB141" s="1" t="n">
        <f aca="false">EB$5/(1-$C141)+$B$141-EB$5</f>
        <v>0.854892333614154</v>
      </c>
      <c r="EC141" s="1" t="n">
        <f aca="false">EC$5/(1-$C141)+$B$141-EC$5</f>
        <v>0.857546082561077</v>
      </c>
      <c r="ED141" s="1" t="n">
        <f aca="false">ED$5/(1-$C141)+$B$141-ED$5</f>
        <v>0.860199831508001</v>
      </c>
    </row>
    <row r="142" customFormat="false" ht="12.75" hidden="false" customHeight="false" outlineLevel="0" collapsed="false">
      <c r="A142" s="1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</row>
    <row r="143" customFormat="false" ht="12.75" hidden="false" customHeight="false" outlineLevel="0" collapsed="false">
      <c r="A143" s="5" t="s">
        <v>145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</row>
    <row r="144" customFormat="false" ht="12.75" hidden="false" customHeight="false" outlineLevel="0" collapsed="false">
      <c r="A144" s="18" t="s">
        <v>150</v>
      </c>
      <c r="B144" s="1" t="n">
        <f aca="false">0.3505</f>
        <v>0.3505</v>
      </c>
      <c r="C144" s="2" t="n">
        <f aca="false">0.0376</f>
        <v>0.0376</v>
      </c>
      <c r="D144" s="1" t="n">
        <f aca="false">D$5/(1-$C144)+$B$144-D$5</f>
        <v>0.40910349127182</v>
      </c>
      <c r="E144" s="1" t="n">
        <f aca="false">E$5/(1-$C144)+$B$144-E$5</f>
        <v>0.411056940980881</v>
      </c>
      <c r="F144" s="1" t="n">
        <f aca="false">F$5/(1-$C144)+$B$144-F$5</f>
        <v>0.413010390689942</v>
      </c>
      <c r="G144" s="1" t="n">
        <f aca="false">G$5/(1-$C144)+$B$144-G$5</f>
        <v>0.414963840399002</v>
      </c>
      <c r="H144" s="1" t="n">
        <f aca="false">H$5/(1-$C144)+$B$144-H$5</f>
        <v>0.416917290108063</v>
      </c>
      <c r="I144" s="1" t="n">
        <f aca="false">I$5/(1-$C144)+$B$144-I$5</f>
        <v>0.418870739817124</v>
      </c>
      <c r="J144" s="1" t="n">
        <f aca="false">J$5/(1-$C144)+$B$144-J$5</f>
        <v>0.420824189526185</v>
      </c>
      <c r="K144" s="1" t="n">
        <f aca="false">K$5/(1-$C144)+$B$144-K$5</f>
        <v>0.422777639235245</v>
      </c>
      <c r="L144" s="1" t="n">
        <f aca="false">L$5/(1-$C144)+$B$144-L$5</f>
        <v>0.424731088944306</v>
      </c>
      <c r="M144" s="1" t="n">
        <f aca="false">M$5/(1-$C144)+$B$144-M$5</f>
        <v>0.426684538653366</v>
      </c>
      <c r="N144" s="1" t="n">
        <f aca="false">N$5/(1-$C144)+$B$144-N$5</f>
        <v>0.428637988362427</v>
      </c>
      <c r="O144" s="1" t="n">
        <f aca="false">O$5/(1-$C144)+$B$144-O$5</f>
        <v>0.430591438071488</v>
      </c>
      <c r="P144" s="1" t="n">
        <f aca="false">P$5/(1-$C144)+$B$144-P$5</f>
        <v>0.432544887780548</v>
      </c>
      <c r="Q144" s="1" t="n">
        <f aca="false">Q$5/(1-$C144)+$B$144-Q$5</f>
        <v>0.434498337489609</v>
      </c>
      <c r="R144" s="1" t="n">
        <f aca="false">R$5/(1-$C144)+$B$144-R$5</f>
        <v>0.43645178719867</v>
      </c>
      <c r="S144" s="1" t="n">
        <f aca="false">S$5/(1-$C144)+$B$144-S$5</f>
        <v>0.43840523690773</v>
      </c>
      <c r="T144" s="1" t="n">
        <f aca="false">T$5/(1-$C144)+$B$144-T$5</f>
        <v>0.440358686616791</v>
      </c>
      <c r="U144" s="1" t="n">
        <f aca="false">U$5/(1-$C144)+$B$144-U$5</f>
        <v>0.442312136325852</v>
      </c>
      <c r="V144" s="1" t="n">
        <f aca="false">V$5/(1-$C144)+$B$144-V$5</f>
        <v>0.444265586034912</v>
      </c>
      <c r="W144" s="1" t="n">
        <f aca="false">W$5/(1-$C144)+$B$144-W$5</f>
        <v>0.446219035743973</v>
      </c>
      <c r="X144" s="1" t="n">
        <f aca="false">X$5/(1-$C144)+$B$144-X$5</f>
        <v>0.448172485453034</v>
      </c>
      <c r="Y144" s="1" t="n">
        <f aca="false">Y$5/(1-$C144)+$B$144-Y$5</f>
        <v>0.450125935162094</v>
      </c>
      <c r="Z144" s="1" t="n">
        <f aca="false">Z$5/(1-$C144)+$B$144-Z$5</f>
        <v>0.452079384871155</v>
      </c>
      <c r="AA144" s="1" t="n">
        <f aca="false">AA$5/(1-$C144)+$B$144-AA$5</f>
        <v>0.454032834580216</v>
      </c>
      <c r="AB144" s="1" t="n">
        <f aca="false">AB$5/(1-$C144)+$B$144-AB$5</f>
        <v>0.455986284289276</v>
      </c>
      <c r="AC144" s="1" t="n">
        <f aca="false">AC$5/(1-$C144)+$B$144-AC$5</f>
        <v>0.457939733998337</v>
      </c>
      <c r="AD144" s="1" t="n">
        <f aca="false">AD$5/(1-$C144)+$B$144-AD$5</f>
        <v>0.459893183707398</v>
      </c>
      <c r="AE144" s="1" t="n">
        <f aca="false">AE$5/(1-$C144)+$B$144-AE$5</f>
        <v>0.461846633416458</v>
      </c>
      <c r="AF144" s="1" t="n">
        <f aca="false">AF$5/(1-$C144)+$B$144-AF$5</f>
        <v>0.463800083125519</v>
      </c>
      <c r="AG144" s="1" t="n">
        <f aca="false">AG$5/(1-$C144)+$B$144-AG$5</f>
        <v>0.46575353283458</v>
      </c>
      <c r="AH144" s="1" t="n">
        <f aca="false">AH$5/(1-$C144)+$B$144-AH$5</f>
        <v>0.46770698254364</v>
      </c>
      <c r="AI144" s="1" t="n">
        <f aca="false">AI$5/(1-$C144)+$B$144-AI$5</f>
        <v>0.469660432252701</v>
      </c>
      <c r="AJ144" s="1" t="n">
        <f aca="false">AJ$5/(1-$C144)+$B$144-AJ$5</f>
        <v>0.471613881961762</v>
      </c>
      <c r="AK144" s="1" t="n">
        <f aca="false">AK$5/(1-$C144)+$B$144-AK$5</f>
        <v>0.473567331670822</v>
      </c>
      <c r="AL144" s="1" t="n">
        <f aca="false">AL$5/(1-$C144)+$B$144-AL$5</f>
        <v>0.475520781379883</v>
      </c>
      <c r="AM144" s="1" t="n">
        <f aca="false">AM$5/(1-$C144)+$B$144-AM$5</f>
        <v>0.477474231088944</v>
      </c>
      <c r="AN144" s="1" t="n">
        <f aca="false">AN$5/(1-$C144)+$B$144-AN$5</f>
        <v>0.479427680798004</v>
      </c>
      <c r="AO144" s="1" t="n">
        <f aca="false">AO$5/(1-$C144)+$B$144-AO$5</f>
        <v>0.481381130507065</v>
      </c>
      <c r="AP144" s="1" t="n">
        <f aca="false">AP$5/(1-$C144)+$B$144-AP$5</f>
        <v>0.483334580216126</v>
      </c>
      <c r="AQ144" s="1" t="n">
        <f aca="false">AQ$5/(1-$C144)+$B$144-AQ$5</f>
        <v>0.485288029925187</v>
      </c>
      <c r="AR144" s="1" t="n">
        <f aca="false">AR$5/(1-$C144)+$B$144-AR$5</f>
        <v>0.487241479634247</v>
      </c>
      <c r="AS144" s="1" t="n">
        <f aca="false">AS$5/(1-$C144)+$B$144-AS$5</f>
        <v>0.489194929343308</v>
      </c>
      <c r="AT144" s="1" t="n">
        <f aca="false">AT$5/(1-$C144)+$B$144-AT$5</f>
        <v>0.491148379052369</v>
      </c>
      <c r="AU144" s="1" t="n">
        <f aca="false">AU$5/(1-$C144)+$B$144-AU$5</f>
        <v>0.493101828761429</v>
      </c>
      <c r="AV144" s="1" t="n">
        <f aca="false">AV$5/(1-$C144)+$B$144-AV$5</f>
        <v>0.49505527847049</v>
      </c>
      <c r="AW144" s="1" t="n">
        <f aca="false">AW$5/(1-$C144)+$B$144-AW$5</f>
        <v>0.497008728179551</v>
      </c>
      <c r="AX144" s="1" t="n">
        <f aca="false">AX$5/(1-$C144)+$B$144-AX$5</f>
        <v>0.498962177888612</v>
      </c>
      <c r="AY144" s="1" t="n">
        <f aca="false">AY$5/(1-$C144)+$B$144-AY$5</f>
        <v>0.500915627597672</v>
      </c>
      <c r="AZ144" s="1" t="n">
        <f aca="false">AZ$5/(1-$C144)+$B$144-AZ$5</f>
        <v>0.502869077306734</v>
      </c>
      <c r="BA144" s="1" t="n">
        <f aca="false">BA$5/(1-$C144)+$B$144-BA$5</f>
        <v>0.504822527015794</v>
      </c>
      <c r="BB144" s="1" t="n">
        <f aca="false">BB$5/(1-$C144)+$B$144-BB$5</f>
        <v>0.506775976724855</v>
      </c>
      <c r="BC144" s="1" t="n">
        <f aca="false">BC$5/(1-$C144)+$B$144-BC$5</f>
        <v>0.508729426433916</v>
      </c>
      <c r="BD144" s="1" t="n">
        <f aca="false">BD$5/(1-$C144)+$B$144-BD$5</f>
        <v>0.510682876142976</v>
      </c>
      <c r="BE144" s="1" t="n">
        <f aca="false">BE$5/(1-$C144)+$B$144-BE$5</f>
        <v>0.512636325852037</v>
      </c>
      <c r="BF144" s="1" t="n">
        <f aca="false">BF$5/(1-$C144)+$B$144-BF$5</f>
        <v>0.514589775561097</v>
      </c>
      <c r="BG144" s="1" t="n">
        <f aca="false">BG$5/(1-$C144)+$B$144-BG$5</f>
        <v>0.516543225270158</v>
      </c>
      <c r="BH144" s="1" t="n">
        <f aca="false">BH$5/(1-$C144)+$B$144-BH$5</f>
        <v>0.518496674979218</v>
      </c>
      <c r="BI144" s="1" t="n">
        <f aca="false">BI$5/(1-$C144)+$B$144-BI$5</f>
        <v>0.520450124688279</v>
      </c>
      <c r="BJ144" s="1" t="n">
        <f aca="false">BJ$5/(1-$C144)+$B$144-BJ$5</f>
        <v>0.52240357439734</v>
      </c>
      <c r="BK144" s="1" t="n">
        <f aca="false">BK$5/(1-$C144)+$B$144-BK$5</f>
        <v>0.524357024106401</v>
      </c>
      <c r="BL144" s="1" t="n">
        <f aca="false">BL$5/(1-$C144)+$B$144-BL$5</f>
        <v>0.526310473815461</v>
      </c>
      <c r="BM144" s="1" t="n">
        <f aca="false">BM$5/(1-$C144)+$B$144-BM$5</f>
        <v>0.528263923524522</v>
      </c>
      <c r="BN144" s="1" t="n">
        <f aca="false">BN$5/(1-$C144)+$B$144-BN$5</f>
        <v>0.530217373233582</v>
      </c>
      <c r="BO144" s="1" t="n">
        <f aca="false">BO$5/(1-$C144)+$B$144-BO$5</f>
        <v>0.532170822942643</v>
      </c>
      <c r="BP144" s="1" t="n">
        <f aca="false">BP$5/(1-$C144)+$B$144-BP$5</f>
        <v>0.534124272651704</v>
      </c>
      <c r="BQ144" s="1" t="n">
        <f aca="false">BQ$5/(1-$C144)+$B$144-BQ$5</f>
        <v>0.536077722360765</v>
      </c>
      <c r="BR144" s="1" t="n">
        <f aca="false">BR$5/(1-$C144)+$B$144-BR$5</f>
        <v>0.538031172069825</v>
      </c>
      <c r="BS144" s="1" t="n">
        <f aca="false">BS$5/(1-$C144)+$B$144-BS$5</f>
        <v>0.539984621778886</v>
      </c>
      <c r="BT144" s="1" t="n">
        <f aca="false">BT$5/(1-$C144)+$B$144-BT$5</f>
        <v>0.541938071487946</v>
      </c>
      <c r="BU144" s="1" t="n">
        <f aca="false">BU$5/(1-$C144)+$B$144-BU$5</f>
        <v>0.543891521197007</v>
      </c>
      <c r="BV144" s="1" t="n">
        <f aca="false">BV$5/(1-$C144)+$B$144-BV$5</f>
        <v>0.545844970906068</v>
      </c>
      <c r="BW144" s="1" t="n">
        <f aca="false">BW$5/(1-$C144)+$B$144-BW$5</f>
        <v>0.547798420615129</v>
      </c>
      <c r="BX144" s="1" t="n">
        <f aca="false">BX$5/(1-$C144)+$B$144-BX$5</f>
        <v>0.549751870324189</v>
      </c>
      <c r="BY144" s="1" t="n">
        <f aca="false">BY$5/(1-$C144)+$B$144-BY$5</f>
        <v>0.55170532003325</v>
      </c>
      <c r="BZ144" s="1" t="n">
        <f aca="false">BZ$5/(1-$C144)+$B$144-BZ$5</f>
        <v>0.55365876974231</v>
      </c>
      <c r="CA144" s="1" t="n">
        <f aca="false">CA$5/(1-$C144)+$B$144-CA$5</f>
        <v>0.555612219451371</v>
      </c>
      <c r="CB144" s="1" t="n">
        <f aca="false">CB$5/(1-$C144)+$B$144-CB$5</f>
        <v>0.557565669160432</v>
      </c>
      <c r="CC144" s="1" t="n">
        <f aca="false">CC$5/(1-$C144)+$B$144-CC$5</f>
        <v>0.559519118869493</v>
      </c>
      <c r="CD144" s="1" t="n">
        <f aca="false">CD$5/(1-$C144)+$B$144-CD$5</f>
        <v>0.561472568578553</v>
      </c>
      <c r="CE144" s="1" t="n">
        <f aca="false">CE$5/(1-$C144)+$B$144-CE$5</f>
        <v>0.563426018287614</v>
      </c>
      <c r="CF144" s="1" t="n">
        <f aca="false">CF$5/(1-$C144)+$B$144-CF$5</f>
        <v>0.565379467996674</v>
      </c>
      <c r="CG144" s="1" t="n">
        <f aca="false">CG$5/(1-$C144)+$B$144-CG$5</f>
        <v>0.567332917705735</v>
      </c>
      <c r="CH144" s="1" t="n">
        <f aca="false">CH$5/(1-$C144)+$B$144-CH$5</f>
        <v>0.569286367414796</v>
      </c>
      <c r="CI144" s="1" t="n">
        <f aca="false">CI$5/(1-$C144)+$B$144-CI$5</f>
        <v>0.571239817123857</v>
      </c>
      <c r="CJ144" s="1" t="n">
        <f aca="false">CJ$5/(1-$C144)+$B$144-CJ$5</f>
        <v>0.573193266832917</v>
      </c>
      <c r="CK144" s="1" t="n">
        <f aca="false">CK$5/(1-$C144)+$B$144-CK$5</f>
        <v>0.575146716541978</v>
      </c>
      <c r="CL144" s="1" t="n">
        <f aca="false">CL$5/(1-$C144)+$B$144-CL$5</f>
        <v>0.577100166251038</v>
      </c>
      <c r="CM144" s="1" t="n">
        <f aca="false">CM$5/(1-$C144)+$B$144-CM$5</f>
        <v>0.579053615960099</v>
      </c>
      <c r="CN144" s="1" t="n">
        <f aca="false">CN$5/(1-$C144)+$B$144-CN$5</f>
        <v>0.58100706566916</v>
      </c>
      <c r="CO144" s="1" t="n">
        <f aca="false">CO$5/(1-$C144)+$B$144-CO$5</f>
        <v>0.582960515378221</v>
      </c>
      <c r="CP144" s="1" t="n">
        <f aca="false">CP$5/(1-$C144)+$B$144-CP$5</f>
        <v>0.584913965087281</v>
      </c>
      <c r="CQ144" s="1" t="n">
        <f aca="false">CQ$5/(1-$C144)+$B$144-CQ$5</f>
        <v>0.586867414796342</v>
      </c>
      <c r="CR144" s="1" t="n">
        <f aca="false">CR$5/(1-$C144)+$B$144-CR$5</f>
        <v>0.588820864505403</v>
      </c>
      <c r="CS144" s="1" t="n">
        <f aca="false">CS$5/(1-$C144)+$B$144-CS$5</f>
        <v>0.590774314214463</v>
      </c>
      <c r="CT144" s="1" t="n">
        <f aca="false">CT$5/(1-$C144)+$B$144-CT$5</f>
        <v>0.592727763923524</v>
      </c>
      <c r="CU144" s="1" t="n">
        <f aca="false">CU$5/(1-$C144)+$B$144-CU$5</f>
        <v>0.594681213632585</v>
      </c>
      <c r="CV144" s="1" t="n">
        <f aca="false">CV$5/(1-$C144)+$B$144-CV$5</f>
        <v>0.596634663341646</v>
      </c>
      <c r="CW144" s="1" t="n">
        <f aca="false">CW$5/(1-$C144)+$B$144-CW$5</f>
        <v>0.598588113050706</v>
      </c>
      <c r="CX144" s="1" t="n">
        <f aca="false">CX$5/(1-$C144)+$B$144-CX$5</f>
        <v>0.600541562759767</v>
      </c>
      <c r="CY144" s="1" t="n">
        <f aca="false">CY$5/(1-$C144)+$B$144-CY$5</f>
        <v>0.602495012468827</v>
      </c>
      <c r="CZ144" s="1" t="n">
        <f aca="false">CZ$5/(1-$C144)+$B$144-CZ$5</f>
        <v>0.604448462177888</v>
      </c>
      <c r="DA144" s="1" t="n">
        <f aca="false">DA$5/(1-$C144)+$B$144-DA$5</f>
        <v>0.606401911886949</v>
      </c>
      <c r="DB144" s="1" t="n">
        <f aca="false">DB$5/(1-$C144)+$B$144-DB$5</f>
        <v>0.60835536159601</v>
      </c>
      <c r="DC144" s="1" t="n">
        <f aca="false">DC$5/(1-$C144)+$B$144-DC$5</f>
        <v>0.61030881130507</v>
      </c>
      <c r="DD144" s="1" t="n">
        <f aca="false">DD$5/(1-$C144)+$B$144-DD$5</f>
        <v>0.612262261014131</v>
      </c>
      <c r="DE144" s="1" t="n">
        <f aca="false">DE$5/(1-$C144)+$B$144-DE$5</f>
        <v>0.614215710723191</v>
      </c>
      <c r="DF144" s="1" t="n">
        <f aca="false">DF$5/(1-$C144)+$B$144-DF$5</f>
        <v>0.616169160432252</v>
      </c>
      <c r="DG144" s="1" t="n">
        <f aca="false">DG$5/(1-$C144)+$B$144-DG$5</f>
        <v>0.618122610141313</v>
      </c>
      <c r="DH144" s="1" t="n">
        <f aca="false">DH$5/(1-$C144)+$B$144-DH$5</f>
        <v>0.620076059850374</v>
      </c>
      <c r="DI144" s="1" t="n">
        <f aca="false">DI$5/(1-$C144)+$B$144-DI$5</f>
        <v>0.622029509559434</v>
      </c>
      <c r="DJ144" s="1" t="n">
        <f aca="false">DJ$5/(1-$C144)+$B$144-DJ$5</f>
        <v>0.623982959268495</v>
      </c>
      <c r="DK144" s="1" t="n">
        <f aca="false">DK$5/(1-$C144)+$B$144-DK$5</f>
        <v>0.625936408977555</v>
      </c>
      <c r="DL144" s="1" t="n">
        <f aca="false">DL$5/(1-$C144)+$B$144-DL$5</f>
        <v>0.627889858686616</v>
      </c>
      <c r="DM144" s="1" t="n">
        <f aca="false">DM$5/(1-$C144)+$B$144-DM$5</f>
        <v>0.629843308395677</v>
      </c>
      <c r="DN144" s="1" t="n">
        <f aca="false">DN$5/(1-$C144)+$B$144-DN$5</f>
        <v>0.631796758104738</v>
      </c>
      <c r="DO144" s="1" t="n">
        <f aca="false">DO$5/(1-$C144)+$B$144-DO$5</f>
        <v>0.633750207813798</v>
      </c>
      <c r="DP144" s="1" t="n">
        <f aca="false">DP$5/(1-$C144)+$B$144-DP$5</f>
        <v>0.635703657522859</v>
      </c>
      <c r="DQ144" s="1" t="n">
        <f aca="false">DQ$5/(1-$C144)+$B$144-DQ$5</f>
        <v>0.637657107231919</v>
      </c>
      <c r="DR144" s="1" t="n">
        <f aca="false">DR$5/(1-$C144)+$B$144-DR$5</f>
        <v>0.639610556940979</v>
      </c>
      <c r="DS144" s="1" t="n">
        <f aca="false">DS$5/(1-$C144)+$B$144-DS$5</f>
        <v>0.641564006650041</v>
      </c>
      <c r="DT144" s="1" t="n">
        <f aca="false">DT$5/(1-$C144)+$B$144-DT$5</f>
        <v>0.643517456359102</v>
      </c>
      <c r="DU144" s="1" t="n">
        <f aca="false">DU$5/(1-$C144)+$B$144-DU$5</f>
        <v>0.645470906068162</v>
      </c>
      <c r="DV144" s="1" t="n">
        <f aca="false">DV$5/(1-$C144)+$B$144-DV$5</f>
        <v>0.647424355777223</v>
      </c>
      <c r="DW144" s="1" t="n">
        <f aca="false">DW$5/(1-$C144)+$B$144-DW$5</f>
        <v>0.649377805486283</v>
      </c>
      <c r="DX144" s="1" t="n">
        <f aca="false">DX$5/(1-$C144)+$B$144-DX$5</f>
        <v>0.651331255195344</v>
      </c>
      <c r="DY144" s="1" t="n">
        <f aca="false">DY$5/(1-$C144)+$B$144-DY$5</f>
        <v>0.653284704904404</v>
      </c>
      <c r="DZ144" s="1" t="n">
        <f aca="false">DZ$5/(1-$C144)+$B$144-DZ$5</f>
        <v>0.655238154613465</v>
      </c>
      <c r="EA144" s="1" t="n">
        <f aca="false">EA$5/(1-$C144)+$B$144-EA$5</f>
        <v>0.657191604322525</v>
      </c>
      <c r="EB144" s="1" t="n">
        <f aca="false">EB$5/(1-$C144)+$B$144-EB$5</f>
        <v>0.659145054031588</v>
      </c>
      <c r="EC144" s="1" t="n">
        <f aca="false">EC$5/(1-$C144)+$B$144-EC$5</f>
        <v>0.661098503740648</v>
      </c>
      <c r="ED144" s="1" t="n">
        <f aca="false">ED$5/(1-$C144)+$B$144-ED$5</f>
        <v>0.663051953449709</v>
      </c>
    </row>
    <row r="145" customFormat="false" ht="12.75" hidden="false" customHeight="false" outlineLevel="0" collapsed="false">
      <c r="A145" s="18" t="s">
        <v>151</v>
      </c>
      <c r="B145" s="1" t="n">
        <f aca="false">0.4088</f>
        <v>0.4088</v>
      </c>
      <c r="C145" s="2" t="n">
        <f aca="false">0.0458</f>
        <v>0.0458</v>
      </c>
      <c r="D145" s="1" t="n">
        <f aca="false">D$5/(1-$C145)+$B$145-D$5</f>
        <v>0.480797484804024</v>
      </c>
      <c r="E145" s="1" t="n">
        <f aca="false">E$5/(1-$C145)+$B$145-E$5</f>
        <v>0.483197400964158</v>
      </c>
      <c r="F145" s="1" t="n">
        <f aca="false">F$5/(1-$C145)+$B$145-F$5</f>
        <v>0.485597317124292</v>
      </c>
      <c r="G145" s="1" t="n">
        <f aca="false">G$5/(1-$C145)+$B$145-G$5</f>
        <v>0.487997233284427</v>
      </c>
      <c r="H145" s="1" t="n">
        <f aca="false">H$5/(1-$C145)+$B$145-H$5</f>
        <v>0.490397149444561</v>
      </c>
      <c r="I145" s="1" t="n">
        <f aca="false">I$5/(1-$C145)+$B$145-I$5</f>
        <v>0.492797065604695</v>
      </c>
      <c r="J145" s="1" t="n">
        <f aca="false">J$5/(1-$C145)+$B$145-J$5</f>
        <v>0.495196981764829</v>
      </c>
      <c r="K145" s="1" t="n">
        <f aca="false">K$5/(1-$C145)+$B$145-K$5</f>
        <v>0.497596897924963</v>
      </c>
      <c r="L145" s="1" t="n">
        <f aca="false">L$5/(1-$C145)+$B$145-L$5</f>
        <v>0.499996814085097</v>
      </c>
      <c r="M145" s="1" t="n">
        <f aca="false">M$5/(1-$C145)+$B$145-M$5</f>
        <v>0.502396730245231</v>
      </c>
      <c r="N145" s="1" t="n">
        <f aca="false">N$5/(1-$C145)+$B$145-N$5</f>
        <v>0.504796646405366</v>
      </c>
      <c r="O145" s="1" t="n">
        <f aca="false">O$5/(1-$C145)+$B$145-O$5</f>
        <v>0.5071965625655</v>
      </c>
      <c r="P145" s="1" t="n">
        <f aca="false">P$5/(1-$C145)+$B$145-P$5</f>
        <v>0.509596478725634</v>
      </c>
      <c r="Q145" s="1" t="n">
        <f aca="false">Q$5/(1-$C145)+$B$145-Q$5</f>
        <v>0.511996394885768</v>
      </c>
      <c r="R145" s="1" t="n">
        <f aca="false">R$5/(1-$C145)+$B$145-R$5</f>
        <v>0.514396311045902</v>
      </c>
      <c r="S145" s="1" t="n">
        <f aca="false">S$5/(1-$C145)+$B$145-S$5</f>
        <v>0.516796227206036</v>
      </c>
      <c r="T145" s="1" t="n">
        <f aca="false">T$5/(1-$C145)+$B$145-T$5</f>
        <v>0.519196143366171</v>
      </c>
      <c r="U145" s="1" t="n">
        <f aca="false">U$5/(1-$C145)+$B$145-U$5</f>
        <v>0.521596059526305</v>
      </c>
      <c r="V145" s="1" t="n">
        <f aca="false">V$5/(1-$C145)+$B$145-V$5</f>
        <v>0.523995975686439</v>
      </c>
      <c r="W145" s="1" t="n">
        <f aca="false">W$5/(1-$C145)+$B$145-W$5</f>
        <v>0.526395891846573</v>
      </c>
      <c r="X145" s="1" t="n">
        <f aca="false">X$5/(1-$C145)+$B$145-X$5</f>
        <v>0.528795808006707</v>
      </c>
      <c r="Y145" s="1" t="n">
        <f aca="false">Y$5/(1-$C145)+$B$145-Y$5</f>
        <v>0.531195724166841</v>
      </c>
      <c r="Z145" s="1" t="n">
        <f aca="false">Z$5/(1-$C145)+$B$145-Z$5</f>
        <v>0.533595640326975</v>
      </c>
      <c r="AA145" s="1" t="n">
        <f aca="false">AA$5/(1-$C145)+$B$145-AA$5</f>
        <v>0.535995556487109</v>
      </c>
      <c r="AB145" s="1" t="n">
        <f aca="false">AB$5/(1-$C145)+$B$145-AB$5</f>
        <v>0.538395472647244</v>
      </c>
      <c r="AC145" s="1" t="n">
        <f aca="false">AC$5/(1-$C145)+$B$145-AC$5</f>
        <v>0.540795388807378</v>
      </c>
      <c r="AD145" s="1" t="n">
        <f aca="false">AD$5/(1-$C145)+$B$145-AD$5</f>
        <v>0.543195304967512</v>
      </c>
      <c r="AE145" s="1" t="n">
        <f aca="false">AE$5/(1-$C145)+$B$145-AE$5</f>
        <v>0.545595221127646</v>
      </c>
      <c r="AF145" s="1" t="n">
        <f aca="false">AF$5/(1-$C145)+$B$145-AF$5</f>
        <v>0.54799513728778</v>
      </c>
      <c r="AG145" s="1" t="n">
        <f aca="false">AG$5/(1-$C145)+$B$145-AG$5</f>
        <v>0.550395053447914</v>
      </c>
      <c r="AH145" s="1" t="n">
        <f aca="false">AH$5/(1-$C145)+$B$145-AH$5</f>
        <v>0.552794969608048</v>
      </c>
      <c r="AI145" s="1" t="n">
        <f aca="false">AI$5/(1-$C145)+$B$145-AI$5</f>
        <v>0.555194885768182</v>
      </c>
      <c r="AJ145" s="1" t="n">
        <f aca="false">AJ$5/(1-$C145)+$B$145-AJ$5</f>
        <v>0.557594801928317</v>
      </c>
      <c r="AK145" s="1" t="n">
        <f aca="false">AK$5/(1-$C145)+$B$145-AK$5</f>
        <v>0.559994718088451</v>
      </c>
      <c r="AL145" s="1" t="n">
        <f aca="false">AL$5/(1-$C145)+$B$145-AL$5</f>
        <v>0.562394634248585</v>
      </c>
      <c r="AM145" s="1" t="n">
        <f aca="false">AM$5/(1-$C145)+$B$145-AM$5</f>
        <v>0.564794550408719</v>
      </c>
      <c r="AN145" s="1" t="n">
        <f aca="false">AN$5/(1-$C145)+$B$145-AN$5</f>
        <v>0.567194466568853</v>
      </c>
      <c r="AO145" s="1" t="n">
        <f aca="false">AO$5/(1-$C145)+$B$145-AO$5</f>
        <v>0.569594382728987</v>
      </c>
      <c r="AP145" s="1" t="n">
        <f aca="false">AP$5/(1-$C145)+$B$145-AP$5</f>
        <v>0.571994298889121</v>
      </c>
      <c r="AQ145" s="1" t="n">
        <f aca="false">AQ$5/(1-$C145)+$B$145-AQ$5</f>
        <v>0.574394215049255</v>
      </c>
      <c r="AR145" s="1" t="n">
        <f aca="false">AR$5/(1-$C145)+$B$145-AR$5</f>
        <v>0.57679413120939</v>
      </c>
      <c r="AS145" s="1" t="n">
        <f aca="false">AS$5/(1-$C145)+$B$145-AS$5</f>
        <v>0.579194047369524</v>
      </c>
      <c r="AT145" s="1" t="n">
        <f aca="false">AT$5/(1-$C145)+$B$145-AT$5</f>
        <v>0.581593963529658</v>
      </c>
      <c r="AU145" s="1" t="n">
        <f aca="false">AU$5/(1-$C145)+$B$145-AU$5</f>
        <v>0.583993879689792</v>
      </c>
      <c r="AV145" s="1" t="n">
        <f aca="false">AV$5/(1-$C145)+$B$145-AV$5</f>
        <v>0.586393795849926</v>
      </c>
      <c r="AW145" s="1" t="n">
        <f aca="false">AW$5/(1-$C145)+$B$145-AW$5</f>
        <v>0.58879371201006</v>
      </c>
      <c r="AX145" s="1" t="n">
        <f aca="false">AX$5/(1-$C145)+$B$145-AX$5</f>
        <v>0.591193628170194</v>
      </c>
      <c r="AY145" s="1" t="n">
        <f aca="false">AY$5/(1-$C145)+$B$145-AY$5</f>
        <v>0.593593544330329</v>
      </c>
      <c r="AZ145" s="1" t="n">
        <f aca="false">AZ$5/(1-$C145)+$B$145-AZ$5</f>
        <v>0.595993460490463</v>
      </c>
      <c r="BA145" s="1" t="n">
        <f aca="false">BA$5/(1-$C145)+$B$145-BA$5</f>
        <v>0.598393376650597</v>
      </c>
      <c r="BB145" s="1" t="n">
        <f aca="false">BB$5/(1-$C145)+$B$145-BB$5</f>
        <v>0.600793292810731</v>
      </c>
      <c r="BC145" s="1" t="n">
        <f aca="false">BC$5/(1-$C145)+$B$145-BC$5</f>
        <v>0.603193208970866</v>
      </c>
      <c r="BD145" s="1" t="n">
        <f aca="false">BD$5/(1-$C145)+$B$145-BD$5</f>
        <v>0.605593125131</v>
      </c>
      <c r="BE145" s="1" t="n">
        <f aca="false">BE$5/(1-$C145)+$B$145-BE$5</f>
        <v>0.607993041291134</v>
      </c>
      <c r="BF145" s="1" t="n">
        <f aca="false">BF$5/(1-$C145)+$B$145-BF$5</f>
        <v>0.610392957451268</v>
      </c>
      <c r="BG145" s="1" t="n">
        <f aca="false">BG$5/(1-$C145)+$B$145-BG$5</f>
        <v>0.612792873611402</v>
      </c>
      <c r="BH145" s="1" t="n">
        <f aca="false">BH$5/(1-$C145)+$B$145-BH$5</f>
        <v>0.615192789771536</v>
      </c>
      <c r="BI145" s="1" t="n">
        <f aca="false">BI$5/(1-$C145)+$B$145-BI$5</f>
        <v>0.617592705931671</v>
      </c>
      <c r="BJ145" s="1" t="n">
        <f aca="false">BJ$5/(1-$C145)+$B$145-BJ$5</f>
        <v>0.619992622091805</v>
      </c>
      <c r="BK145" s="1" t="n">
        <f aca="false">BK$5/(1-$C145)+$B$145-BK$5</f>
        <v>0.622392538251939</v>
      </c>
      <c r="BL145" s="1" t="n">
        <f aca="false">BL$5/(1-$C145)+$B$145-BL$5</f>
        <v>0.624792454412073</v>
      </c>
      <c r="BM145" s="1" t="n">
        <f aca="false">BM$5/(1-$C145)+$B$145-BM$5</f>
        <v>0.627192370572207</v>
      </c>
      <c r="BN145" s="1" t="n">
        <f aca="false">BN$5/(1-$C145)+$B$145-BN$5</f>
        <v>0.629592286732341</v>
      </c>
      <c r="BO145" s="1" t="n">
        <f aca="false">BO$5/(1-$C145)+$B$145-BO$5</f>
        <v>0.631992202892475</v>
      </c>
      <c r="BP145" s="1" t="n">
        <f aca="false">BP$5/(1-$C145)+$B$145-BP$5</f>
        <v>0.634392119052609</v>
      </c>
      <c r="BQ145" s="1" t="n">
        <f aca="false">BQ$5/(1-$C145)+$B$145-BQ$5</f>
        <v>0.636792035212744</v>
      </c>
      <c r="BR145" s="1" t="n">
        <f aca="false">BR$5/(1-$C145)+$B$145-BR$5</f>
        <v>0.639191951372878</v>
      </c>
      <c r="BS145" s="1" t="n">
        <f aca="false">BS$5/(1-$C145)+$B$145-BS$5</f>
        <v>0.641591867533012</v>
      </c>
      <c r="BT145" s="1" t="n">
        <f aca="false">BT$5/(1-$C145)+$B$145-BT$5</f>
        <v>0.643991783693146</v>
      </c>
      <c r="BU145" s="1" t="n">
        <f aca="false">BU$5/(1-$C145)+$B$145-BU$5</f>
        <v>0.64639169985328</v>
      </c>
      <c r="BV145" s="1" t="n">
        <f aca="false">BV$5/(1-$C145)+$B$145-BV$5</f>
        <v>0.648791616013414</v>
      </c>
      <c r="BW145" s="1" t="n">
        <f aca="false">BW$5/(1-$C145)+$B$145-BW$5</f>
        <v>0.651191532173548</v>
      </c>
      <c r="BX145" s="1" t="n">
        <f aca="false">BX$5/(1-$C145)+$B$145-BX$5</f>
        <v>0.653591448333682</v>
      </c>
      <c r="BY145" s="1" t="n">
        <f aca="false">BY$5/(1-$C145)+$B$145-BY$5</f>
        <v>0.655991364493817</v>
      </c>
      <c r="BZ145" s="1" t="n">
        <f aca="false">BZ$5/(1-$C145)+$B$145-BZ$5</f>
        <v>0.658391280653951</v>
      </c>
      <c r="CA145" s="1" t="n">
        <f aca="false">CA$5/(1-$C145)+$B$145-CA$5</f>
        <v>0.660791196814085</v>
      </c>
      <c r="CB145" s="1" t="n">
        <f aca="false">CB$5/(1-$C145)+$B$145-CB$5</f>
        <v>0.663191112974219</v>
      </c>
      <c r="CC145" s="1" t="n">
        <f aca="false">CC$5/(1-$C145)+$B$145-CC$5</f>
        <v>0.665591029134353</v>
      </c>
      <c r="CD145" s="1" t="n">
        <f aca="false">CD$5/(1-$C145)+$B$145-CD$5</f>
        <v>0.667990945294487</v>
      </c>
      <c r="CE145" s="1" t="n">
        <f aca="false">CE$5/(1-$C145)+$B$145-CE$5</f>
        <v>0.670390861454621</v>
      </c>
      <c r="CF145" s="1" t="n">
        <f aca="false">CF$5/(1-$C145)+$B$145-CF$5</f>
        <v>0.672790777614755</v>
      </c>
      <c r="CG145" s="1" t="n">
        <f aca="false">CG$5/(1-$C145)+$B$145-CG$5</f>
        <v>0.67519069377489</v>
      </c>
      <c r="CH145" s="1" t="n">
        <f aca="false">CH$5/(1-$C145)+$B$145-CH$5</f>
        <v>0.677590609935024</v>
      </c>
      <c r="CI145" s="1" t="n">
        <f aca="false">CI$5/(1-$C145)+$B$145-CI$5</f>
        <v>0.679990526095158</v>
      </c>
      <c r="CJ145" s="1" t="n">
        <f aca="false">CJ$5/(1-$C145)+$B$145-CJ$5</f>
        <v>0.682390442255292</v>
      </c>
      <c r="CK145" s="1" t="n">
        <f aca="false">CK$5/(1-$C145)+$B$145-CK$5</f>
        <v>0.684790358415426</v>
      </c>
      <c r="CL145" s="1" t="n">
        <f aca="false">CL$5/(1-$C145)+$B$145-CL$5</f>
        <v>0.68719027457556</v>
      </c>
      <c r="CM145" s="1" t="n">
        <f aca="false">CM$5/(1-$C145)+$B$145-CM$5</f>
        <v>0.689590190735694</v>
      </c>
      <c r="CN145" s="1" t="n">
        <f aca="false">CN$5/(1-$C145)+$B$145-CN$5</f>
        <v>0.691990106895829</v>
      </c>
      <c r="CO145" s="1" t="n">
        <f aca="false">CO$5/(1-$C145)+$B$145-CO$5</f>
        <v>0.694390023055963</v>
      </c>
      <c r="CP145" s="1" t="n">
        <f aca="false">CP$5/(1-$C145)+$B$145-CP$5</f>
        <v>0.696789939216097</v>
      </c>
      <c r="CQ145" s="1" t="n">
        <f aca="false">CQ$5/(1-$C145)+$B$145-CQ$5</f>
        <v>0.699189855376231</v>
      </c>
      <c r="CR145" s="1" t="n">
        <f aca="false">CR$5/(1-$C145)+$B$145-CR$5</f>
        <v>0.701589771536365</v>
      </c>
      <c r="CS145" s="1" t="n">
        <f aca="false">CS$5/(1-$C145)+$B$145-CS$5</f>
        <v>0.703989687696499</v>
      </c>
      <c r="CT145" s="1" t="n">
        <f aca="false">CT$5/(1-$C145)+$B$145-CT$5</f>
        <v>0.706389603856633</v>
      </c>
      <c r="CU145" s="1" t="n">
        <f aca="false">CU$5/(1-$C145)+$B$145-CU$5</f>
        <v>0.708789520016767</v>
      </c>
      <c r="CV145" s="1" t="n">
        <f aca="false">CV$5/(1-$C145)+$B$145-CV$5</f>
        <v>0.711189436176902</v>
      </c>
      <c r="CW145" s="1" t="n">
        <f aca="false">CW$5/(1-$C145)+$B$145-CW$5</f>
        <v>0.713589352337036</v>
      </c>
      <c r="CX145" s="1" t="n">
        <f aca="false">CX$5/(1-$C145)+$B$145-CX$5</f>
        <v>0.71598926849717</v>
      </c>
      <c r="CY145" s="1" t="n">
        <f aca="false">CY$5/(1-$C145)+$B$145-CY$5</f>
        <v>0.718389184657304</v>
      </c>
      <c r="CZ145" s="1" t="n">
        <f aca="false">CZ$5/(1-$C145)+$B$145-CZ$5</f>
        <v>0.720789100817438</v>
      </c>
      <c r="DA145" s="1" t="n">
        <f aca="false">DA$5/(1-$C145)+$B$145-DA$5</f>
        <v>0.723189016977572</v>
      </c>
      <c r="DB145" s="1" t="n">
        <f aca="false">DB$5/(1-$C145)+$B$145-DB$5</f>
        <v>0.725588933137706</v>
      </c>
      <c r="DC145" s="1" t="n">
        <f aca="false">DC$5/(1-$C145)+$B$145-DC$5</f>
        <v>0.72798884929784</v>
      </c>
      <c r="DD145" s="1" t="n">
        <f aca="false">DD$5/(1-$C145)+$B$145-DD$5</f>
        <v>0.730388765457975</v>
      </c>
      <c r="DE145" s="1" t="n">
        <f aca="false">DE$5/(1-$C145)+$B$145-DE$5</f>
        <v>0.732788681618109</v>
      </c>
      <c r="DF145" s="1" t="n">
        <f aca="false">DF$5/(1-$C145)+$B$145-DF$5</f>
        <v>0.735188597778243</v>
      </c>
      <c r="DG145" s="1" t="n">
        <f aca="false">DG$5/(1-$C145)+$B$145-DG$5</f>
        <v>0.737588513938377</v>
      </c>
      <c r="DH145" s="1" t="n">
        <f aca="false">DH$5/(1-$C145)+$B$145-DH$5</f>
        <v>0.739988430098511</v>
      </c>
      <c r="DI145" s="1" t="n">
        <f aca="false">DI$5/(1-$C145)+$B$145-DI$5</f>
        <v>0.742388346258645</v>
      </c>
      <c r="DJ145" s="1" t="n">
        <f aca="false">DJ$5/(1-$C145)+$B$145-DJ$5</f>
        <v>0.744788262418779</v>
      </c>
      <c r="DK145" s="1" t="n">
        <f aca="false">DK$5/(1-$C145)+$B$145-DK$5</f>
        <v>0.747188178578913</v>
      </c>
      <c r="DL145" s="1" t="n">
        <f aca="false">DL$5/(1-$C145)+$B$145-DL$5</f>
        <v>0.749588094739048</v>
      </c>
      <c r="DM145" s="1" t="n">
        <f aca="false">DM$5/(1-$C145)+$B$145-DM$5</f>
        <v>0.751988010899182</v>
      </c>
      <c r="DN145" s="1" t="n">
        <f aca="false">DN$5/(1-$C145)+$B$145-DN$5</f>
        <v>0.754387927059316</v>
      </c>
      <c r="DO145" s="1" t="n">
        <f aca="false">DO$5/(1-$C145)+$B$145-DO$5</f>
        <v>0.756787843219449</v>
      </c>
      <c r="DP145" s="1" t="n">
        <f aca="false">DP$5/(1-$C145)+$B$145-DP$5</f>
        <v>0.759187759379583</v>
      </c>
      <c r="DQ145" s="1" t="n">
        <f aca="false">DQ$5/(1-$C145)+$B$145-DQ$5</f>
        <v>0.761587675539717</v>
      </c>
      <c r="DR145" s="1" t="n">
        <f aca="false">DR$5/(1-$C145)+$B$145-DR$5</f>
        <v>0.763987591699851</v>
      </c>
      <c r="DS145" s="1" t="n">
        <f aca="false">DS$5/(1-$C145)+$B$145-DS$5</f>
        <v>0.766387507859985</v>
      </c>
      <c r="DT145" s="1" t="n">
        <f aca="false">DT$5/(1-$C145)+$B$145-DT$5</f>
        <v>0.768787424020121</v>
      </c>
      <c r="DU145" s="1" t="n">
        <f aca="false">DU$5/(1-$C145)+$B$145-DU$5</f>
        <v>0.771187340180255</v>
      </c>
      <c r="DV145" s="1" t="n">
        <f aca="false">DV$5/(1-$C145)+$B$145-DV$5</f>
        <v>0.773587256340389</v>
      </c>
      <c r="DW145" s="1" t="n">
        <f aca="false">DW$5/(1-$C145)+$B$145-DW$5</f>
        <v>0.775987172500521</v>
      </c>
      <c r="DX145" s="1" t="n">
        <f aca="false">DX$5/(1-$C145)+$B$145-DX$5</f>
        <v>0.778387088660657</v>
      </c>
      <c r="DY145" s="1" t="n">
        <f aca="false">DY$5/(1-$C145)+$B$145-DY$5</f>
        <v>0.780787004820791</v>
      </c>
      <c r="DZ145" s="1" t="n">
        <f aca="false">DZ$5/(1-$C145)+$B$145-DZ$5</f>
        <v>0.783186920980925</v>
      </c>
      <c r="EA145" s="1" t="n">
        <f aca="false">EA$5/(1-$C145)+$B$145-EA$5</f>
        <v>0.785586837141059</v>
      </c>
      <c r="EB145" s="1" t="n">
        <f aca="false">EB$5/(1-$C145)+$B$145-EB$5</f>
        <v>0.787986753301193</v>
      </c>
      <c r="EC145" s="1" t="n">
        <f aca="false">EC$5/(1-$C145)+$B$145-EC$5</f>
        <v>0.790386669461327</v>
      </c>
      <c r="ED145" s="1" t="n">
        <f aca="false">ED$5/(1-$C145)+$B$145-ED$5</f>
        <v>0.792786585621461</v>
      </c>
    </row>
    <row r="146" customFormat="false" ht="12.75" hidden="false" customHeight="false" outlineLevel="0" collapsed="false">
      <c r="A146" s="1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</row>
    <row r="147" customFormat="false" ht="12.75" hidden="false" customHeight="false" outlineLevel="0" collapsed="false">
      <c r="A147" s="5" t="s">
        <v>145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</row>
    <row r="148" customFormat="false" ht="12.75" hidden="false" customHeight="false" outlineLevel="0" collapsed="false">
      <c r="A148" s="18" t="s">
        <v>152</v>
      </c>
      <c r="B148" s="1" t="n">
        <f aca="false">0.3125</f>
        <v>0.3125</v>
      </c>
      <c r="C148" s="2" t="n">
        <f aca="false">0.0334</f>
        <v>0.0334</v>
      </c>
      <c r="D148" s="1" t="n">
        <f aca="false">D$5/(1-$C148)+$B$144-D$5</f>
        <v>0.402331160769708</v>
      </c>
      <c r="E148" s="1" t="n">
        <f aca="false">E$5/(1-$C148)+$B$144-E$5</f>
        <v>0.404058866128699</v>
      </c>
      <c r="F148" s="1" t="n">
        <f aca="false">F$5/(1-$C148)+$B$144-F$5</f>
        <v>0.405786571487689</v>
      </c>
      <c r="G148" s="1" t="n">
        <f aca="false">G$5/(1-$C148)+$B$144-G$5</f>
        <v>0.407514276846679</v>
      </c>
      <c r="H148" s="1" t="n">
        <f aca="false">H$5/(1-$C148)+$B$144-H$5</f>
        <v>0.409241982205669</v>
      </c>
      <c r="I148" s="1" t="n">
        <f aca="false">I$5/(1-$C148)+$B$144-I$5</f>
        <v>0.410969687564659</v>
      </c>
      <c r="J148" s="1" t="n">
        <f aca="false">J$5/(1-$C148)+$B$144-J$5</f>
        <v>0.41269739292365</v>
      </c>
      <c r="K148" s="1" t="n">
        <f aca="false">K$5/(1-$C148)+$B$144-K$5</f>
        <v>0.41442509828264</v>
      </c>
      <c r="L148" s="1" t="n">
        <f aca="false">L$5/(1-$C148)+$B$144-L$5</f>
        <v>0.41615280364163</v>
      </c>
      <c r="M148" s="1" t="n">
        <f aca="false">M$5/(1-$C148)+$B$144-M$5</f>
        <v>0.41788050900062</v>
      </c>
      <c r="N148" s="1" t="n">
        <f aca="false">N$5/(1-$C148)+$B$144-N$5</f>
        <v>0.419608214359611</v>
      </c>
      <c r="O148" s="1" t="n">
        <f aca="false">O$5/(1-$C148)+$B$144-O$5</f>
        <v>0.421335919718601</v>
      </c>
      <c r="P148" s="1" t="n">
        <f aca="false">P$5/(1-$C148)+$B$144-P$5</f>
        <v>0.423063625077591</v>
      </c>
      <c r="Q148" s="1" t="n">
        <f aca="false">Q$5/(1-$C148)+$B$144-Q$5</f>
        <v>0.424791330436582</v>
      </c>
      <c r="R148" s="1" t="n">
        <f aca="false">R$5/(1-$C148)+$B$144-R$5</f>
        <v>0.426519035795572</v>
      </c>
      <c r="S148" s="1" t="n">
        <f aca="false">S$5/(1-$C148)+$B$144-S$5</f>
        <v>0.428246741154562</v>
      </c>
      <c r="T148" s="1" t="n">
        <f aca="false">T$5/(1-$C148)+$B$144-T$5</f>
        <v>0.429974446513552</v>
      </c>
      <c r="U148" s="1" t="n">
        <f aca="false">U$5/(1-$C148)+$B$144-U$5</f>
        <v>0.431702151872543</v>
      </c>
      <c r="V148" s="1" t="n">
        <f aca="false">V$5/(1-$C148)+$B$144-V$5</f>
        <v>0.433429857231533</v>
      </c>
      <c r="W148" s="1" t="n">
        <f aca="false">W$5/(1-$C148)+$B$144-W$5</f>
        <v>0.435157562590523</v>
      </c>
      <c r="X148" s="1" t="n">
        <f aca="false">X$5/(1-$C148)+$B$144-X$5</f>
        <v>0.436885267949513</v>
      </c>
      <c r="Y148" s="1" t="n">
        <f aca="false">Y$5/(1-$C148)+$B$144-Y$5</f>
        <v>0.438612973308504</v>
      </c>
      <c r="Z148" s="1" t="n">
        <f aca="false">Z$5/(1-$C148)+$B$144-Z$5</f>
        <v>0.440340678667494</v>
      </c>
      <c r="AA148" s="1" t="n">
        <f aca="false">AA$5/(1-$C148)+$B$144-AA$5</f>
        <v>0.442068384026484</v>
      </c>
      <c r="AB148" s="1" t="n">
        <f aca="false">AB$5/(1-$C148)+$B$144-AB$5</f>
        <v>0.443796089385474</v>
      </c>
      <c r="AC148" s="1" t="n">
        <f aca="false">AC$5/(1-$C148)+$B$144-AC$5</f>
        <v>0.445523794744465</v>
      </c>
      <c r="AD148" s="1" t="n">
        <f aca="false">AD$5/(1-$C148)+$B$144-AD$5</f>
        <v>0.447251500103455</v>
      </c>
      <c r="AE148" s="1" t="n">
        <f aca="false">AE$5/(1-$C148)+$B$144-AE$5</f>
        <v>0.448979205462445</v>
      </c>
      <c r="AF148" s="1" t="n">
        <f aca="false">AF$5/(1-$C148)+$B$144-AF$5</f>
        <v>0.450706910821435</v>
      </c>
      <c r="AG148" s="1" t="n">
        <f aca="false">AG$5/(1-$C148)+$B$144-AG$5</f>
        <v>0.452434616180426</v>
      </c>
      <c r="AH148" s="1" t="n">
        <f aca="false">AH$5/(1-$C148)+$B$144-AH$5</f>
        <v>0.454162321539416</v>
      </c>
      <c r="AI148" s="1" t="n">
        <f aca="false">AI$5/(1-$C148)+$B$144-AI$5</f>
        <v>0.455890026898406</v>
      </c>
      <c r="AJ148" s="1" t="n">
        <f aca="false">AJ$5/(1-$C148)+$B$144-AJ$5</f>
        <v>0.457617732257397</v>
      </c>
      <c r="AK148" s="1" t="n">
        <f aca="false">AK$5/(1-$C148)+$B$144-AK$5</f>
        <v>0.459345437616387</v>
      </c>
      <c r="AL148" s="1" t="n">
        <f aca="false">AL$5/(1-$C148)+$B$144-AL$5</f>
        <v>0.461073142975377</v>
      </c>
      <c r="AM148" s="1" t="n">
        <f aca="false">AM$5/(1-$C148)+$B$144-AM$5</f>
        <v>0.462800848334367</v>
      </c>
      <c r="AN148" s="1" t="n">
        <f aca="false">AN$5/(1-$C148)+$B$144-AN$5</f>
        <v>0.464528553693358</v>
      </c>
      <c r="AO148" s="1" t="n">
        <f aca="false">AO$5/(1-$C148)+$B$144-AO$5</f>
        <v>0.466256259052348</v>
      </c>
      <c r="AP148" s="1" t="n">
        <f aca="false">AP$5/(1-$C148)+$B$144-AP$5</f>
        <v>0.467983964411338</v>
      </c>
      <c r="AQ148" s="1" t="n">
        <f aca="false">AQ$5/(1-$C148)+$B$144-AQ$5</f>
        <v>0.469711669770329</v>
      </c>
      <c r="AR148" s="1" t="n">
        <f aca="false">AR$5/(1-$C148)+$B$144-AR$5</f>
        <v>0.471439375129319</v>
      </c>
      <c r="AS148" s="1" t="n">
        <f aca="false">AS$5/(1-$C148)+$B$144-AS$5</f>
        <v>0.473167080488309</v>
      </c>
      <c r="AT148" s="1" t="n">
        <f aca="false">AT$5/(1-$C148)+$B$144-AT$5</f>
        <v>0.4748947858473</v>
      </c>
      <c r="AU148" s="1" t="n">
        <f aca="false">AU$5/(1-$C148)+$B$144-AU$5</f>
        <v>0.47662249120629</v>
      </c>
      <c r="AV148" s="1" t="n">
        <f aca="false">AV$5/(1-$C148)+$B$144-AV$5</f>
        <v>0.47835019656528</v>
      </c>
      <c r="AW148" s="1" t="n">
        <f aca="false">AW$5/(1-$C148)+$B$144-AW$5</f>
        <v>0.48007790192427</v>
      </c>
      <c r="AX148" s="1" t="n">
        <f aca="false">AX$5/(1-$C148)+$B$144-AX$5</f>
        <v>0.481805607283261</v>
      </c>
      <c r="AY148" s="1" t="n">
        <f aca="false">AY$5/(1-$C148)+$B$144-AY$5</f>
        <v>0.483533312642251</v>
      </c>
      <c r="AZ148" s="1" t="n">
        <f aca="false">AZ$5/(1-$C148)+$B$144-AZ$5</f>
        <v>0.485261018001241</v>
      </c>
      <c r="BA148" s="1" t="n">
        <f aca="false">BA$5/(1-$C148)+$B$144-BA$5</f>
        <v>0.486988723360232</v>
      </c>
      <c r="BB148" s="1" t="n">
        <f aca="false">BB$5/(1-$C148)+$B$144-BB$5</f>
        <v>0.488716428719222</v>
      </c>
      <c r="BC148" s="1" t="n">
        <f aca="false">BC$5/(1-$C148)+$B$144-BC$5</f>
        <v>0.490444134078213</v>
      </c>
      <c r="BD148" s="1" t="n">
        <f aca="false">BD$5/(1-$C148)+$B$144-BD$5</f>
        <v>0.492171839437202</v>
      </c>
      <c r="BE148" s="1" t="n">
        <f aca="false">BE$5/(1-$C148)+$B$144-BE$5</f>
        <v>0.493899544796193</v>
      </c>
      <c r="BF148" s="1" t="n">
        <f aca="false">BF$5/(1-$C148)+$B$144-BF$5</f>
        <v>0.495627250155184</v>
      </c>
      <c r="BG148" s="1" t="n">
        <f aca="false">BG$5/(1-$C148)+$B$144-BG$5</f>
        <v>0.497354955514173</v>
      </c>
      <c r="BH148" s="1" t="n">
        <f aca="false">BH$5/(1-$C148)+$B$144-BH$5</f>
        <v>0.499082660873164</v>
      </c>
      <c r="BI148" s="1" t="n">
        <f aca="false">BI$5/(1-$C148)+$B$144-BI$5</f>
        <v>0.500810366232154</v>
      </c>
      <c r="BJ148" s="1" t="n">
        <f aca="false">BJ$5/(1-$C148)+$B$144-BJ$5</f>
        <v>0.502538071591144</v>
      </c>
      <c r="BK148" s="1" t="n">
        <f aca="false">BK$5/(1-$C148)+$B$144-BK$5</f>
        <v>0.504265776950135</v>
      </c>
      <c r="BL148" s="1" t="n">
        <f aca="false">BL$5/(1-$C148)+$B$144-BL$5</f>
        <v>0.505993482309124</v>
      </c>
      <c r="BM148" s="1" t="n">
        <f aca="false">BM$5/(1-$C148)+$B$144-BM$5</f>
        <v>0.507721187668115</v>
      </c>
      <c r="BN148" s="1" t="n">
        <f aca="false">BN$5/(1-$C148)+$B$144-BN$5</f>
        <v>0.509448893027106</v>
      </c>
      <c r="BO148" s="1" t="n">
        <f aca="false">BO$5/(1-$C148)+$B$144-BO$5</f>
        <v>0.511176598386095</v>
      </c>
      <c r="BP148" s="1" t="n">
        <f aca="false">BP$5/(1-$C148)+$B$144-BP$5</f>
        <v>0.512904303745086</v>
      </c>
      <c r="BQ148" s="1" t="n">
        <f aca="false">BQ$5/(1-$C148)+$B$144-BQ$5</f>
        <v>0.514632009104076</v>
      </c>
      <c r="BR148" s="1" t="n">
        <f aca="false">BR$5/(1-$C148)+$B$144-BR$5</f>
        <v>0.516359714463066</v>
      </c>
      <c r="BS148" s="1" t="n">
        <f aca="false">BS$5/(1-$C148)+$B$144-BS$5</f>
        <v>0.518087419822057</v>
      </c>
      <c r="BT148" s="1" t="n">
        <f aca="false">BT$5/(1-$C148)+$B$144-BT$5</f>
        <v>0.519815125181047</v>
      </c>
      <c r="BU148" s="1" t="n">
        <f aca="false">BU$5/(1-$C148)+$B$144-BU$5</f>
        <v>0.521542830540037</v>
      </c>
      <c r="BV148" s="1" t="n">
        <f aca="false">BV$5/(1-$C148)+$B$144-BV$5</f>
        <v>0.523270535899028</v>
      </c>
      <c r="BW148" s="1" t="n">
        <f aca="false">BW$5/(1-$C148)+$B$144-BW$5</f>
        <v>0.524998241258017</v>
      </c>
      <c r="BX148" s="1" t="n">
        <f aca="false">BX$5/(1-$C148)+$B$144-BX$5</f>
        <v>0.526725946617008</v>
      </c>
      <c r="BY148" s="1" t="n">
        <f aca="false">BY$5/(1-$C148)+$B$144-BY$5</f>
        <v>0.528453651975998</v>
      </c>
      <c r="BZ148" s="1" t="n">
        <f aca="false">BZ$5/(1-$C148)+$B$144-BZ$5</f>
        <v>0.530181357334988</v>
      </c>
      <c r="CA148" s="1" t="n">
        <f aca="false">CA$5/(1-$C148)+$B$144-CA$5</f>
        <v>0.531909062693979</v>
      </c>
      <c r="CB148" s="1" t="n">
        <f aca="false">CB$5/(1-$C148)+$B$144-CB$5</f>
        <v>0.533636768052969</v>
      </c>
      <c r="CC148" s="1" t="n">
        <f aca="false">CC$5/(1-$C148)+$B$144-CC$5</f>
        <v>0.535364473411959</v>
      </c>
      <c r="CD148" s="1" t="n">
        <f aca="false">CD$5/(1-$C148)+$B$144-CD$5</f>
        <v>0.53709217877095</v>
      </c>
      <c r="CE148" s="1" t="n">
        <f aca="false">CE$5/(1-$C148)+$B$144-CE$5</f>
        <v>0.53881988412994</v>
      </c>
      <c r="CF148" s="1" t="n">
        <f aca="false">CF$5/(1-$C148)+$B$144-CF$5</f>
        <v>0.54054758948893</v>
      </c>
      <c r="CG148" s="1" t="n">
        <f aca="false">CG$5/(1-$C148)+$B$144-CG$5</f>
        <v>0.54227529484792</v>
      </c>
      <c r="CH148" s="1" t="n">
        <f aca="false">CH$5/(1-$C148)+$B$144-CH$5</f>
        <v>0.544003000206911</v>
      </c>
      <c r="CI148" s="1" t="n">
        <f aca="false">CI$5/(1-$C148)+$B$144-CI$5</f>
        <v>0.545730705565901</v>
      </c>
      <c r="CJ148" s="1" t="n">
        <f aca="false">CJ$5/(1-$C148)+$B$144-CJ$5</f>
        <v>0.547458410924891</v>
      </c>
      <c r="CK148" s="1" t="n">
        <f aca="false">CK$5/(1-$C148)+$B$144-CK$5</f>
        <v>0.549186116283882</v>
      </c>
      <c r="CL148" s="1" t="n">
        <f aca="false">CL$5/(1-$C148)+$B$144-CL$5</f>
        <v>0.550913821642872</v>
      </c>
      <c r="CM148" s="1" t="n">
        <f aca="false">CM$5/(1-$C148)+$B$144-CM$5</f>
        <v>0.552641527001862</v>
      </c>
      <c r="CN148" s="1" t="n">
        <f aca="false">CN$5/(1-$C148)+$B$144-CN$5</f>
        <v>0.554369232360852</v>
      </c>
      <c r="CO148" s="1" t="n">
        <f aca="false">CO$5/(1-$C148)+$B$144-CO$5</f>
        <v>0.556096937719842</v>
      </c>
      <c r="CP148" s="1" t="n">
        <f aca="false">CP$5/(1-$C148)+$B$144-CP$5</f>
        <v>0.557824643078833</v>
      </c>
      <c r="CQ148" s="1" t="n">
        <f aca="false">CQ$5/(1-$C148)+$B$144-CQ$5</f>
        <v>0.559552348437823</v>
      </c>
      <c r="CR148" s="1" t="n">
        <f aca="false">CR$5/(1-$C148)+$B$144-CR$5</f>
        <v>0.561280053796813</v>
      </c>
      <c r="CS148" s="1" t="n">
        <f aca="false">CS$5/(1-$C148)+$B$144-CS$5</f>
        <v>0.563007759155804</v>
      </c>
      <c r="CT148" s="1" t="n">
        <f aca="false">CT$5/(1-$C148)+$B$144-CT$5</f>
        <v>0.564735464514794</v>
      </c>
      <c r="CU148" s="1" t="n">
        <f aca="false">CU$5/(1-$C148)+$B$144-CU$5</f>
        <v>0.566463169873784</v>
      </c>
      <c r="CV148" s="1" t="n">
        <f aca="false">CV$5/(1-$C148)+$B$144-CV$5</f>
        <v>0.568190875232775</v>
      </c>
      <c r="CW148" s="1" t="n">
        <f aca="false">CW$5/(1-$C148)+$B$144-CW$5</f>
        <v>0.569918580591764</v>
      </c>
      <c r="CX148" s="1" t="n">
        <f aca="false">CX$5/(1-$C148)+$B$144-CX$5</f>
        <v>0.571646285950755</v>
      </c>
      <c r="CY148" s="1" t="n">
        <f aca="false">CY$5/(1-$C148)+$B$144-CY$5</f>
        <v>0.573373991309746</v>
      </c>
      <c r="CZ148" s="1" t="n">
        <f aca="false">CZ$5/(1-$C148)+$B$144-CZ$5</f>
        <v>0.575101696668735</v>
      </c>
      <c r="DA148" s="1" t="n">
        <f aca="false">DA$5/(1-$C148)+$B$144-DA$5</f>
        <v>0.576829402027726</v>
      </c>
      <c r="DB148" s="1" t="n">
        <f aca="false">DB$5/(1-$C148)+$B$144-DB$5</f>
        <v>0.578557107386716</v>
      </c>
      <c r="DC148" s="1" t="n">
        <f aca="false">DC$5/(1-$C148)+$B$144-DC$5</f>
        <v>0.580284812745706</v>
      </c>
      <c r="DD148" s="1" t="n">
        <f aca="false">DD$5/(1-$C148)+$B$144-DD$5</f>
        <v>0.582012518104697</v>
      </c>
      <c r="DE148" s="1" t="n">
        <f aca="false">DE$5/(1-$C148)+$B$144-DE$5</f>
        <v>0.583740223463686</v>
      </c>
      <c r="DF148" s="1" t="n">
        <f aca="false">DF$5/(1-$C148)+$B$144-DF$5</f>
        <v>0.585467928822677</v>
      </c>
      <c r="DG148" s="1" t="n">
        <f aca="false">DG$5/(1-$C148)+$B$144-DG$5</f>
        <v>0.587195634181668</v>
      </c>
      <c r="DH148" s="1" t="n">
        <f aca="false">DH$5/(1-$C148)+$B$144-DH$5</f>
        <v>0.588923339540657</v>
      </c>
      <c r="DI148" s="1" t="n">
        <f aca="false">DI$5/(1-$C148)+$B$144-DI$5</f>
        <v>0.590651044899648</v>
      </c>
      <c r="DJ148" s="1" t="n">
        <f aca="false">DJ$5/(1-$C148)+$B$144-DJ$5</f>
        <v>0.592378750258638</v>
      </c>
      <c r="DK148" s="1" t="n">
        <f aca="false">DK$5/(1-$C148)+$B$144-DK$5</f>
        <v>0.594106455617628</v>
      </c>
      <c r="DL148" s="1" t="n">
        <f aca="false">DL$5/(1-$C148)+$B$144-DL$5</f>
        <v>0.595834160976619</v>
      </c>
      <c r="DM148" s="1" t="n">
        <f aca="false">DM$5/(1-$C148)+$B$144-DM$5</f>
        <v>0.597561866335609</v>
      </c>
      <c r="DN148" s="1" t="n">
        <f aca="false">DN$5/(1-$C148)+$B$144-DN$5</f>
        <v>0.599289571694599</v>
      </c>
      <c r="DO148" s="1" t="n">
        <f aca="false">DO$5/(1-$C148)+$B$144-DO$5</f>
        <v>0.60101727705359</v>
      </c>
      <c r="DP148" s="1" t="n">
        <f aca="false">DP$5/(1-$C148)+$B$144-DP$5</f>
        <v>0.60274498241258</v>
      </c>
      <c r="DQ148" s="1" t="n">
        <f aca="false">DQ$5/(1-$C148)+$B$144-DQ$5</f>
        <v>0.60447268777157</v>
      </c>
      <c r="DR148" s="1" t="n">
        <f aca="false">DR$5/(1-$C148)+$B$144-DR$5</f>
        <v>0.60620039313056</v>
      </c>
      <c r="DS148" s="1" t="n">
        <f aca="false">DS$5/(1-$C148)+$B$144-DS$5</f>
        <v>0.60792809848955</v>
      </c>
      <c r="DT148" s="1" t="n">
        <f aca="false">DT$5/(1-$C148)+$B$144-DT$5</f>
        <v>0.609655803848541</v>
      </c>
      <c r="DU148" s="1" t="n">
        <f aca="false">DU$5/(1-$C148)+$B$144-DU$5</f>
        <v>0.611383509207531</v>
      </c>
      <c r="DV148" s="1" t="n">
        <f aca="false">DV$5/(1-$C148)+$B$144-DV$5</f>
        <v>0.61311121456652</v>
      </c>
      <c r="DW148" s="1" t="n">
        <f aca="false">DW$5/(1-$C148)+$B$144-DW$5</f>
        <v>0.614838919925511</v>
      </c>
      <c r="DX148" s="1" t="n">
        <f aca="false">DX$5/(1-$C148)+$B$144-DX$5</f>
        <v>0.616566625284501</v>
      </c>
      <c r="DY148" s="1" t="n">
        <f aca="false">DY$5/(1-$C148)+$B$144-DY$5</f>
        <v>0.618294330643492</v>
      </c>
      <c r="DZ148" s="1" t="n">
        <f aca="false">DZ$5/(1-$C148)+$B$144-DZ$5</f>
        <v>0.620022036002482</v>
      </c>
      <c r="EA148" s="1" t="n">
        <f aca="false">EA$5/(1-$C148)+$B$144-EA$5</f>
        <v>0.621749741361473</v>
      </c>
      <c r="EB148" s="1" t="n">
        <f aca="false">EB$5/(1-$C148)+$B$144-EB$5</f>
        <v>0.623477446720464</v>
      </c>
      <c r="EC148" s="1" t="n">
        <f aca="false">EC$5/(1-$C148)+$B$144-EC$5</f>
        <v>0.625205152079452</v>
      </c>
      <c r="ED148" s="1" t="n">
        <f aca="false">ED$5/(1-$C148)+$B$144-ED$5</f>
        <v>0.626932857438443</v>
      </c>
    </row>
    <row r="149" customFormat="false" ht="12.75" hidden="false" customHeight="false" outlineLevel="0" collapsed="false">
      <c r="A149" s="18" t="s">
        <v>153</v>
      </c>
      <c r="B149" s="1" t="n">
        <f aca="false">0.3708</f>
        <v>0.3708</v>
      </c>
      <c r="C149" s="2" t="n">
        <f aca="false">0.0416</f>
        <v>0.0416</v>
      </c>
      <c r="D149" s="1" t="n">
        <f aca="false">D$5/(1-$C149)+$B$145-D$5</f>
        <v>0.473908514190317</v>
      </c>
      <c r="E149" s="1" t="n">
        <f aca="false">E$5/(1-$C149)+$B$145-E$5</f>
        <v>0.476078797996661</v>
      </c>
      <c r="F149" s="1" t="n">
        <f aca="false">F$5/(1-$C149)+$B$145-F$5</f>
        <v>0.478249081803005</v>
      </c>
      <c r="G149" s="1" t="n">
        <f aca="false">G$5/(1-$C149)+$B$145-G$5</f>
        <v>0.480419365609349</v>
      </c>
      <c r="H149" s="1" t="n">
        <f aca="false">H$5/(1-$C149)+$B$145-H$5</f>
        <v>0.482589649415693</v>
      </c>
      <c r="I149" s="1" t="n">
        <f aca="false">I$5/(1-$C149)+$B$145-I$5</f>
        <v>0.484759933222037</v>
      </c>
      <c r="J149" s="1" t="n">
        <f aca="false">J$5/(1-$C149)+$B$145-J$5</f>
        <v>0.486930217028381</v>
      </c>
      <c r="K149" s="1" t="n">
        <f aca="false">K$5/(1-$C149)+$B$145-K$5</f>
        <v>0.489100500834724</v>
      </c>
      <c r="L149" s="1" t="n">
        <f aca="false">L$5/(1-$C149)+$B$145-L$5</f>
        <v>0.491270784641068</v>
      </c>
      <c r="M149" s="1" t="n">
        <f aca="false">M$5/(1-$C149)+$B$145-M$5</f>
        <v>0.493441068447412</v>
      </c>
      <c r="N149" s="1" t="n">
        <f aca="false">N$5/(1-$C149)+$B$145-N$5</f>
        <v>0.495611352253756</v>
      </c>
      <c r="O149" s="1" t="n">
        <f aca="false">O$5/(1-$C149)+$B$145-O$5</f>
        <v>0.4977816360601</v>
      </c>
      <c r="P149" s="1" t="n">
        <f aca="false">P$5/(1-$C149)+$B$145-P$5</f>
        <v>0.499951919866444</v>
      </c>
      <c r="Q149" s="1" t="n">
        <f aca="false">Q$5/(1-$C149)+$B$145-Q$5</f>
        <v>0.502122203672788</v>
      </c>
      <c r="R149" s="1" t="n">
        <f aca="false">R$5/(1-$C149)+$B$145-R$5</f>
        <v>0.504292487479132</v>
      </c>
      <c r="S149" s="1" t="n">
        <f aca="false">S$5/(1-$C149)+$B$145-S$5</f>
        <v>0.506462771285476</v>
      </c>
      <c r="T149" s="1" t="n">
        <f aca="false">T$5/(1-$C149)+$B$145-T$5</f>
        <v>0.508633055091819</v>
      </c>
      <c r="U149" s="1" t="n">
        <f aca="false">U$5/(1-$C149)+$B$145-U$5</f>
        <v>0.510803338898163</v>
      </c>
      <c r="V149" s="1" t="n">
        <f aca="false">V$5/(1-$C149)+$B$145-V$5</f>
        <v>0.512973622704507</v>
      </c>
      <c r="W149" s="1" t="n">
        <f aca="false">W$5/(1-$C149)+$B$145-W$5</f>
        <v>0.515143906510851</v>
      </c>
      <c r="X149" s="1" t="n">
        <f aca="false">X$5/(1-$C149)+$B$145-X$5</f>
        <v>0.517314190317195</v>
      </c>
      <c r="Y149" s="1" t="n">
        <f aca="false">Y$5/(1-$C149)+$B$145-Y$5</f>
        <v>0.519484474123539</v>
      </c>
      <c r="Z149" s="1" t="n">
        <f aca="false">Z$5/(1-$C149)+$B$145-Z$5</f>
        <v>0.521654757929883</v>
      </c>
      <c r="AA149" s="1" t="n">
        <f aca="false">AA$5/(1-$C149)+$B$145-AA$5</f>
        <v>0.523825041736227</v>
      </c>
      <c r="AB149" s="1" t="n">
        <f aca="false">AB$5/(1-$C149)+$B$145-AB$5</f>
        <v>0.525995325542571</v>
      </c>
      <c r="AC149" s="1" t="n">
        <f aca="false">AC$5/(1-$C149)+$B$145-AC$5</f>
        <v>0.528165609348914</v>
      </c>
      <c r="AD149" s="1" t="n">
        <f aca="false">AD$5/(1-$C149)+$B$145-AD$5</f>
        <v>0.530335893155258</v>
      </c>
      <c r="AE149" s="1" t="n">
        <f aca="false">AE$5/(1-$C149)+$B$145-AE$5</f>
        <v>0.532506176961602</v>
      </c>
      <c r="AF149" s="1" t="n">
        <f aca="false">AF$5/(1-$C149)+$B$145-AF$5</f>
        <v>0.534676460767946</v>
      </c>
      <c r="AG149" s="1" t="n">
        <f aca="false">AG$5/(1-$C149)+$B$145-AG$5</f>
        <v>0.53684674457429</v>
      </c>
      <c r="AH149" s="1" t="n">
        <f aca="false">AH$5/(1-$C149)+$B$145-AH$5</f>
        <v>0.539017028380634</v>
      </c>
      <c r="AI149" s="1" t="n">
        <f aca="false">AI$5/(1-$C149)+$B$145-AI$5</f>
        <v>0.541187312186978</v>
      </c>
      <c r="AJ149" s="1" t="n">
        <f aca="false">AJ$5/(1-$C149)+$B$145-AJ$5</f>
        <v>0.543357595993322</v>
      </c>
      <c r="AK149" s="1" t="n">
        <f aca="false">AK$5/(1-$C149)+$B$145-AK$5</f>
        <v>0.545527879799666</v>
      </c>
      <c r="AL149" s="1" t="n">
        <f aca="false">AL$5/(1-$C149)+$B$145-AL$5</f>
        <v>0.54769816360601</v>
      </c>
      <c r="AM149" s="1" t="n">
        <f aca="false">AM$5/(1-$C149)+$B$145-AM$5</f>
        <v>0.549868447412353</v>
      </c>
      <c r="AN149" s="1" t="n">
        <f aca="false">AN$5/(1-$C149)+$B$145-AN$5</f>
        <v>0.552038731218697</v>
      </c>
      <c r="AO149" s="1" t="n">
        <f aca="false">AO$5/(1-$C149)+$B$145-AO$5</f>
        <v>0.554209015025041</v>
      </c>
      <c r="AP149" s="1" t="n">
        <f aca="false">AP$5/(1-$C149)+$B$145-AP$5</f>
        <v>0.556379298831385</v>
      </c>
      <c r="AQ149" s="1" t="n">
        <f aca="false">AQ$5/(1-$C149)+$B$145-AQ$5</f>
        <v>0.558549582637729</v>
      </c>
      <c r="AR149" s="1" t="n">
        <f aca="false">AR$5/(1-$C149)+$B$145-AR$5</f>
        <v>0.560719866444073</v>
      </c>
      <c r="AS149" s="1" t="n">
        <f aca="false">AS$5/(1-$C149)+$B$145-AS$5</f>
        <v>0.562890150250417</v>
      </c>
      <c r="AT149" s="1" t="n">
        <f aca="false">AT$5/(1-$C149)+$B$145-AT$5</f>
        <v>0.565060434056761</v>
      </c>
      <c r="AU149" s="1" t="n">
        <f aca="false">AU$5/(1-$C149)+$B$145-AU$5</f>
        <v>0.567230717863105</v>
      </c>
      <c r="AV149" s="1" t="n">
        <f aca="false">AV$5/(1-$C149)+$B$145-AV$5</f>
        <v>0.569401001669449</v>
      </c>
      <c r="AW149" s="1" t="n">
        <f aca="false">AW$5/(1-$C149)+$B$145-AW$5</f>
        <v>0.571571285475792</v>
      </c>
      <c r="AX149" s="1" t="n">
        <f aca="false">AX$5/(1-$C149)+$B$145-AX$5</f>
        <v>0.573741569282137</v>
      </c>
      <c r="AY149" s="1" t="n">
        <f aca="false">AY$5/(1-$C149)+$B$145-AY$5</f>
        <v>0.575911853088481</v>
      </c>
      <c r="AZ149" s="1" t="n">
        <f aca="false">AZ$5/(1-$C149)+$B$145-AZ$5</f>
        <v>0.578082136894825</v>
      </c>
      <c r="BA149" s="1" t="n">
        <f aca="false">BA$5/(1-$C149)+$B$145-BA$5</f>
        <v>0.580252420701168</v>
      </c>
      <c r="BB149" s="1" t="n">
        <f aca="false">BB$5/(1-$C149)+$B$145-BB$5</f>
        <v>0.582422704507513</v>
      </c>
      <c r="BC149" s="1" t="n">
        <f aca="false">BC$5/(1-$C149)+$B$145-BC$5</f>
        <v>0.584592988313856</v>
      </c>
      <c r="BD149" s="1" t="n">
        <f aca="false">BD$5/(1-$C149)+$B$145-BD$5</f>
        <v>0.586763272120201</v>
      </c>
      <c r="BE149" s="1" t="n">
        <f aca="false">BE$5/(1-$C149)+$B$145-BE$5</f>
        <v>0.588933555926544</v>
      </c>
      <c r="BF149" s="1" t="n">
        <f aca="false">BF$5/(1-$C149)+$B$145-BF$5</f>
        <v>0.591103839732888</v>
      </c>
      <c r="BG149" s="1" t="n">
        <f aca="false">BG$5/(1-$C149)+$B$145-BG$5</f>
        <v>0.593274123539232</v>
      </c>
      <c r="BH149" s="1" t="n">
        <f aca="false">BH$5/(1-$C149)+$B$145-BH$5</f>
        <v>0.595444407345576</v>
      </c>
      <c r="BI149" s="1" t="n">
        <f aca="false">BI$5/(1-$C149)+$B$145-BI$5</f>
        <v>0.59761469115192</v>
      </c>
      <c r="BJ149" s="1" t="n">
        <f aca="false">BJ$5/(1-$C149)+$B$145-BJ$5</f>
        <v>0.599784974958264</v>
      </c>
      <c r="BK149" s="1" t="n">
        <f aca="false">BK$5/(1-$C149)+$B$145-BK$5</f>
        <v>0.601955258764607</v>
      </c>
      <c r="BL149" s="1" t="n">
        <f aca="false">BL$5/(1-$C149)+$B$145-BL$5</f>
        <v>0.604125542570952</v>
      </c>
      <c r="BM149" s="1" t="n">
        <f aca="false">BM$5/(1-$C149)+$B$145-BM$5</f>
        <v>0.606295826377295</v>
      </c>
      <c r="BN149" s="1" t="n">
        <f aca="false">BN$5/(1-$C149)+$B$145-BN$5</f>
        <v>0.608466110183639</v>
      </c>
      <c r="BO149" s="1" t="n">
        <f aca="false">BO$5/(1-$C149)+$B$145-BO$5</f>
        <v>0.610636393989983</v>
      </c>
      <c r="BP149" s="1" t="n">
        <f aca="false">BP$5/(1-$C149)+$B$145-BP$5</f>
        <v>0.612806677796327</v>
      </c>
      <c r="BQ149" s="1" t="n">
        <f aca="false">BQ$5/(1-$C149)+$B$145-BQ$5</f>
        <v>0.614976961602671</v>
      </c>
      <c r="BR149" s="1" t="n">
        <f aca="false">BR$5/(1-$C149)+$B$145-BR$5</f>
        <v>0.617147245409015</v>
      </c>
      <c r="BS149" s="1" t="n">
        <f aca="false">BS$5/(1-$C149)+$B$145-BS$5</f>
        <v>0.619317529215358</v>
      </c>
      <c r="BT149" s="1" t="n">
        <f aca="false">BT$5/(1-$C149)+$B$145-BT$5</f>
        <v>0.621487813021703</v>
      </c>
      <c r="BU149" s="1" t="n">
        <f aca="false">BU$5/(1-$C149)+$B$145-BU$5</f>
        <v>0.623658096828047</v>
      </c>
      <c r="BV149" s="1" t="n">
        <f aca="false">BV$5/(1-$C149)+$B$145-BV$5</f>
        <v>0.62582838063439</v>
      </c>
      <c r="BW149" s="1" t="n">
        <f aca="false">BW$5/(1-$C149)+$B$145-BW$5</f>
        <v>0.627998664440734</v>
      </c>
      <c r="BX149" s="1" t="n">
        <f aca="false">BX$5/(1-$C149)+$B$145-BX$5</f>
        <v>0.630168948247079</v>
      </c>
      <c r="BY149" s="1" t="n">
        <f aca="false">BY$5/(1-$C149)+$B$145-BY$5</f>
        <v>0.632339232053422</v>
      </c>
      <c r="BZ149" s="1" t="n">
        <f aca="false">BZ$5/(1-$C149)+$B$145-BZ$5</f>
        <v>0.634509515859766</v>
      </c>
      <c r="CA149" s="1" t="n">
        <f aca="false">CA$5/(1-$C149)+$B$145-CA$5</f>
        <v>0.63667979966611</v>
      </c>
      <c r="CB149" s="1" t="n">
        <f aca="false">CB$5/(1-$C149)+$B$145-CB$5</f>
        <v>0.638850083472454</v>
      </c>
      <c r="CC149" s="1" t="n">
        <f aca="false">CC$5/(1-$C149)+$B$145-CC$5</f>
        <v>0.641020367278798</v>
      </c>
      <c r="CD149" s="1" t="n">
        <f aca="false">CD$5/(1-$C149)+$B$145-CD$5</f>
        <v>0.643190651085142</v>
      </c>
      <c r="CE149" s="1" t="n">
        <f aca="false">CE$5/(1-$C149)+$B$145-CE$5</f>
        <v>0.645360934891485</v>
      </c>
      <c r="CF149" s="1" t="n">
        <f aca="false">CF$5/(1-$C149)+$B$145-CF$5</f>
        <v>0.64753121869783</v>
      </c>
      <c r="CG149" s="1" t="n">
        <f aca="false">CG$5/(1-$C149)+$B$145-CG$5</f>
        <v>0.649701502504173</v>
      </c>
      <c r="CH149" s="1" t="n">
        <f aca="false">CH$5/(1-$C149)+$B$145-CH$5</f>
        <v>0.651871786310517</v>
      </c>
      <c r="CI149" s="1" t="n">
        <f aca="false">CI$5/(1-$C149)+$B$145-CI$5</f>
        <v>0.654042070116861</v>
      </c>
      <c r="CJ149" s="1" t="n">
        <f aca="false">CJ$5/(1-$C149)+$B$145-CJ$5</f>
        <v>0.656212353923205</v>
      </c>
      <c r="CK149" s="1" t="n">
        <f aca="false">CK$5/(1-$C149)+$B$145-CK$5</f>
        <v>0.658382637729549</v>
      </c>
      <c r="CL149" s="1" t="n">
        <f aca="false">CL$5/(1-$C149)+$B$145-CL$5</f>
        <v>0.660552921535893</v>
      </c>
      <c r="CM149" s="1" t="n">
        <f aca="false">CM$5/(1-$C149)+$B$145-CM$5</f>
        <v>0.662723205342236</v>
      </c>
      <c r="CN149" s="1" t="n">
        <f aca="false">CN$5/(1-$C149)+$B$145-CN$5</f>
        <v>0.664893489148581</v>
      </c>
      <c r="CO149" s="1" t="n">
        <f aca="false">CO$5/(1-$C149)+$B$145-CO$5</f>
        <v>0.667063772954925</v>
      </c>
      <c r="CP149" s="1" t="n">
        <f aca="false">CP$5/(1-$C149)+$B$145-CP$5</f>
        <v>0.669234056761268</v>
      </c>
      <c r="CQ149" s="1" t="n">
        <f aca="false">CQ$5/(1-$C149)+$B$145-CQ$5</f>
        <v>0.671404340567612</v>
      </c>
      <c r="CR149" s="1" t="n">
        <f aca="false">CR$5/(1-$C149)+$B$145-CR$5</f>
        <v>0.673574624373956</v>
      </c>
      <c r="CS149" s="1" t="n">
        <f aca="false">CS$5/(1-$C149)+$B$145-CS$5</f>
        <v>0.6757449081803</v>
      </c>
      <c r="CT149" s="1" t="n">
        <f aca="false">CT$5/(1-$C149)+$B$145-CT$5</f>
        <v>0.677915191986644</v>
      </c>
      <c r="CU149" s="1" t="n">
        <f aca="false">CU$5/(1-$C149)+$B$145-CU$5</f>
        <v>0.680085475792988</v>
      </c>
      <c r="CV149" s="1" t="n">
        <f aca="false">CV$5/(1-$C149)+$B$145-CV$5</f>
        <v>0.682255759599332</v>
      </c>
      <c r="CW149" s="1" t="n">
        <f aca="false">CW$5/(1-$C149)+$B$145-CW$5</f>
        <v>0.684426043405676</v>
      </c>
      <c r="CX149" s="1" t="n">
        <f aca="false">CX$5/(1-$C149)+$B$145-CX$5</f>
        <v>0.686596327212019</v>
      </c>
      <c r="CY149" s="1" t="n">
        <f aca="false">CY$5/(1-$C149)+$B$145-CY$5</f>
        <v>0.688766611018363</v>
      </c>
      <c r="CZ149" s="1" t="n">
        <f aca="false">CZ$5/(1-$C149)+$B$145-CZ$5</f>
        <v>0.690936894824707</v>
      </c>
      <c r="DA149" s="1" t="n">
        <f aca="false">DA$5/(1-$C149)+$B$145-DA$5</f>
        <v>0.693107178631051</v>
      </c>
      <c r="DB149" s="1" t="n">
        <f aca="false">DB$5/(1-$C149)+$B$145-DB$5</f>
        <v>0.695277462437395</v>
      </c>
      <c r="DC149" s="1" t="n">
        <f aca="false">DC$5/(1-$C149)+$B$145-DC$5</f>
        <v>0.697447746243739</v>
      </c>
      <c r="DD149" s="1" t="n">
        <f aca="false">DD$5/(1-$C149)+$B$145-DD$5</f>
        <v>0.699618030050083</v>
      </c>
      <c r="DE149" s="1" t="n">
        <f aca="false">DE$5/(1-$C149)+$B$145-DE$5</f>
        <v>0.701788313856427</v>
      </c>
      <c r="DF149" s="1" t="n">
        <f aca="false">DF$5/(1-$C149)+$B$145-DF$5</f>
        <v>0.703958597662771</v>
      </c>
      <c r="DG149" s="1" t="n">
        <f aca="false">DG$5/(1-$C149)+$B$145-DG$5</f>
        <v>0.706128881469114</v>
      </c>
      <c r="DH149" s="1" t="n">
        <f aca="false">DH$5/(1-$C149)+$B$145-DH$5</f>
        <v>0.708299165275458</v>
      </c>
      <c r="DI149" s="1" t="n">
        <f aca="false">DI$5/(1-$C149)+$B$145-DI$5</f>
        <v>0.710469449081803</v>
      </c>
      <c r="DJ149" s="1" t="n">
        <f aca="false">DJ$5/(1-$C149)+$B$145-DJ$5</f>
        <v>0.712639732888146</v>
      </c>
      <c r="DK149" s="1" t="n">
        <f aca="false">DK$5/(1-$C149)+$B$145-DK$5</f>
        <v>0.71481001669449</v>
      </c>
      <c r="DL149" s="1" t="n">
        <f aca="false">DL$5/(1-$C149)+$B$145-DL$5</f>
        <v>0.716980300500834</v>
      </c>
      <c r="DM149" s="1" t="n">
        <f aca="false">DM$5/(1-$C149)+$B$145-DM$5</f>
        <v>0.719150584307178</v>
      </c>
      <c r="DN149" s="1" t="n">
        <f aca="false">DN$5/(1-$C149)+$B$145-DN$5</f>
        <v>0.721320868113522</v>
      </c>
      <c r="DO149" s="1" t="n">
        <f aca="false">DO$5/(1-$C149)+$B$145-DO$5</f>
        <v>0.723491151919866</v>
      </c>
      <c r="DP149" s="1" t="n">
        <f aca="false">DP$5/(1-$C149)+$B$145-DP$5</f>
        <v>0.725661435726209</v>
      </c>
      <c r="DQ149" s="1" t="n">
        <f aca="false">DQ$5/(1-$C149)+$B$145-DQ$5</f>
        <v>0.727831719532553</v>
      </c>
      <c r="DR149" s="1" t="n">
        <f aca="false">DR$5/(1-$C149)+$B$145-DR$5</f>
        <v>0.730002003338897</v>
      </c>
      <c r="DS149" s="1" t="n">
        <f aca="false">DS$5/(1-$C149)+$B$145-DS$5</f>
        <v>0.732172287145241</v>
      </c>
      <c r="DT149" s="1" t="n">
        <f aca="false">DT$5/(1-$C149)+$B$145-DT$5</f>
        <v>0.734342570951585</v>
      </c>
      <c r="DU149" s="1" t="n">
        <f aca="false">DU$5/(1-$C149)+$B$145-DU$5</f>
        <v>0.736512854757928</v>
      </c>
      <c r="DV149" s="1" t="n">
        <f aca="false">DV$5/(1-$C149)+$B$145-DV$5</f>
        <v>0.738683138564272</v>
      </c>
      <c r="DW149" s="1" t="n">
        <f aca="false">DW$5/(1-$C149)+$B$145-DW$5</f>
        <v>0.740853422370616</v>
      </c>
      <c r="DX149" s="1" t="n">
        <f aca="false">DX$5/(1-$C149)+$B$145-DX$5</f>
        <v>0.743023706176961</v>
      </c>
      <c r="DY149" s="1" t="n">
        <f aca="false">DY$5/(1-$C149)+$B$145-DY$5</f>
        <v>0.745193989983305</v>
      </c>
      <c r="DZ149" s="1" t="n">
        <f aca="false">DZ$5/(1-$C149)+$B$145-DZ$5</f>
        <v>0.747364273789647</v>
      </c>
      <c r="EA149" s="1" t="n">
        <f aca="false">EA$5/(1-$C149)+$B$145-EA$5</f>
        <v>0.749534557595991</v>
      </c>
      <c r="EB149" s="1" t="n">
        <f aca="false">EB$5/(1-$C149)+$B$145-EB$5</f>
        <v>0.751704841402336</v>
      </c>
      <c r="EC149" s="1" t="n">
        <f aca="false">EC$5/(1-$C149)+$B$145-EC$5</f>
        <v>0.75387512520868</v>
      </c>
      <c r="ED149" s="1" t="n">
        <f aca="false">ED$5/(1-$C149)+$B$145-ED$5</f>
        <v>0.756045409015024</v>
      </c>
    </row>
    <row r="150" customFormat="false" ht="12.75" hidden="false" customHeight="false" outlineLevel="0" collapsed="false">
      <c r="A150" s="1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</row>
    <row r="151" customFormat="false" ht="12.75" hidden="false" customHeight="false" outlineLevel="0" collapsed="false">
      <c r="A151" s="18" t="s">
        <v>145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</row>
    <row r="152" customFormat="false" ht="12.75" hidden="false" customHeight="false" outlineLevel="0" collapsed="false">
      <c r="A152" s="18" t="s">
        <v>177</v>
      </c>
      <c r="B152" s="1" t="n">
        <f aca="false">0.0973</f>
        <v>0.0973</v>
      </c>
      <c r="C152" s="2" t="n">
        <v>0</v>
      </c>
      <c r="D152" s="1" t="n">
        <f aca="false">D$5/(1-$C152)+$B$152-D$5</f>
        <v>0.0972999999999999</v>
      </c>
      <c r="E152" s="1" t="n">
        <f aca="false">E$5/(1-$C152)+$B$152-E$5</f>
        <v>0.0972999999999999</v>
      </c>
      <c r="F152" s="1" t="n">
        <f aca="false">F$5/(1-$C152)+$B$152-F$5</f>
        <v>0.0972999999999999</v>
      </c>
      <c r="G152" s="1" t="n">
        <f aca="false">G$5/(1-$C152)+$B$152-G$5</f>
        <v>0.0972999999999999</v>
      </c>
      <c r="H152" s="1" t="n">
        <f aca="false">H$5/(1-$C152)+$B$152-H$5</f>
        <v>0.0972999999999999</v>
      </c>
      <c r="I152" s="1" t="n">
        <f aca="false">I$5/(1-$C152)+$B$152-I$5</f>
        <v>0.0972999999999999</v>
      </c>
      <c r="J152" s="1" t="n">
        <f aca="false">J$5/(1-$C152)+$B$152-J$5</f>
        <v>0.0972999999999999</v>
      </c>
      <c r="K152" s="1" t="n">
        <f aca="false">K$5/(1-$C152)+$B$152-K$5</f>
        <v>0.0972999999999999</v>
      </c>
      <c r="L152" s="1" t="n">
        <f aca="false">L$5/(1-$C152)+$B$152-L$5</f>
        <v>0.0972999999999999</v>
      </c>
      <c r="M152" s="1" t="n">
        <f aca="false">M$5/(1-$C152)+$B$152-M$5</f>
        <v>0.0972999999999999</v>
      </c>
      <c r="N152" s="1" t="n">
        <f aca="false">N$5/(1-$C152)+$B$152-N$5</f>
        <v>0.0973000000000002</v>
      </c>
      <c r="O152" s="1" t="n">
        <f aca="false">O$5/(1-$C152)+$B$152-O$5</f>
        <v>0.0973000000000002</v>
      </c>
      <c r="P152" s="1" t="n">
        <f aca="false">P$5/(1-$C152)+$B$152-P$5</f>
        <v>0.0973000000000002</v>
      </c>
      <c r="Q152" s="1" t="n">
        <f aca="false">Q$5/(1-$C152)+$B$152-Q$5</f>
        <v>0.0973000000000002</v>
      </c>
      <c r="R152" s="1" t="n">
        <f aca="false">R$5/(1-$C152)+$B$152-R$5</f>
        <v>0.0973000000000002</v>
      </c>
      <c r="S152" s="1" t="n">
        <f aca="false">S$5/(1-$C152)+$B$152-S$5</f>
        <v>0.0973000000000002</v>
      </c>
      <c r="T152" s="1" t="n">
        <f aca="false">T$5/(1-$C152)+$B$152-T$5</f>
        <v>0.0973000000000002</v>
      </c>
      <c r="U152" s="1" t="n">
        <f aca="false">U$5/(1-$C152)+$B$152-U$5</f>
        <v>0.0973000000000002</v>
      </c>
      <c r="V152" s="1" t="n">
        <f aca="false">V$5/(1-$C152)+$B$152-V$5</f>
        <v>0.0973000000000002</v>
      </c>
      <c r="W152" s="1" t="n">
        <f aca="false">W$5/(1-$C152)+$B$152-W$5</f>
        <v>0.0973000000000002</v>
      </c>
      <c r="X152" s="1" t="n">
        <f aca="false">X$5/(1-$C152)+$B$152-X$5</f>
        <v>0.0973000000000002</v>
      </c>
      <c r="Y152" s="1" t="n">
        <f aca="false">Y$5/(1-$C152)+$B$152-Y$5</f>
        <v>0.0973000000000002</v>
      </c>
      <c r="Z152" s="1" t="n">
        <f aca="false">Z$5/(1-$C152)+$B$152-Z$5</f>
        <v>0.0973000000000002</v>
      </c>
      <c r="AA152" s="1" t="n">
        <f aca="false">AA$5/(1-$C152)+$B$152-AA$5</f>
        <v>0.0973000000000002</v>
      </c>
      <c r="AB152" s="1" t="n">
        <f aca="false">AB$5/(1-$C152)+$B$152-AB$5</f>
        <v>0.0973000000000002</v>
      </c>
      <c r="AC152" s="1" t="n">
        <f aca="false">AC$5/(1-$C152)+$B$152-AC$5</f>
        <v>0.0973000000000002</v>
      </c>
      <c r="AD152" s="1" t="n">
        <f aca="false">AD$5/(1-$C152)+$B$152-AD$5</f>
        <v>0.0973000000000002</v>
      </c>
      <c r="AE152" s="1" t="n">
        <f aca="false">AE$5/(1-$C152)+$B$152-AE$5</f>
        <v>0.0973000000000002</v>
      </c>
      <c r="AF152" s="1" t="n">
        <f aca="false">AF$5/(1-$C152)+$B$152-AF$5</f>
        <v>0.0973000000000002</v>
      </c>
      <c r="AG152" s="1" t="n">
        <f aca="false">AG$5/(1-$C152)+$B$152-AG$5</f>
        <v>0.0973000000000002</v>
      </c>
      <c r="AH152" s="1" t="n">
        <f aca="false">AH$5/(1-$C152)+$B$152-AH$5</f>
        <v>0.0973000000000002</v>
      </c>
      <c r="AI152" s="1" t="n">
        <f aca="false">AI$5/(1-$C152)+$B$152-AI$5</f>
        <v>0.0973000000000002</v>
      </c>
      <c r="AJ152" s="1" t="n">
        <f aca="false">AJ$5/(1-$C152)+$B$152-AJ$5</f>
        <v>0.0973000000000002</v>
      </c>
      <c r="AK152" s="1" t="n">
        <f aca="false">AK$5/(1-$C152)+$B$152-AK$5</f>
        <v>0.0973000000000002</v>
      </c>
      <c r="AL152" s="1" t="n">
        <f aca="false">AL$5/(1-$C152)+$B$152-AL$5</f>
        <v>0.0973000000000002</v>
      </c>
      <c r="AM152" s="1" t="n">
        <f aca="false">AM$5/(1-$C152)+$B$152-AM$5</f>
        <v>0.0973000000000002</v>
      </c>
      <c r="AN152" s="1" t="n">
        <f aca="false">AN$5/(1-$C152)+$B$152-AN$5</f>
        <v>0.0973000000000002</v>
      </c>
      <c r="AO152" s="1" t="n">
        <f aca="false">AO$5/(1-$C152)+$B$152-AO$5</f>
        <v>0.0973000000000002</v>
      </c>
      <c r="AP152" s="1" t="n">
        <f aca="false">AP$5/(1-$C152)+$B$152-AP$5</f>
        <v>0.0973000000000002</v>
      </c>
      <c r="AQ152" s="1" t="n">
        <f aca="false">AQ$5/(1-$C152)+$B$152-AQ$5</f>
        <v>0.0973000000000002</v>
      </c>
      <c r="AR152" s="1" t="n">
        <f aca="false">AR$5/(1-$C152)+$B$152-AR$5</f>
        <v>0.0973000000000002</v>
      </c>
      <c r="AS152" s="1" t="n">
        <f aca="false">AS$5/(1-$C152)+$B$152-AS$5</f>
        <v>0.0973000000000002</v>
      </c>
      <c r="AT152" s="1" t="n">
        <f aca="false">AT$5/(1-$C152)+$B$152-AT$5</f>
        <v>0.0973000000000002</v>
      </c>
      <c r="AU152" s="1" t="n">
        <f aca="false">AU$5/(1-$C152)+$B$152-AU$5</f>
        <v>0.0973000000000002</v>
      </c>
      <c r="AV152" s="1" t="n">
        <f aca="false">AV$5/(1-$C152)+$B$152-AV$5</f>
        <v>0.0973000000000002</v>
      </c>
      <c r="AW152" s="1" t="n">
        <f aca="false">AW$5/(1-$C152)+$B$152-AW$5</f>
        <v>0.0973000000000002</v>
      </c>
      <c r="AX152" s="1" t="n">
        <f aca="false">AX$5/(1-$C152)+$B$152-AX$5</f>
        <v>0.0973000000000002</v>
      </c>
      <c r="AY152" s="1" t="n">
        <f aca="false">AY$5/(1-$C152)+$B$152-AY$5</f>
        <v>0.0973000000000002</v>
      </c>
      <c r="AZ152" s="1" t="n">
        <f aca="false">AZ$5/(1-$C152)+$B$152-AZ$5</f>
        <v>0.0973000000000002</v>
      </c>
      <c r="BA152" s="1" t="n">
        <f aca="false">BA$5/(1-$C152)+$B$152-BA$5</f>
        <v>0.0973000000000002</v>
      </c>
      <c r="BB152" s="1" t="n">
        <f aca="false">BB$5/(1-$C152)+$B$152-BB$5</f>
        <v>0.0973000000000002</v>
      </c>
      <c r="BC152" s="1" t="n">
        <f aca="false">BC$5/(1-$C152)+$B$152-BC$5</f>
        <v>0.0972999999999997</v>
      </c>
      <c r="BD152" s="1" t="n">
        <f aca="false">BD$5/(1-$C152)+$B$152-BD$5</f>
        <v>0.0972999999999997</v>
      </c>
      <c r="BE152" s="1" t="n">
        <f aca="false">BE$5/(1-$C152)+$B$152-BE$5</f>
        <v>0.0972999999999997</v>
      </c>
      <c r="BF152" s="1" t="n">
        <f aca="false">BF$5/(1-$C152)+$B$152-BF$5</f>
        <v>0.0972999999999997</v>
      </c>
      <c r="BG152" s="1" t="n">
        <f aca="false">BG$5/(1-$C152)+$B$152-BG$5</f>
        <v>0.0972999999999997</v>
      </c>
      <c r="BH152" s="1" t="n">
        <f aca="false">BH$5/(1-$C152)+$B$152-BH$5</f>
        <v>0.0972999999999997</v>
      </c>
      <c r="BI152" s="1" t="n">
        <f aca="false">BI$5/(1-$C152)+$B$152-BI$5</f>
        <v>0.0972999999999997</v>
      </c>
      <c r="BJ152" s="1" t="n">
        <f aca="false">BJ$5/(1-$C152)+$B$152-BJ$5</f>
        <v>0.0972999999999997</v>
      </c>
      <c r="BK152" s="1" t="n">
        <f aca="false">BK$5/(1-$C152)+$B$152-BK$5</f>
        <v>0.0972999999999997</v>
      </c>
      <c r="BL152" s="1" t="n">
        <f aca="false">BL$5/(1-$C152)+$B$152-BL$5</f>
        <v>0.0972999999999997</v>
      </c>
      <c r="BM152" s="1" t="n">
        <f aca="false">BM$5/(1-$C152)+$B$152-BM$5</f>
        <v>0.0972999999999997</v>
      </c>
      <c r="BN152" s="1" t="n">
        <f aca="false">BN$5/(1-$C152)+$B$152-BN$5</f>
        <v>0.0972999999999997</v>
      </c>
      <c r="BO152" s="1" t="n">
        <f aca="false">BO$5/(1-$C152)+$B$152-BO$5</f>
        <v>0.0972999999999997</v>
      </c>
      <c r="BP152" s="1" t="n">
        <f aca="false">BP$5/(1-$C152)+$B$152-BP$5</f>
        <v>0.0972999999999997</v>
      </c>
      <c r="BQ152" s="1" t="n">
        <f aca="false">BQ$5/(1-$C152)+$B$152-BQ$5</f>
        <v>0.0972999999999997</v>
      </c>
      <c r="BR152" s="1" t="n">
        <f aca="false">BR$5/(1-$C152)+$B$152-BR$5</f>
        <v>0.0972999999999997</v>
      </c>
      <c r="BS152" s="1" t="n">
        <f aca="false">BS$5/(1-$C152)+$B$152-BS$5</f>
        <v>0.0972999999999997</v>
      </c>
      <c r="BT152" s="1" t="n">
        <f aca="false">BT$5/(1-$C152)+$B$152-BT$5</f>
        <v>0.0972999999999997</v>
      </c>
      <c r="BU152" s="1" t="n">
        <f aca="false">BU$5/(1-$C152)+$B$152-BU$5</f>
        <v>0.0972999999999997</v>
      </c>
      <c r="BV152" s="1" t="n">
        <f aca="false">BV$5/(1-$C152)+$B$152-BV$5</f>
        <v>0.0972999999999997</v>
      </c>
      <c r="BW152" s="1" t="n">
        <f aca="false">BW$5/(1-$C152)+$B$152-BW$5</f>
        <v>0.0972999999999997</v>
      </c>
      <c r="BX152" s="1" t="n">
        <f aca="false">BX$5/(1-$C152)+$B$152-BX$5</f>
        <v>0.0972999999999997</v>
      </c>
      <c r="BY152" s="1" t="n">
        <f aca="false">BY$5/(1-$C152)+$B$152-BY$5</f>
        <v>0.0972999999999997</v>
      </c>
      <c r="BZ152" s="1" t="n">
        <f aca="false">BZ$5/(1-$C152)+$B$152-BZ$5</f>
        <v>0.0972999999999997</v>
      </c>
      <c r="CA152" s="1" t="n">
        <f aca="false">CA$5/(1-$C152)+$B$152-CA$5</f>
        <v>0.0972999999999997</v>
      </c>
      <c r="CB152" s="1" t="n">
        <f aca="false">CB$5/(1-$C152)+$B$152-CB$5</f>
        <v>0.0972999999999997</v>
      </c>
      <c r="CC152" s="1" t="n">
        <f aca="false">CC$5/(1-$C152)+$B$152-CC$5</f>
        <v>0.0972999999999997</v>
      </c>
      <c r="CD152" s="1" t="n">
        <f aca="false">CD$5/(1-$C152)+$B$152-CD$5</f>
        <v>0.0972999999999997</v>
      </c>
      <c r="CE152" s="1" t="n">
        <f aca="false">CE$5/(1-$C152)+$B$152-CE$5</f>
        <v>0.0972999999999997</v>
      </c>
      <c r="CF152" s="1" t="n">
        <f aca="false">CF$5/(1-$C152)+$B$152-CF$5</f>
        <v>0.0972999999999997</v>
      </c>
      <c r="CG152" s="1" t="n">
        <f aca="false">CG$5/(1-$C152)+$B$152-CG$5</f>
        <v>0.0972999999999997</v>
      </c>
      <c r="CH152" s="1" t="n">
        <f aca="false">CH$5/(1-$C152)+$B$152-CH$5</f>
        <v>0.0972999999999997</v>
      </c>
      <c r="CI152" s="1" t="n">
        <f aca="false">CI$5/(1-$C152)+$B$152-CI$5</f>
        <v>0.0972999999999997</v>
      </c>
      <c r="CJ152" s="1" t="n">
        <f aca="false">CJ$5/(1-$C152)+$B$152-CJ$5</f>
        <v>0.0972999999999997</v>
      </c>
      <c r="CK152" s="1" t="n">
        <f aca="false">CK$5/(1-$C152)+$B$152-CK$5</f>
        <v>0.0972999999999997</v>
      </c>
      <c r="CL152" s="1" t="n">
        <f aca="false">CL$5/(1-$C152)+$B$152-CL$5</f>
        <v>0.0972999999999997</v>
      </c>
      <c r="CM152" s="1" t="n">
        <f aca="false">CM$5/(1-$C152)+$B$152-CM$5</f>
        <v>0.0972999999999997</v>
      </c>
      <c r="CN152" s="1" t="n">
        <f aca="false">CN$5/(1-$C152)+$B$152-CN$5</f>
        <v>0.0972999999999997</v>
      </c>
      <c r="CO152" s="1" t="n">
        <f aca="false">CO$5/(1-$C152)+$B$152-CO$5</f>
        <v>0.0972999999999997</v>
      </c>
      <c r="CP152" s="1" t="n">
        <f aca="false">CP$5/(1-$C152)+$B$152-CP$5</f>
        <v>0.0972999999999997</v>
      </c>
      <c r="CQ152" s="1" t="n">
        <f aca="false">CQ$5/(1-$C152)+$B$152-CQ$5</f>
        <v>0.0972999999999997</v>
      </c>
      <c r="CR152" s="1" t="n">
        <f aca="false">CR$5/(1-$C152)+$B$152-CR$5</f>
        <v>0.0972999999999997</v>
      </c>
      <c r="CS152" s="1" t="n">
        <f aca="false">CS$5/(1-$C152)+$B$152-CS$5</f>
        <v>0.0972999999999997</v>
      </c>
      <c r="CT152" s="1" t="n">
        <f aca="false">CT$5/(1-$C152)+$B$152-CT$5</f>
        <v>0.0972999999999997</v>
      </c>
      <c r="CU152" s="1" t="n">
        <f aca="false">CU$5/(1-$C152)+$B$152-CU$5</f>
        <v>0.0972999999999997</v>
      </c>
      <c r="CV152" s="1" t="n">
        <f aca="false">CV$5/(1-$C152)+$B$152-CV$5</f>
        <v>0.0972999999999997</v>
      </c>
      <c r="CW152" s="1" t="n">
        <f aca="false">CW$5/(1-$C152)+$B$152-CW$5</f>
        <v>0.0972999999999997</v>
      </c>
      <c r="CX152" s="1" t="n">
        <f aca="false">CX$5/(1-$C152)+$B$152-CX$5</f>
        <v>0.0972999999999997</v>
      </c>
      <c r="CY152" s="1" t="n">
        <f aca="false">CY$5/(1-$C152)+$B$152-CY$5</f>
        <v>0.0972999999999997</v>
      </c>
      <c r="CZ152" s="1" t="n">
        <f aca="false">CZ$5/(1-$C152)+$B$152-CZ$5</f>
        <v>0.0972999999999997</v>
      </c>
      <c r="DA152" s="1" t="n">
        <f aca="false">DA$5/(1-$C152)+$B$152-DA$5</f>
        <v>0.0972999999999997</v>
      </c>
      <c r="DB152" s="1" t="n">
        <f aca="false">DB$5/(1-$C152)+$B$152-DB$5</f>
        <v>0.0972999999999997</v>
      </c>
      <c r="DC152" s="1" t="n">
        <f aca="false">DC$5/(1-$C152)+$B$152-DC$5</f>
        <v>0.0972999999999997</v>
      </c>
      <c r="DD152" s="1" t="n">
        <f aca="false">DD$5/(1-$C152)+$B$152-DD$5</f>
        <v>0.0972999999999997</v>
      </c>
      <c r="DE152" s="1" t="n">
        <f aca="false">DE$5/(1-$C152)+$B$152-DE$5</f>
        <v>0.0972999999999997</v>
      </c>
      <c r="DF152" s="1" t="n">
        <f aca="false">DF$5/(1-$C152)+$B$152-DF$5</f>
        <v>0.0972999999999997</v>
      </c>
      <c r="DG152" s="1" t="n">
        <f aca="false">DG$5/(1-$C152)+$B$152-DG$5</f>
        <v>0.0972999999999997</v>
      </c>
      <c r="DH152" s="1" t="n">
        <f aca="false">DH$5/(1-$C152)+$B$152-DH$5</f>
        <v>0.0972999999999997</v>
      </c>
      <c r="DI152" s="1" t="n">
        <f aca="false">DI$5/(1-$C152)+$B$152-DI$5</f>
        <v>0.0972999999999997</v>
      </c>
      <c r="DJ152" s="1" t="n">
        <f aca="false">DJ$5/(1-$C152)+$B$152-DJ$5</f>
        <v>0.0972999999999997</v>
      </c>
      <c r="DK152" s="1" t="n">
        <f aca="false">DK$5/(1-$C152)+$B$152-DK$5</f>
        <v>0.0972999999999997</v>
      </c>
      <c r="DL152" s="1" t="n">
        <f aca="false">DL$5/(1-$C152)+$B$152-DL$5</f>
        <v>0.0972999999999997</v>
      </c>
      <c r="DM152" s="1" t="n">
        <f aca="false">DM$5/(1-$C152)+$B$152-DM$5</f>
        <v>0.0972999999999997</v>
      </c>
      <c r="DN152" s="1" t="n">
        <f aca="false">DN$5/(1-$C152)+$B$152-DN$5</f>
        <v>0.0972999999999997</v>
      </c>
      <c r="DO152" s="1" t="n">
        <f aca="false">DO$5/(1-$C152)+$B$152-DO$5</f>
        <v>0.0972999999999997</v>
      </c>
      <c r="DP152" s="1" t="n">
        <f aca="false">DP$5/(1-$C152)+$B$152-DP$5</f>
        <v>0.0972999999999997</v>
      </c>
      <c r="DQ152" s="1" t="n">
        <f aca="false">DQ$5/(1-$C152)+$B$152-DQ$5</f>
        <v>0.0972999999999997</v>
      </c>
      <c r="DR152" s="1" t="n">
        <f aca="false">DR$5/(1-$C152)+$B$152-DR$5</f>
        <v>0.0972999999999997</v>
      </c>
      <c r="DS152" s="1" t="n">
        <f aca="false">DS$5/(1-$C152)+$B$152-DS$5</f>
        <v>0.0972999999999997</v>
      </c>
      <c r="DT152" s="1" t="n">
        <f aca="false">DT$5/(1-$C152)+$B$152-DT$5</f>
        <v>0.0972999999999997</v>
      </c>
      <c r="DU152" s="1" t="n">
        <f aca="false">DU$5/(1-$C152)+$B$152-DU$5</f>
        <v>0.0972999999999997</v>
      </c>
      <c r="DV152" s="1" t="n">
        <f aca="false">DV$5/(1-$C152)+$B$152-DV$5</f>
        <v>0.0972999999999997</v>
      </c>
      <c r="DW152" s="1" t="n">
        <f aca="false">DW$5/(1-$C152)+$B$152-DW$5</f>
        <v>0.0972999999999997</v>
      </c>
      <c r="DX152" s="1" t="n">
        <f aca="false">DX$5/(1-$C152)+$B$152-DX$5</f>
        <v>0.0972999999999997</v>
      </c>
      <c r="DY152" s="1" t="n">
        <f aca="false">DY$5/(1-$C152)+$B$152-DY$5</f>
        <v>0.0972999999999997</v>
      </c>
      <c r="DZ152" s="1" t="n">
        <f aca="false">DZ$5/(1-$C152)+$B$152-DZ$5</f>
        <v>0.0972999999999997</v>
      </c>
      <c r="EA152" s="1" t="n">
        <f aca="false">EA$5/(1-$C152)+$B$152-EA$5</f>
        <v>0.0972999999999997</v>
      </c>
      <c r="EB152" s="1" t="n">
        <f aca="false">EB$5/(1-$C152)+$B$152-EB$5</f>
        <v>0.0972999999999997</v>
      </c>
      <c r="EC152" s="1" t="n">
        <f aca="false">EC$5/(1-$C152)+$B$152-EC$5</f>
        <v>0.0973000000000006</v>
      </c>
      <c r="ED152" s="1" t="n">
        <f aca="false">ED$5/(1-$C152)+$B$152-ED$5</f>
        <v>0.0972999999999997</v>
      </c>
    </row>
    <row r="153" customFormat="false" ht="12.75" hidden="false" customHeight="false" outlineLevel="0" collapsed="false">
      <c r="A153" s="18" t="s">
        <v>154</v>
      </c>
      <c r="B153" s="1" t="n">
        <f aca="false">0.1992</f>
        <v>0.1992</v>
      </c>
      <c r="C153" s="2" t="n">
        <v>0.0145</v>
      </c>
      <c r="D153" s="1" t="n">
        <f aca="false">D$5/(1-$C153)+$B$153-D$5</f>
        <v>0.2212700152207</v>
      </c>
      <c r="E153" s="1" t="n">
        <f aca="false">E$5/(1-$C153)+$B$153-E$5</f>
        <v>0.222005682394723</v>
      </c>
      <c r="F153" s="1" t="n">
        <f aca="false">F$5/(1-$C153)+$B$153-F$5</f>
        <v>0.222741349568747</v>
      </c>
      <c r="G153" s="1" t="n">
        <f aca="false">G$5/(1-$C153)+$B$153-G$5</f>
        <v>0.22347701674277</v>
      </c>
      <c r="H153" s="1" t="n">
        <f aca="false">H$5/(1-$C153)+$B$153-H$5</f>
        <v>0.224212683916794</v>
      </c>
      <c r="I153" s="1" t="n">
        <f aca="false">I$5/(1-$C153)+$B$153-I$5</f>
        <v>0.224948351090817</v>
      </c>
      <c r="J153" s="1" t="n">
        <f aca="false">J$5/(1-$C153)+$B$153-J$5</f>
        <v>0.22568401826484</v>
      </c>
      <c r="K153" s="1" t="n">
        <f aca="false">K$5/(1-$C153)+$B$153-K$5</f>
        <v>0.226419685438864</v>
      </c>
      <c r="L153" s="1" t="n">
        <f aca="false">L$5/(1-$C153)+$B$153-L$5</f>
        <v>0.227155352612887</v>
      </c>
      <c r="M153" s="1" t="n">
        <f aca="false">M$5/(1-$C153)+$B$153-M$5</f>
        <v>0.22789101978691</v>
      </c>
      <c r="N153" s="1" t="n">
        <f aca="false">N$5/(1-$C153)+$B$153-N$5</f>
        <v>0.228626686960933</v>
      </c>
      <c r="O153" s="1" t="n">
        <f aca="false">O$5/(1-$C153)+$B$153-O$5</f>
        <v>0.229362354134957</v>
      </c>
      <c r="P153" s="1" t="n">
        <f aca="false">P$5/(1-$C153)+$B$153-P$5</f>
        <v>0.23009802130898</v>
      </c>
      <c r="Q153" s="1" t="n">
        <f aca="false">Q$5/(1-$C153)+$B$153-Q$5</f>
        <v>0.230833688483003</v>
      </c>
      <c r="R153" s="1" t="n">
        <f aca="false">R$5/(1-$C153)+$B$153-R$5</f>
        <v>0.231569355657026</v>
      </c>
      <c r="S153" s="1" t="n">
        <f aca="false">S$5/(1-$C153)+$B$153-S$5</f>
        <v>0.23230502283105</v>
      </c>
      <c r="T153" s="1" t="n">
        <f aca="false">T$5/(1-$C153)+$B$153-T$5</f>
        <v>0.233040690005073</v>
      </c>
      <c r="U153" s="1" t="n">
        <f aca="false">U$5/(1-$C153)+$B$153-U$5</f>
        <v>0.233776357179097</v>
      </c>
      <c r="V153" s="1" t="n">
        <f aca="false">V$5/(1-$C153)+$B$153-V$5</f>
        <v>0.23451202435312</v>
      </c>
      <c r="W153" s="1" t="n">
        <f aca="false">W$5/(1-$C153)+$B$153-W$5</f>
        <v>0.235247691527143</v>
      </c>
      <c r="X153" s="1" t="n">
        <f aca="false">X$5/(1-$C153)+$B$153-X$5</f>
        <v>0.235983358701167</v>
      </c>
      <c r="Y153" s="1" t="n">
        <f aca="false">Y$5/(1-$C153)+$B$153-Y$5</f>
        <v>0.23671902587519</v>
      </c>
      <c r="Z153" s="1" t="n">
        <f aca="false">Z$5/(1-$C153)+$B$153-Z$5</f>
        <v>0.237454693049213</v>
      </c>
      <c r="AA153" s="1" t="n">
        <f aca="false">AA$5/(1-$C153)+$B$153-AA$5</f>
        <v>0.238190360223236</v>
      </c>
      <c r="AB153" s="1" t="n">
        <f aca="false">AB$5/(1-$C153)+$B$153-AB$5</f>
        <v>0.23892602739726</v>
      </c>
      <c r="AC153" s="1" t="n">
        <f aca="false">AC$5/(1-$C153)+$B$153-AC$5</f>
        <v>0.239661694571284</v>
      </c>
      <c r="AD153" s="1" t="n">
        <f aca="false">AD$5/(1-$C153)+$B$153-AD$5</f>
        <v>0.240397361745307</v>
      </c>
      <c r="AE153" s="1" t="n">
        <f aca="false">AE$5/(1-$C153)+$B$153-AE$5</f>
        <v>0.24113302891933</v>
      </c>
      <c r="AF153" s="1" t="n">
        <f aca="false">AF$5/(1-$C153)+$B$153-AF$5</f>
        <v>0.241868696093353</v>
      </c>
      <c r="AG153" s="1" t="n">
        <f aca="false">AG$5/(1-$C153)+$B$153-AG$5</f>
        <v>0.242604363267377</v>
      </c>
      <c r="AH153" s="1" t="n">
        <f aca="false">AH$5/(1-$C153)+$B$153-AH$5</f>
        <v>0.2433400304414</v>
      </c>
      <c r="AI153" s="1" t="n">
        <f aca="false">AI$5/(1-$C153)+$B$153-AI$5</f>
        <v>0.244075697615423</v>
      </c>
      <c r="AJ153" s="1" t="n">
        <f aca="false">AJ$5/(1-$C153)+$B$153-AJ$5</f>
        <v>0.244811364789447</v>
      </c>
      <c r="AK153" s="1" t="n">
        <f aca="false">AK$5/(1-$C153)+$B$153-AK$5</f>
        <v>0.24554703196347</v>
      </c>
      <c r="AL153" s="1" t="n">
        <f aca="false">AL$5/(1-$C153)+$B$153-AL$5</f>
        <v>0.246282699137493</v>
      </c>
      <c r="AM153" s="1" t="n">
        <f aca="false">AM$5/(1-$C153)+$B$153-AM$5</f>
        <v>0.247018366311516</v>
      </c>
      <c r="AN153" s="1" t="n">
        <f aca="false">AN$5/(1-$C153)+$B$153-AN$5</f>
        <v>0.24775403348554</v>
      </c>
      <c r="AO153" s="1" t="n">
        <f aca="false">AO$5/(1-$C153)+$B$153-AO$5</f>
        <v>0.248489700659563</v>
      </c>
      <c r="AP153" s="1" t="n">
        <f aca="false">AP$5/(1-$C153)+$B$153-AP$5</f>
        <v>0.249225367833587</v>
      </c>
      <c r="AQ153" s="1" t="n">
        <f aca="false">AQ$5/(1-$C153)+$B$153-AQ$5</f>
        <v>0.24996103500761</v>
      </c>
      <c r="AR153" s="1" t="n">
        <f aca="false">AR$5/(1-$C153)+$B$153-AR$5</f>
        <v>0.250696702181633</v>
      </c>
      <c r="AS153" s="1" t="n">
        <f aca="false">AS$5/(1-$C153)+$B$153-AS$5</f>
        <v>0.251432369355657</v>
      </c>
      <c r="AT153" s="1" t="n">
        <f aca="false">AT$5/(1-$C153)+$B$153-AT$5</f>
        <v>0.25216803652968</v>
      </c>
      <c r="AU153" s="1" t="n">
        <f aca="false">AU$5/(1-$C153)+$B$153-AU$5</f>
        <v>0.252903703703703</v>
      </c>
      <c r="AV153" s="1" t="n">
        <f aca="false">AV$5/(1-$C153)+$B$153-AV$5</f>
        <v>0.253639370877727</v>
      </c>
      <c r="AW153" s="1" t="n">
        <f aca="false">AW$5/(1-$C153)+$B$153-AW$5</f>
        <v>0.25437503805175</v>
      </c>
      <c r="AX153" s="1" t="n">
        <f aca="false">AX$5/(1-$C153)+$B$153-AX$5</f>
        <v>0.255110705225774</v>
      </c>
      <c r="AY153" s="1" t="n">
        <f aca="false">AY$5/(1-$C153)+$B$153-AY$5</f>
        <v>0.255846372399797</v>
      </c>
      <c r="AZ153" s="1" t="n">
        <f aca="false">AZ$5/(1-$C153)+$B$153-AZ$5</f>
        <v>0.25658203957382</v>
      </c>
      <c r="BA153" s="1" t="n">
        <f aca="false">BA$5/(1-$C153)+$B$153-BA$5</f>
        <v>0.257317706747843</v>
      </c>
      <c r="BB153" s="1" t="n">
        <f aca="false">BB$5/(1-$C153)+$B$153-BB$5</f>
        <v>0.258053373921867</v>
      </c>
      <c r="BC153" s="1" t="n">
        <f aca="false">BC$5/(1-$C153)+$B$153-BC$5</f>
        <v>0.25878904109589</v>
      </c>
      <c r="BD153" s="1" t="n">
        <f aca="false">BD$5/(1-$C153)+$B$153-BD$5</f>
        <v>0.259524708269914</v>
      </c>
      <c r="BE153" s="1" t="n">
        <f aca="false">BE$5/(1-$C153)+$B$153-BE$5</f>
        <v>0.260260375443937</v>
      </c>
      <c r="BF153" s="1" t="n">
        <f aca="false">BF$5/(1-$C153)+$B$153-BF$5</f>
        <v>0.26099604261796</v>
      </c>
      <c r="BG153" s="1" t="n">
        <f aca="false">BG$5/(1-$C153)+$B$153-BG$5</f>
        <v>0.261731709791984</v>
      </c>
      <c r="BH153" s="1" t="n">
        <f aca="false">BH$5/(1-$C153)+$B$153-BH$5</f>
        <v>0.262467376966007</v>
      </c>
      <c r="BI153" s="1" t="n">
        <f aca="false">BI$5/(1-$C153)+$B$153-BI$5</f>
        <v>0.26320304414003</v>
      </c>
      <c r="BJ153" s="1" t="n">
        <f aca="false">BJ$5/(1-$C153)+$B$153-BJ$5</f>
        <v>0.263938711314053</v>
      </c>
      <c r="BK153" s="1" t="n">
        <f aca="false">BK$5/(1-$C153)+$B$153-BK$5</f>
        <v>0.264674378488077</v>
      </c>
      <c r="BL153" s="1" t="n">
        <f aca="false">BL$5/(1-$C153)+$B$153-BL$5</f>
        <v>0.2654100456621</v>
      </c>
      <c r="BM153" s="1" t="n">
        <f aca="false">BM$5/(1-$C153)+$B$153-BM$5</f>
        <v>0.266145712836123</v>
      </c>
      <c r="BN153" s="1" t="n">
        <f aca="false">BN$5/(1-$C153)+$B$153-BN$5</f>
        <v>0.266881380010148</v>
      </c>
      <c r="BO153" s="1" t="n">
        <f aca="false">BO$5/(1-$C153)+$B$153-BO$5</f>
        <v>0.267617047184171</v>
      </c>
      <c r="BP153" s="1" t="n">
        <f aca="false">BP$5/(1-$C153)+$B$153-BP$5</f>
        <v>0.268352714358194</v>
      </c>
      <c r="BQ153" s="1" t="n">
        <f aca="false">BQ$5/(1-$C153)+$B$153-BQ$5</f>
        <v>0.269088381532217</v>
      </c>
      <c r="BR153" s="1" t="n">
        <f aca="false">BR$5/(1-$C153)+$B$153-BR$5</f>
        <v>0.269824048706241</v>
      </c>
      <c r="BS153" s="1" t="n">
        <f aca="false">BS$5/(1-$C153)+$B$153-BS$5</f>
        <v>0.270559715880264</v>
      </c>
      <c r="BT153" s="1" t="n">
        <f aca="false">BT$5/(1-$C153)+$B$153-BT$5</f>
        <v>0.271295383054287</v>
      </c>
      <c r="BU153" s="1" t="n">
        <f aca="false">BU$5/(1-$C153)+$B$153-BU$5</f>
        <v>0.272031050228311</v>
      </c>
      <c r="BV153" s="1" t="n">
        <f aca="false">BV$5/(1-$C153)+$B$153-BV$5</f>
        <v>0.272766717402334</v>
      </c>
      <c r="BW153" s="1" t="n">
        <f aca="false">BW$5/(1-$C153)+$B$153-BW$5</f>
        <v>0.273502384576357</v>
      </c>
      <c r="BX153" s="1" t="n">
        <f aca="false">BX$5/(1-$C153)+$B$153-BX$5</f>
        <v>0.27423805175038</v>
      </c>
      <c r="BY153" s="1" t="n">
        <f aca="false">BY$5/(1-$C153)+$B$153-BY$5</f>
        <v>0.274973718924404</v>
      </c>
      <c r="BZ153" s="1" t="n">
        <f aca="false">BZ$5/(1-$C153)+$B$153-BZ$5</f>
        <v>0.275709386098427</v>
      </c>
      <c r="CA153" s="1" t="n">
        <f aca="false">CA$5/(1-$C153)+$B$153-CA$5</f>
        <v>0.27644505327245</v>
      </c>
      <c r="CB153" s="1" t="n">
        <f aca="false">CB$5/(1-$C153)+$B$153-CB$5</f>
        <v>0.277180720446474</v>
      </c>
      <c r="CC153" s="1" t="n">
        <f aca="false">CC$5/(1-$C153)+$B$153-CC$5</f>
        <v>0.277916387620497</v>
      </c>
      <c r="CD153" s="1" t="n">
        <f aca="false">CD$5/(1-$C153)+$B$153-CD$5</f>
        <v>0.27865205479452</v>
      </c>
      <c r="CE153" s="1" t="n">
        <f aca="false">CE$5/(1-$C153)+$B$153-CE$5</f>
        <v>0.279387721968543</v>
      </c>
      <c r="CF153" s="1" t="n">
        <f aca="false">CF$5/(1-$C153)+$B$153-CF$5</f>
        <v>0.280123389142567</v>
      </c>
      <c r="CG153" s="1" t="n">
        <f aca="false">CG$5/(1-$C153)+$B$153-CG$5</f>
        <v>0.28085905631659</v>
      </c>
      <c r="CH153" s="1" t="n">
        <f aca="false">CH$5/(1-$C153)+$B$153-CH$5</f>
        <v>0.281594723490613</v>
      </c>
      <c r="CI153" s="1" t="n">
        <f aca="false">CI$5/(1-$C153)+$B$153-CI$5</f>
        <v>0.282330390664638</v>
      </c>
      <c r="CJ153" s="1" t="n">
        <f aca="false">CJ$5/(1-$C153)+$B$153-CJ$5</f>
        <v>0.283066057838661</v>
      </c>
      <c r="CK153" s="1" t="n">
        <f aca="false">CK$5/(1-$C153)+$B$153-CK$5</f>
        <v>0.283801725012684</v>
      </c>
      <c r="CL153" s="1" t="n">
        <f aca="false">CL$5/(1-$C153)+$B$153-CL$5</f>
        <v>0.284537392186707</v>
      </c>
      <c r="CM153" s="1" t="n">
        <f aca="false">CM$5/(1-$C153)+$B$153-CM$5</f>
        <v>0.285273059360731</v>
      </c>
      <c r="CN153" s="1" t="n">
        <f aca="false">CN$5/(1-$C153)+$B$153-CN$5</f>
        <v>0.286008726534754</v>
      </c>
      <c r="CO153" s="1" t="n">
        <f aca="false">CO$5/(1-$C153)+$B$153-CO$5</f>
        <v>0.286744393708777</v>
      </c>
      <c r="CP153" s="1" t="n">
        <f aca="false">CP$5/(1-$C153)+$B$153-CP$5</f>
        <v>0.287480060882801</v>
      </c>
      <c r="CQ153" s="1" t="n">
        <f aca="false">CQ$5/(1-$C153)+$B$153-CQ$5</f>
        <v>0.288215728056824</v>
      </c>
      <c r="CR153" s="1" t="n">
        <f aca="false">CR$5/(1-$C153)+$B$153-CR$5</f>
        <v>0.288951395230847</v>
      </c>
      <c r="CS153" s="1" t="n">
        <f aca="false">CS$5/(1-$C153)+$B$153-CS$5</f>
        <v>0.28968706240487</v>
      </c>
      <c r="CT153" s="1" t="n">
        <f aca="false">CT$5/(1-$C153)+$B$153-CT$5</f>
        <v>0.290422729578894</v>
      </c>
      <c r="CU153" s="1" t="n">
        <f aca="false">CU$5/(1-$C153)+$B$153-CU$5</f>
        <v>0.291158396752917</v>
      </c>
      <c r="CV153" s="1" t="n">
        <f aca="false">CV$5/(1-$C153)+$B$153-CV$5</f>
        <v>0.29189406392694</v>
      </c>
      <c r="CW153" s="1" t="n">
        <f aca="false">CW$5/(1-$C153)+$B$153-CW$5</f>
        <v>0.292629731100964</v>
      </c>
      <c r="CX153" s="1" t="n">
        <f aca="false">CX$5/(1-$C153)+$B$153-CX$5</f>
        <v>0.293365398274987</v>
      </c>
      <c r="CY153" s="1" t="n">
        <f aca="false">CY$5/(1-$C153)+$B$153-CY$5</f>
        <v>0.29410106544901</v>
      </c>
      <c r="CZ153" s="1" t="n">
        <f aca="false">CZ$5/(1-$C153)+$B$153-CZ$5</f>
        <v>0.294836732623033</v>
      </c>
      <c r="DA153" s="1" t="n">
        <f aca="false">DA$5/(1-$C153)+$B$153-DA$5</f>
        <v>0.295572399797057</v>
      </c>
      <c r="DB153" s="1" t="n">
        <f aca="false">DB$5/(1-$C153)+$B$153-DB$5</f>
        <v>0.29630806697108</v>
      </c>
      <c r="DC153" s="1" t="n">
        <f aca="false">DC$5/(1-$C153)+$B$153-DC$5</f>
        <v>0.297043734145103</v>
      </c>
      <c r="DD153" s="1" t="n">
        <f aca="false">DD$5/(1-$C153)+$B$153-DD$5</f>
        <v>0.297779401319128</v>
      </c>
      <c r="DE153" s="1" t="n">
        <f aca="false">DE$5/(1-$C153)+$B$153-DE$5</f>
        <v>0.298515068493151</v>
      </c>
      <c r="DF153" s="1" t="n">
        <f aca="false">DF$5/(1-$C153)+$B$153-DF$5</f>
        <v>0.299250735667174</v>
      </c>
      <c r="DG153" s="1" t="n">
        <f aca="false">DG$5/(1-$C153)+$B$153-DG$5</f>
        <v>0.299986402841197</v>
      </c>
      <c r="DH153" s="1" t="n">
        <f aca="false">DH$5/(1-$C153)+$B$153-DH$5</f>
        <v>0.300722070015221</v>
      </c>
      <c r="DI153" s="1" t="n">
        <f aca="false">DI$5/(1-$C153)+$B$153-DI$5</f>
        <v>0.301457737189244</v>
      </c>
      <c r="DJ153" s="1" t="n">
        <f aca="false">DJ$5/(1-$C153)+$B$153-DJ$5</f>
        <v>0.302193404363267</v>
      </c>
      <c r="DK153" s="1" t="n">
        <f aca="false">DK$5/(1-$C153)+$B$153-DK$5</f>
        <v>0.302929071537291</v>
      </c>
      <c r="DL153" s="1" t="n">
        <f aca="false">DL$5/(1-$C153)+$B$153-DL$5</f>
        <v>0.303664738711314</v>
      </c>
      <c r="DM153" s="1" t="n">
        <f aca="false">DM$5/(1-$C153)+$B$153-DM$5</f>
        <v>0.304400405885337</v>
      </c>
      <c r="DN153" s="1" t="n">
        <f aca="false">DN$5/(1-$C153)+$B$153-DN$5</f>
        <v>0.30513607305936</v>
      </c>
      <c r="DO153" s="1" t="n">
        <f aca="false">DO$5/(1-$C153)+$B$153-DO$5</f>
        <v>0.305871740233384</v>
      </c>
      <c r="DP153" s="1" t="n">
        <f aca="false">DP$5/(1-$C153)+$B$153-DP$5</f>
        <v>0.306607407407407</v>
      </c>
      <c r="DQ153" s="1" t="n">
        <f aca="false">DQ$5/(1-$C153)+$B$153-DQ$5</f>
        <v>0.30734307458143</v>
      </c>
      <c r="DR153" s="1" t="n">
        <f aca="false">DR$5/(1-$C153)+$B$153-DR$5</f>
        <v>0.308078741755454</v>
      </c>
      <c r="DS153" s="1" t="n">
        <f aca="false">DS$5/(1-$C153)+$B$153-DS$5</f>
        <v>0.308814408929477</v>
      </c>
      <c r="DT153" s="1" t="n">
        <f aca="false">DT$5/(1-$C153)+$B$153-DT$5</f>
        <v>0.3095500761035</v>
      </c>
      <c r="DU153" s="1" t="n">
        <f aca="false">DU$5/(1-$C153)+$B$153-DU$5</f>
        <v>0.310285743277523</v>
      </c>
      <c r="DV153" s="1" t="n">
        <f aca="false">DV$5/(1-$C153)+$B$153-DV$5</f>
        <v>0.311021410451547</v>
      </c>
      <c r="DW153" s="1" t="n">
        <f aca="false">DW$5/(1-$C153)+$B$153-DW$5</f>
        <v>0.31175707762557</v>
      </c>
      <c r="DX153" s="1" t="n">
        <f aca="false">DX$5/(1-$C153)+$B$153-DX$5</f>
        <v>0.312492744799592</v>
      </c>
      <c r="DY153" s="1" t="n">
        <f aca="false">DY$5/(1-$C153)+$B$153-DY$5</f>
        <v>0.313228411973617</v>
      </c>
      <c r="DZ153" s="1" t="n">
        <f aca="false">DZ$5/(1-$C153)+$B$153-DZ$5</f>
        <v>0.313964079147641</v>
      </c>
      <c r="EA153" s="1" t="n">
        <f aca="false">EA$5/(1-$C153)+$B$153-EA$5</f>
        <v>0.314699746321663</v>
      </c>
      <c r="EB153" s="1" t="n">
        <f aca="false">EB$5/(1-$C153)+$B$153-EB$5</f>
        <v>0.315435413495686</v>
      </c>
      <c r="EC153" s="1" t="n">
        <f aca="false">EC$5/(1-$C153)+$B$153-EC$5</f>
        <v>0.31617108066971</v>
      </c>
      <c r="ED153" s="1" t="n">
        <f aca="false">ED$5/(1-$C153)+$B$153-ED$5</f>
        <v>0.316906747843732</v>
      </c>
    </row>
    <row r="154" customFormat="false" ht="12.75" hidden="false" customHeight="false" outlineLevel="0" collapsed="false">
      <c r="A154" s="18" t="s">
        <v>157</v>
      </c>
      <c r="B154" s="1" t="n">
        <f aca="false">0.2558</f>
        <v>0.2558</v>
      </c>
      <c r="C154" s="2" t="n">
        <v>0.0222</v>
      </c>
      <c r="D154" s="1" t="n">
        <f aca="false">D$5/(1-$C154)+$B$154-D$5</f>
        <v>0.289856044180814</v>
      </c>
      <c r="E154" s="1" t="n">
        <f aca="false">E$5/(1-$C154)+$B$154-E$5</f>
        <v>0.290991245653508</v>
      </c>
      <c r="F154" s="1" t="n">
        <f aca="false">F$5/(1-$C154)+$B$154-F$5</f>
        <v>0.292126447126202</v>
      </c>
      <c r="G154" s="1" t="n">
        <f aca="false">G$5/(1-$C154)+$B$154-G$5</f>
        <v>0.293261648598896</v>
      </c>
      <c r="H154" s="1" t="n">
        <f aca="false">H$5/(1-$C154)+$B$154-H$5</f>
        <v>0.294396850071589</v>
      </c>
      <c r="I154" s="1" t="n">
        <f aca="false">I$5/(1-$C154)+$B$154-I$5</f>
        <v>0.295532051544283</v>
      </c>
      <c r="J154" s="1" t="n">
        <f aca="false">J$5/(1-$C154)+$B$154-J$5</f>
        <v>0.296667253016977</v>
      </c>
      <c r="K154" s="1" t="n">
        <f aca="false">K$5/(1-$C154)+$B$154-K$5</f>
        <v>0.297802454489671</v>
      </c>
      <c r="L154" s="1" t="n">
        <f aca="false">L$5/(1-$C154)+$B$154-L$5</f>
        <v>0.298937655962364</v>
      </c>
      <c r="M154" s="1" t="n">
        <f aca="false">M$5/(1-$C154)+$B$154-M$5</f>
        <v>0.300072857435058</v>
      </c>
      <c r="N154" s="1" t="n">
        <f aca="false">N$5/(1-$C154)+$B$154-N$5</f>
        <v>0.301208058907752</v>
      </c>
      <c r="O154" s="1" t="n">
        <f aca="false">O$5/(1-$C154)+$B$154-O$5</f>
        <v>0.302343260380446</v>
      </c>
      <c r="P154" s="1" t="n">
        <f aca="false">P$5/(1-$C154)+$B$154-P$5</f>
        <v>0.303478461853139</v>
      </c>
      <c r="Q154" s="1" t="n">
        <f aca="false">Q$5/(1-$C154)+$B$154-Q$5</f>
        <v>0.304613663325834</v>
      </c>
      <c r="R154" s="1" t="n">
        <f aca="false">R$5/(1-$C154)+$B$154-R$5</f>
        <v>0.305748864798527</v>
      </c>
      <c r="S154" s="1" t="n">
        <f aca="false">S$5/(1-$C154)+$B$154-S$5</f>
        <v>0.306884066271221</v>
      </c>
      <c r="T154" s="1" t="n">
        <f aca="false">T$5/(1-$C154)+$B$154-T$5</f>
        <v>0.308019267743915</v>
      </c>
      <c r="U154" s="1" t="n">
        <f aca="false">U$5/(1-$C154)+$B$154-U$5</f>
        <v>0.309154469216609</v>
      </c>
      <c r="V154" s="1" t="n">
        <f aca="false">V$5/(1-$C154)+$B$154-V$5</f>
        <v>0.310289670689303</v>
      </c>
      <c r="W154" s="1" t="n">
        <f aca="false">W$5/(1-$C154)+$B$154-W$5</f>
        <v>0.311424872161996</v>
      </c>
      <c r="X154" s="1" t="n">
        <f aca="false">X$5/(1-$C154)+$B$154-X$5</f>
        <v>0.31256007363469</v>
      </c>
      <c r="Y154" s="1" t="n">
        <f aca="false">Y$5/(1-$C154)+$B$154-Y$5</f>
        <v>0.313695275107384</v>
      </c>
      <c r="Z154" s="1" t="n">
        <f aca="false">Z$5/(1-$C154)+$B$154-Z$5</f>
        <v>0.314830476580078</v>
      </c>
      <c r="AA154" s="1" t="n">
        <f aca="false">AA$5/(1-$C154)+$B$154-AA$5</f>
        <v>0.315965678052771</v>
      </c>
      <c r="AB154" s="1" t="n">
        <f aca="false">AB$5/(1-$C154)+$B$154-AB$5</f>
        <v>0.317100879525465</v>
      </c>
      <c r="AC154" s="1" t="n">
        <f aca="false">AC$5/(1-$C154)+$B$154-AC$5</f>
        <v>0.31823608099816</v>
      </c>
      <c r="AD154" s="1" t="n">
        <f aca="false">AD$5/(1-$C154)+$B$154-AD$5</f>
        <v>0.319371282470853</v>
      </c>
      <c r="AE154" s="1" t="n">
        <f aca="false">AE$5/(1-$C154)+$B$154-AE$5</f>
        <v>0.320506483943547</v>
      </c>
      <c r="AF154" s="1" t="n">
        <f aca="false">AF$5/(1-$C154)+$B$154-AF$5</f>
        <v>0.32164168541624</v>
      </c>
      <c r="AG154" s="1" t="n">
        <f aca="false">AG$5/(1-$C154)+$B$154-AG$5</f>
        <v>0.322776886888934</v>
      </c>
      <c r="AH154" s="1" t="n">
        <f aca="false">AH$5/(1-$C154)+$B$154-AH$5</f>
        <v>0.323912088361628</v>
      </c>
      <c r="AI154" s="1" t="n">
        <f aca="false">AI$5/(1-$C154)+$B$154-AI$5</f>
        <v>0.325047289834322</v>
      </c>
      <c r="AJ154" s="1" t="n">
        <f aca="false">AJ$5/(1-$C154)+$B$154-AJ$5</f>
        <v>0.326182491307015</v>
      </c>
      <c r="AK154" s="1" t="n">
        <f aca="false">AK$5/(1-$C154)+$B$154-AK$5</f>
        <v>0.327317692779709</v>
      </c>
      <c r="AL154" s="1" t="n">
        <f aca="false">AL$5/(1-$C154)+$B$154-AL$5</f>
        <v>0.328452894252404</v>
      </c>
      <c r="AM154" s="1" t="n">
        <f aca="false">AM$5/(1-$C154)+$B$154-AM$5</f>
        <v>0.329588095725097</v>
      </c>
      <c r="AN154" s="1" t="n">
        <f aca="false">AN$5/(1-$C154)+$B$154-AN$5</f>
        <v>0.330723297197791</v>
      </c>
      <c r="AO154" s="1" t="n">
        <f aca="false">AO$5/(1-$C154)+$B$154-AO$5</f>
        <v>0.331858498670484</v>
      </c>
      <c r="AP154" s="1" t="n">
        <f aca="false">AP$5/(1-$C154)+$B$154-AP$5</f>
        <v>0.332993700143179</v>
      </c>
      <c r="AQ154" s="1" t="n">
        <f aca="false">AQ$5/(1-$C154)+$B$154-AQ$5</f>
        <v>0.334128901615872</v>
      </c>
      <c r="AR154" s="1" t="n">
        <f aca="false">AR$5/(1-$C154)+$B$154-AR$5</f>
        <v>0.335264103088566</v>
      </c>
      <c r="AS154" s="1" t="n">
        <f aca="false">AS$5/(1-$C154)+$B$154-AS$5</f>
        <v>0.336399304561259</v>
      </c>
      <c r="AT154" s="1" t="n">
        <f aca="false">AT$5/(1-$C154)+$B$154-AT$5</f>
        <v>0.337534506033954</v>
      </c>
      <c r="AU154" s="1" t="n">
        <f aca="false">AU$5/(1-$C154)+$B$154-AU$5</f>
        <v>0.338669707506648</v>
      </c>
      <c r="AV154" s="1" t="n">
        <f aca="false">AV$5/(1-$C154)+$B$154-AV$5</f>
        <v>0.339804908979341</v>
      </c>
      <c r="AW154" s="1" t="n">
        <f aca="false">AW$5/(1-$C154)+$B$154-AW$5</f>
        <v>0.340940110452035</v>
      </c>
      <c r="AX154" s="1" t="n">
        <f aca="false">AX$5/(1-$C154)+$B$154-AX$5</f>
        <v>0.342075311924729</v>
      </c>
      <c r="AY154" s="1" t="n">
        <f aca="false">AY$5/(1-$C154)+$B$154-AY$5</f>
        <v>0.343210513397423</v>
      </c>
      <c r="AZ154" s="1" t="n">
        <f aca="false">AZ$5/(1-$C154)+$B$154-AZ$5</f>
        <v>0.344345714870116</v>
      </c>
      <c r="BA154" s="1" t="n">
        <f aca="false">BA$5/(1-$C154)+$B$154-BA$5</f>
        <v>0.34548091634281</v>
      </c>
      <c r="BB154" s="1" t="n">
        <f aca="false">BB$5/(1-$C154)+$B$154-BB$5</f>
        <v>0.346616117815504</v>
      </c>
      <c r="BC154" s="1" t="n">
        <f aca="false">BC$5/(1-$C154)+$B$154-BC$5</f>
        <v>0.347751319288197</v>
      </c>
      <c r="BD154" s="1" t="n">
        <f aca="false">BD$5/(1-$C154)+$B$154-BD$5</f>
        <v>0.348886520760892</v>
      </c>
      <c r="BE154" s="1" t="n">
        <f aca="false">BE$5/(1-$C154)+$B$154-BE$5</f>
        <v>0.350021722233585</v>
      </c>
      <c r="BF154" s="1" t="n">
        <f aca="false">BF$5/(1-$C154)+$B$154-BF$5</f>
        <v>0.351156923706279</v>
      </c>
      <c r="BG154" s="1" t="n">
        <f aca="false">BG$5/(1-$C154)+$B$154-BG$5</f>
        <v>0.352292125178973</v>
      </c>
      <c r="BH154" s="1" t="n">
        <f aca="false">BH$5/(1-$C154)+$B$154-BH$5</f>
        <v>0.353427326651667</v>
      </c>
      <c r="BI154" s="1" t="n">
        <f aca="false">BI$5/(1-$C154)+$B$154-BI$5</f>
        <v>0.354562528124361</v>
      </c>
      <c r="BJ154" s="1" t="n">
        <f aca="false">BJ$5/(1-$C154)+$B$154-BJ$5</f>
        <v>0.355697729597054</v>
      </c>
      <c r="BK154" s="1" t="n">
        <f aca="false">BK$5/(1-$C154)+$B$154-BK$5</f>
        <v>0.356832931069748</v>
      </c>
      <c r="BL154" s="1" t="n">
        <f aca="false">BL$5/(1-$C154)+$B$154-BL$5</f>
        <v>0.357968132542442</v>
      </c>
      <c r="BM154" s="1" t="n">
        <f aca="false">BM$5/(1-$C154)+$B$154-BM$5</f>
        <v>0.359103334015136</v>
      </c>
      <c r="BN154" s="1" t="n">
        <f aca="false">BN$5/(1-$C154)+$B$154-BN$5</f>
        <v>0.360238535487829</v>
      </c>
      <c r="BO154" s="1" t="n">
        <f aca="false">BO$5/(1-$C154)+$B$154-BO$5</f>
        <v>0.361373736960523</v>
      </c>
      <c r="BP154" s="1" t="n">
        <f aca="false">BP$5/(1-$C154)+$B$154-BP$5</f>
        <v>0.362508938433217</v>
      </c>
      <c r="BQ154" s="1" t="n">
        <f aca="false">BQ$5/(1-$C154)+$B$154-BQ$5</f>
        <v>0.363644139905911</v>
      </c>
      <c r="BR154" s="1" t="n">
        <f aca="false">BR$5/(1-$C154)+$B$154-BR$5</f>
        <v>0.364779341378605</v>
      </c>
      <c r="BS154" s="1" t="n">
        <f aca="false">BS$5/(1-$C154)+$B$154-BS$5</f>
        <v>0.365914542851298</v>
      </c>
      <c r="BT154" s="1" t="n">
        <f aca="false">BT$5/(1-$C154)+$B$154-BT$5</f>
        <v>0.367049744323992</v>
      </c>
      <c r="BU154" s="1" t="n">
        <f aca="false">BU$5/(1-$C154)+$B$154-BU$5</f>
        <v>0.368184945796686</v>
      </c>
      <c r="BV154" s="1" t="n">
        <f aca="false">BV$5/(1-$C154)+$B$154-BV$5</f>
        <v>0.36932014726938</v>
      </c>
      <c r="BW154" s="1" t="n">
        <f aca="false">BW$5/(1-$C154)+$B$154-BW$5</f>
        <v>0.370455348742073</v>
      </c>
      <c r="BX154" s="1" t="n">
        <f aca="false">BX$5/(1-$C154)+$B$154-BX$5</f>
        <v>0.371590550214767</v>
      </c>
      <c r="BY154" s="1" t="n">
        <f aca="false">BY$5/(1-$C154)+$B$154-BY$5</f>
        <v>0.372725751687462</v>
      </c>
      <c r="BZ154" s="1" t="n">
        <f aca="false">BZ$5/(1-$C154)+$B$154-BZ$5</f>
        <v>0.373860953160155</v>
      </c>
      <c r="CA154" s="1" t="n">
        <f aca="false">CA$5/(1-$C154)+$B$154-CA$5</f>
        <v>0.374996154632849</v>
      </c>
      <c r="CB154" s="1" t="n">
        <f aca="false">CB$5/(1-$C154)+$B$154-CB$5</f>
        <v>0.376131356105542</v>
      </c>
      <c r="CC154" s="1" t="n">
        <f aca="false">CC$5/(1-$C154)+$B$154-CC$5</f>
        <v>0.377266557578237</v>
      </c>
      <c r="CD154" s="1" t="n">
        <f aca="false">CD$5/(1-$C154)+$B$154-CD$5</f>
        <v>0.37840175905093</v>
      </c>
      <c r="CE154" s="1" t="n">
        <f aca="false">CE$5/(1-$C154)+$B$154-CE$5</f>
        <v>0.379536960523624</v>
      </c>
      <c r="CF154" s="1" t="n">
        <f aca="false">CF$5/(1-$C154)+$B$154-CF$5</f>
        <v>0.380672161996317</v>
      </c>
      <c r="CG154" s="1" t="n">
        <f aca="false">CG$5/(1-$C154)+$B$154-CG$5</f>
        <v>0.381807363469012</v>
      </c>
      <c r="CH154" s="1" t="n">
        <f aca="false">CH$5/(1-$C154)+$B$154-CH$5</f>
        <v>0.382942564941706</v>
      </c>
      <c r="CI154" s="1" t="n">
        <f aca="false">CI$5/(1-$C154)+$B$154-CI$5</f>
        <v>0.384077766414399</v>
      </c>
      <c r="CJ154" s="1" t="n">
        <f aca="false">CJ$5/(1-$C154)+$B$154-CJ$5</f>
        <v>0.385212967887093</v>
      </c>
      <c r="CK154" s="1" t="n">
        <f aca="false">CK$5/(1-$C154)+$B$154-CK$5</f>
        <v>0.386348169359787</v>
      </c>
      <c r="CL154" s="1" t="n">
        <f aca="false">CL$5/(1-$C154)+$B$154-CL$5</f>
        <v>0.387483370832481</v>
      </c>
      <c r="CM154" s="1" t="n">
        <f aca="false">CM$5/(1-$C154)+$B$154-CM$5</f>
        <v>0.388618572305174</v>
      </c>
      <c r="CN154" s="1" t="n">
        <f aca="false">CN$5/(1-$C154)+$B$154-CN$5</f>
        <v>0.389753773777868</v>
      </c>
      <c r="CO154" s="1" t="n">
        <f aca="false">CO$5/(1-$C154)+$B$154-CO$5</f>
        <v>0.390888975250562</v>
      </c>
      <c r="CP154" s="1" t="n">
        <f aca="false">CP$5/(1-$C154)+$B$154-CP$5</f>
        <v>0.392024176723256</v>
      </c>
      <c r="CQ154" s="1" t="n">
        <f aca="false">CQ$5/(1-$C154)+$B$154-CQ$5</f>
        <v>0.39315937819595</v>
      </c>
      <c r="CR154" s="1" t="n">
        <f aca="false">CR$5/(1-$C154)+$B$154-CR$5</f>
        <v>0.394294579668643</v>
      </c>
      <c r="CS154" s="1" t="n">
        <f aca="false">CS$5/(1-$C154)+$B$154-CS$5</f>
        <v>0.395429781141337</v>
      </c>
      <c r="CT154" s="1" t="n">
        <f aca="false">CT$5/(1-$C154)+$B$154-CT$5</f>
        <v>0.396564982614031</v>
      </c>
      <c r="CU154" s="1" t="n">
        <f aca="false">CU$5/(1-$C154)+$B$154-CU$5</f>
        <v>0.397700184086725</v>
      </c>
      <c r="CV154" s="1" t="n">
        <f aca="false">CV$5/(1-$C154)+$B$154-CV$5</f>
        <v>0.398835385559418</v>
      </c>
      <c r="CW154" s="1" t="n">
        <f aca="false">CW$5/(1-$C154)+$B$154-CW$5</f>
        <v>0.399970587032112</v>
      </c>
      <c r="CX154" s="1" t="n">
        <f aca="false">CX$5/(1-$C154)+$B$154-CX$5</f>
        <v>0.401105788504807</v>
      </c>
      <c r="CY154" s="1" t="n">
        <f aca="false">CY$5/(1-$C154)+$B$154-CY$5</f>
        <v>0.4022409899775</v>
      </c>
      <c r="CZ154" s="1" t="n">
        <f aca="false">CZ$5/(1-$C154)+$B$154-CZ$5</f>
        <v>0.403376191450194</v>
      </c>
      <c r="DA154" s="1" t="n">
        <f aca="false">DA$5/(1-$C154)+$B$154-DA$5</f>
        <v>0.404511392922887</v>
      </c>
      <c r="DB154" s="1" t="n">
        <f aca="false">DB$5/(1-$C154)+$B$154-DB$5</f>
        <v>0.405646594395582</v>
      </c>
      <c r="DC154" s="1" t="n">
        <f aca="false">DC$5/(1-$C154)+$B$154-DC$5</f>
        <v>0.406781795868275</v>
      </c>
      <c r="DD154" s="1" t="n">
        <f aca="false">DD$5/(1-$C154)+$B$154-DD$5</f>
        <v>0.407916997340969</v>
      </c>
      <c r="DE154" s="1" t="n">
        <f aca="false">DE$5/(1-$C154)+$B$154-DE$5</f>
        <v>0.409052198813662</v>
      </c>
      <c r="DF154" s="1" t="n">
        <f aca="false">DF$5/(1-$C154)+$B$154-DF$5</f>
        <v>0.410187400286357</v>
      </c>
      <c r="DG154" s="1" t="n">
        <f aca="false">DG$5/(1-$C154)+$B$154-DG$5</f>
        <v>0.411322601759051</v>
      </c>
      <c r="DH154" s="1" t="n">
        <f aca="false">DH$5/(1-$C154)+$B$154-DH$5</f>
        <v>0.412457803231744</v>
      </c>
      <c r="DI154" s="1" t="n">
        <f aca="false">DI$5/(1-$C154)+$B$154-DI$5</f>
        <v>0.413593004704438</v>
      </c>
      <c r="DJ154" s="1" t="n">
        <f aca="false">DJ$5/(1-$C154)+$B$154-DJ$5</f>
        <v>0.414728206177132</v>
      </c>
      <c r="DK154" s="1" t="n">
        <f aca="false">DK$5/(1-$C154)+$B$154-DK$5</f>
        <v>0.415863407649826</v>
      </c>
      <c r="DL154" s="1" t="n">
        <f aca="false">DL$5/(1-$C154)+$B$154-DL$5</f>
        <v>0.416998609122519</v>
      </c>
      <c r="DM154" s="1" t="n">
        <f aca="false">DM$5/(1-$C154)+$B$154-DM$5</f>
        <v>0.418133810595213</v>
      </c>
      <c r="DN154" s="1" t="n">
        <f aca="false">DN$5/(1-$C154)+$B$154-DN$5</f>
        <v>0.419269012067907</v>
      </c>
      <c r="DO154" s="1" t="n">
        <f aca="false">DO$5/(1-$C154)+$B$154-DO$5</f>
        <v>0.420404213540601</v>
      </c>
      <c r="DP154" s="1" t="n">
        <f aca="false">DP$5/(1-$C154)+$B$154-DP$5</f>
        <v>0.421539415013295</v>
      </c>
      <c r="DQ154" s="1" t="n">
        <f aca="false">DQ$5/(1-$C154)+$B$154-DQ$5</f>
        <v>0.422674616485988</v>
      </c>
      <c r="DR154" s="1" t="n">
        <f aca="false">DR$5/(1-$C154)+$B$154-DR$5</f>
        <v>0.423809817958682</v>
      </c>
      <c r="DS154" s="1" t="n">
        <f aca="false">DS$5/(1-$C154)+$B$154-DS$5</f>
        <v>0.424945019431376</v>
      </c>
      <c r="DT154" s="1" t="n">
        <f aca="false">DT$5/(1-$C154)+$B$154-DT$5</f>
        <v>0.42608022090407</v>
      </c>
      <c r="DU154" s="1" t="n">
        <f aca="false">DU$5/(1-$C154)+$B$154-DU$5</f>
        <v>0.427215422376763</v>
      </c>
      <c r="DV154" s="1" t="n">
        <f aca="false">DV$5/(1-$C154)+$B$154-DV$5</f>
        <v>0.428350623849458</v>
      </c>
      <c r="DW154" s="1" t="n">
        <f aca="false">DW$5/(1-$C154)+$B$154-DW$5</f>
        <v>0.429485825322152</v>
      </c>
      <c r="DX154" s="1" t="n">
        <f aca="false">DX$5/(1-$C154)+$B$154-DX$5</f>
        <v>0.430621026794845</v>
      </c>
      <c r="DY154" s="1" t="n">
        <f aca="false">DY$5/(1-$C154)+$B$154-DY$5</f>
        <v>0.43175622826754</v>
      </c>
      <c r="DZ154" s="1" t="n">
        <f aca="false">DZ$5/(1-$C154)+$B$154-DZ$5</f>
        <v>0.432891429740233</v>
      </c>
      <c r="EA154" s="1" t="n">
        <f aca="false">EA$5/(1-$C154)+$B$154-EA$5</f>
        <v>0.434026631212927</v>
      </c>
      <c r="EB154" s="1" t="n">
        <f aca="false">EB$5/(1-$C154)+$B$154-EB$5</f>
        <v>0.435161832685622</v>
      </c>
      <c r="EC154" s="1" t="n">
        <f aca="false">EC$5/(1-$C154)+$B$154-EC$5</f>
        <v>0.436297034158315</v>
      </c>
      <c r="ED154" s="1" t="n">
        <f aca="false">ED$5/(1-$C154)+$B$154-ED$5</f>
        <v>0.437432235631008</v>
      </c>
    </row>
    <row r="155" customFormat="false" ht="12.75" hidden="false" customHeight="false" outlineLevel="0" collapsed="false">
      <c r="A155" s="18" t="s">
        <v>178</v>
      </c>
      <c r="B155" s="1" t="n">
        <f aca="false">0.1539</f>
        <v>0.1539</v>
      </c>
      <c r="C155" s="2" t="n">
        <v>0.0077</v>
      </c>
      <c r="D155" s="1" t="n">
        <f aca="false">D$5/(1-$C155)+$B$155-D$5</f>
        <v>0.165539625113373</v>
      </c>
      <c r="E155" s="1" t="n">
        <f aca="false">E$5/(1-$C155)+$B$155-E$5</f>
        <v>0.165927612617152</v>
      </c>
      <c r="F155" s="1" t="n">
        <f aca="false">F$5/(1-$C155)+$B$155-F$5</f>
        <v>0.166315600120931</v>
      </c>
      <c r="G155" s="1" t="n">
        <f aca="false">G$5/(1-$C155)+$B$155-G$5</f>
        <v>0.16670358762471</v>
      </c>
      <c r="H155" s="1" t="n">
        <f aca="false">H$5/(1-$C155)+$B$155-H$5</f>
        <v>0.167091575128489</v>
      </c>
      <c r="I155" s="1" t="n">
        <f aca="false">I$5/(1-$C155)+$B$155-I$5</f>
        <v>0.167479562632268</v>
      </c>
      <c r="J155" s="1" t="n">
        <f aca="false">J$5/(1-$C155)+$B$155-J$5</f>
        <v>0.167867550136048</v>
      </c>
      <c r="K155" s="1" t="n">
        <f aca="false">K$5/(1-$C155)+$B$155-K$5</f>
        <v>0.168255537639827</v>
      </c>
      <c r="L155" s="1" t="n">
        <f aca="false">L$5/(1-$C155)+$B$155-L$5</f>
        <v>0.168643525143606</v>
      </c>
      <c r="M155" s="1" t="n">
        <f aca="false">M$5/(1-$C155)+$B$155-M$5</f>
        <v>0.169031512647385</v>
      </c>
      <c r="N155" s="1" t="n">
        <f aca="false">N$5/(1-$C155)+$B$155-N$5</f>
        <v>0.169419500151164</v>
      </c>
      <c r="O155" s="1" t="n">
        <f aca="false">O$5/(1-$C155)+$B$155-O$5</f>
        <v>0.169807487654943</v>
      </c>
      <c r="P155" s="1" t="n">
        <f aca="false">P$5/(1-$C155)+$B$155-P$5</f>
        <v>0.170195475158722</v>
      </c>
      <c r="Q155" s="1" t="n">
        <f aca="false">Q$5/(1-$C155)+$B$155-Q$5</f>
        <v>0.170583462662501</v>
      </c>
      <c r="R155" s="1" t="n">
        <f aca="false">R$5/(1-$C155)+$B$155-R$5</f>
        <v>0.17097145016628</v>
      </c>
      <c r="S155" s="1" t="n">
        <f aca="false">S$5/(1-$C155)+$B$155-S$5</f>
        <v>0.17135943767006</v>
      </c>
      <c r="T155" s="1" t="n">
        <f aca="false">T$5/(1-$C155)+$B$155-T$5</f>
        <v>0.171747425173839</v>
      </c>
      <c r="U155" s="1" t="n">
        <f aca="false">U$5/(1-$C155)+$B$155-U$5</f>
        <v>0.172135412677618</v>
      </c>
      <c r="V155" s="1" t="n">
        <f aca="false">V$5/(1-$C155)+$B$155-V$5</f>
        <v>0.172523400181397</v>
      </c>
      <c r="W155" s="1" t="n">
        <f aca="false">W$5/(1-$C155)+$B$155-W$5</f>
        <v>0.172911387685176</v>
      </c>
      <c r="X155" s="1" t="n">
        <f aca="false">X$5/(1-$C155)+$B$155-X$5</f>
        <v>0.173299375188955</v>
      </c>
      <c r="Y155" s="1" t="n">
        <f aca="false">Y$5/(1-$C155)+$B$155-Y$5</f>
        <v>0.173687362692734</v>
      </c>
      <c r="Z155" s="1" t="n">
        <f aca="false">Z$5/(1-$C155)+$B$155-Z$5</f>
        <v>0.174075350196513</v>
      </c>
      <c r="AA155" s="1" t="n">
        <f aca="false">AA$5/(1-$C155)+$B$155-AA$5</f>
        <v>0.174463337700292</v>
      </c>
      <c r="AB155" s="1" t="n">
        <f aca="false">AB$5/(1-$C155)+$B$155-AB$5</f>
        <v>0.174851325204072</v>
      </c>
      <c r="AC155" s="1" t="n">
        <f aca="false">AC$5/(1-$C155)+$B$155-AC$5</f>
        <v>0.175239312707851</v>
      </c>
      <c r="AD155" s="1" t="n">
        <f aca="false">AD$5/(1-$C155)+$B$155-AD$5</f>
        <v>0.17562730021163</v>
      </c>
      <c r="AE155" s="1" t="n">
        <f aca="false">AE$5/(1-$C155)+$B$155-AE$5</f>
        <v>0.176015287715409</v>
      </c>
      <c r="AF155" s="1" t="n">
        <f aca="false">AF$5/(1-$C155)+$B$155-AF$5</f>
        <v>0.176403275219188</v>
      </c>
      <c r="AG155" s="1" t="n">
        <f aca="false">AG$5/(1-$C155)+$B$155-AG$5</f>
        <v>0.176791262722967</v>
      </c>
      <c r="AH155" s="1" t="n">
        <f aca="false">AH$5/(1-$C155)+$B$155-AH$5</f>
        <v>0.177179250226746</v>
      </c>
      <c r="AI155" s="1" t="n">
        <f aca="false">AI$5/(1-$C155)+$B$155-AI$5</f>
        <v>0.177567237730525</v>
      </c>
      <c r="AJ155" s="1" t="n">
        <f aca="false">AJ$5/(1-$C155)+$B$155-AJ$5</f>
        <v>0.177955225234304</v>
      </c>
      <c r="AK155" s="1" t="n">
        <f aca="false">AK$5/(1-$C155)+$B$155-AK$5</f>
        <v>0.178343212738084</v>
      </c>
      <c r="AL155" s="1" t="n">
        <f aca="false">AL$5/(1-$C155)+$B$155-AL$5</f>
        <v>0.178731200241863</v>
      </c>
      <c r="AM155" s="1" t="n">
        <f aca="false">AM$5/(1-$C155)+$B$155-AM$5</f>
        <v>0.179119187745642</v>
      </c>
      <c r="AN155" s="1" t="n">
        <f aca="false">AN$5/(1-$C155)+$B$155-AN$5</f>
        <v>0.179507175249421</v>
      </c>
      <c r="AO155" s="1" t="n">
        <f aca="false">AO$5/(1-$C155)+$B$155-AO$5</f>
        <v>0.1798951627532</v>
      </c>
      <c r="AP155" s="1" t="n">
        <f aca="false">AP$5/(1-$C155)+$B$155-AP$5</f>
        <v>0.180283150256979</v>
      </c>
      <c r="AQ155" s="1" t="n">
        <f aca="false">AQ$5/(1-$C155)+$B$155-AQ$5</f>
        <v>0.180671137760758</v>
      </c>
      <c r="AR155" s="1" t="n">
        <f aca="false">AR$5/(1-$C155)+$B$155-AR$5</f>
        <v>0.181059125264537</v>
      </c>
      <c r="AS155" s="1" t="n">
        <f aca="false">AS$5/(1-$C155)+$B$155-AS$5</f>
        <v>0.181447112768316</v>
      </c>
      <c r="AT155" s="1" t="n">
        <f aca="false">AT$5/(1-$C155)+$B$155-AT$5</f>
        <v>0.181835100272095</v>
      </c>
      <c r="AU155" s="1" t="n">
        <f aca="false">AU$5/(1-$C155)+$B$155-AU$5</f>
        <v>0.182223087775875</v>
      </c>
      <c r="AV155" s="1" t="n">
        <f aca="false">AV$5/(1-$C155)+$B$155-AV$5</f>
        <v>0.182611075279654</v>
      </c>
      <c r="AW155" s="1" t="n">
        <f aca="false">AW$5/(1-$C155)+$B$155-AW$5</f>
        <v>0.182999062783433</v>
      </c>
      <c r="AX155" s="1" t="n">
        <f aca="false">AX$5/(1-$C155)+$B$155-AX$5</f>
        <v>0.183387050287212</v>
      </c>
      <c r="AY155" s="1" t="n">
        <f aca="false">AY$5/(1-$C155)+$B$155-AY$5</f>
        <v>0.183775037790991</v>
      </c>
      <c r="AZ155" s="1" t="n">
        <f aca="false">AZ$5/(1-$C155)+$B$155-AZ$5</f>
        <v>0.18416302529477</v>
      </c>
      <c r="BA155" s="1" t="n">
        <f aca="false">BA$5/(1-$C155)+$B$155-BA$5</f>
        <v>0.184551012798549</v>
      </c>
      <c r="BB155" s="1" t="n">
        <f aca="false">BB$5/(1-$C155)+$B$155-BB$5</f>
        <v>0.184939000302328</v>
      </c>
      <c r="BC155" s="1" t="n">
        <f aca="false">BC$5/(1-$C155)+$B$155-BC$5</f>
        <v>0.185326987806107</v>
      </c>
      <c r="BD155" s="1" t="n">
        <f aca="false">BD$5/(1-$C155)+$B$155-BD$5</f>
        <v>0.185714975309886</v>
      </c>
      <c r="BE155" s="1" t="n">
        <f aca="false">BE$5/(1-$C155)+$B$155-BE$5</f>
        <v>0.186102962813665</v>
      </c>
      <c r="BF155" s="1" t="n">
        <f aca="false">BF$5/(1-$C155)+$B$155-BF$5</f>
        <v>0.186490950317444</v>
      </c>
      <c r="BG155" s="1" t="n">
        <f aca="false">BG$5/(1-$C155)+$B$155-BG$5</f>
        <v>0.186878937821223</v>
      </c>
      <c r="BH155" s="1" t="n">
        <f aca="false">BH$5/(1-$C155)+$B$155-BH$5</f>
        <v>0.187266925325003</v>
      </c>
      <c r="BI155" s="1" t="n">
        <f aca="false">BI$5/(1-$C155)+$B$155-BI$5</f>
        <v>0.187654912828782</v>
      </c>
      <c r="BJ155" s="1" t="n">
        <f aca="false">BJ$5/(1-$C155)+$B$155-BJ$5</f>
        <v>0.188042900332561</v>
      </c>
      <c r="BK155" s="1" t="n">
        <f aca="false">BK$5/(1-$C155)+$B$155-BK$5</f>
        <v>0.18843088783634</v>
      </c>
      <c r="BL155" s="1" t="n">
        <f aca="false">BL$5/(1-$C155)+$B$155-BL$5</f>
        <v>0.188818875340119</v>
      </c>
      <c r="BM155" s="1" t="n">
        <f aca="false">BM$5/(1-$C155)+$B$155-BM$5</f>
        <v>0.189206862843898</v>
      </c>
      <c r="BN155" s="1" t="n">
        <f aca="false">BN$5/(1-$C155)+$B$155-BN$5</f>
        <v>0.189594850347677</v>
      </c>
      <c r="BO155" s="1" t="n">
        <f aca="false">BO$5/(1-$C155)+$B$155-BO$5</f>
        <v>0.189982837851456</v>
      </c>
      <c r="BP155" s="1" t="n">
        <f aca="false">BP$5/(1-$C155)+$B$155-BP$5</f>
        <v>0.190370825355235</v>
      </c>
      <c r="BQ155" s="1" t="n">
        <f aca="false">BQ$5/(1-$C155)+$B$155-BQ$5</f>
        <v>0.190758812859015</v>
      </c>
      <c r="BR155" s="1" t="n">
        <f aca="false">BR$5/(1-$C155)+$B$155-BR$5</f>
        <v>0.191146800362794</v>
      </c>
      <c r="BS155" s="1" t="n">
        <f aca="false">BS$5/(1-$C155)+$B$155-BS$5</f>
        <v>0.191534787866573</v>
      </c>
      <c r="BT155" s="1" t="n">
        <f aca="false">BT$5/(1-$C155)+$B$155-BT$5</f>
        <v>0.191922775370352</v>
      </c>
      <c r="BU155" s="1" t="n">
        <f aca="false">BU$5/(1-$C155)+$B$155-BU$5</f>
        <v>0.192310762874131</v>
      </c>
      <c r="BV155" s="1" t="n">
        <f aca="false">BV$5/(1-$C155)+$B$155-BV$5</f>
        <v>0.19269875037791</v>
      </c>
      <c r="BW155" s="1" t="n">
        <f aca="false">BW$5/(1-$C155)+$B$155-BW$5</f>
        <v>0.193086737881689</v>
      </c>
      <c r="BX155" s="1" t="n">
        <f aca="false">BX$5/(1-$C155)+$B$155-BX$5</f>
        <v>0.193474725385468</v>
      </c>
      <c r="BY155" s="1" t="n">
        <f aca="false">BY$5/(1-$C155)+$B$155-BY$5</f>
        <v>0.193862712889247</v>
      </c>
      <c r="BZ155" s="1" t="n">
        <f aca="false">BZ$5/(1-$C155)+$B$155-BZ$5</f>
        <v>0.194250700393027</v>
      </c>
      <c r="CA155" s="1" t="n">
        <f aca="false">CA$5/(1-$C155)+$B$155-CA$5</f>
        <v>0.194638687896806</v>
      </c>
      <c r="CB155" s="1" t="n">
        <f aca="false">CB$5/(1-$C155)+$B$155-CB$5</f>
        <v>0.195026675400585</v>
      </c>
      <c r="CC155" s="1" t="n">
        <f aca="false">CC$5/(1-$C155)+$B$155-CC$5</f>
        <v>0.195414662904364</v>
      </c>
      <c r="CD155" s="1" t="n">
        <f aca="false">CD$5/(1-$C155)+$B$155-CD$5</f>
        <v>0.195802650408143</v>
      </c>
      <c r="CE155" s="1" t="n">
        <f aca="false">CE$5/(1-$C155)+$B$155-CE$5</f>
        <v>0.196190637911922</v>
      </c>
      <c r="CF155" s="1" t="n">
        <f aca="false">CF$5/(1-$C155)+$B$155-CF$5</f>
        <v>0.196578625415701</v>
      </c>
      <c r="CG155" s="1" t="n">
        <f aca="false">CG$5/(1-$C155)+$B$155-CG$5</f>
        <v>0.19696661291948</v>
      </c>
      <c r="CH155" s="1" t="n">
        <f aca="false">CH$5/(1-$C155)+$B$155-CH$5</f>
        <v>0.197354600423259</v>
      </c>
      <c r="CI155" s="1" t="n">
        <f aca="false">CI$5/(1-$C155)+$B$155-CI$5</f>
        <v>0.197742587927038</v>
      </c>
      <c r="CJ155" s="1" t="n">
        <f aca="false">CJ$5/(1-$C155)+$B$155-CJ$5</f>
        <v>0.198130575430818</v>
      </c>
      <c r="CK155" s="1" t="n">
        <f aca="false">CK$5/(1-$C155)+$B$155-CK$5</f>
        <v>0.198518562934597</v>
      </c>
      <c r="CL155" s="1" t="n">
        <f aca="false">CL$5/(1-$C155)+$B$155-CL$5</f>
        <v>0.198906550438376</v>
      </c>
      <c r="CM155" s="1" t="n">
        <f aca="false">CM$5/(1-$C155)+$B$155-CM$5</f>
        <v>0.199294537942155</v>
      </c>
      <c r="CN155" s="1" t="n">
        <f aca="false">CN$5/(1-$C155)+$B$155-CN$5</f>
        <v>0.199682525445934</v>
      </c>
      <c r="CO155" s="1" t="n">
        <f aca="false">CO$5/(1-$C155)+$B$155-CO$5</f>
        <v>0.200070512949713</v>
      </c>
      <c r="CP155" s="1" t="n">
        <f aca="false">CP$5/(1-$C155)+$B$155-CP$5</f>
        <v>0.200458500453492</v>
      </c>
      <c r="CQ155" s="1" t="n">
        <f aca="false">CQ$5/(1-$C155)+$B$155-CQ$5</f>
        <v>0.200846487957271</v>
      </c>
      <c r="CR155" s="1" t="n">
        <f aca="false">CR$5/(1-$C155)+$B$155-CR$5</f>
        <v>0.20123447546105</v>
      </c>
      <c r="CS155" s="1" t="n">
        <f aca="false">CS$5/(1-$C155)+$B$155-CS$5</f>
        <v>0.20162246296483</v>
      </c>
      <c r="CT155" s="1" t="n">
        <f aca="false">CT$5/(1-$C155)+$B$155-CT$5</f>
        <v>0.202010450468609</v>
      </c>
      <c r="CU155" s="1" t="n">
        <f aca="false">CU$5/(1-$C155)+$B$155-CU$5</f>
        <v>0.202398437972388</v>
      </c>
      <c r="CV155" s="1" t="n">
        <f aca="false">CV$5/(1-$C155)+$B$155-CV$5</f>
        <v>0.202786425476167</v>
      </c>
      <c r="CW155" s="1" t="n">
        <f aca="false">CW$5/(1-$C155)+$B$155-CW$5</f>
        <v>0.203174412979946</v>
      </c>
      <c r="CX155" s="1" t="n">
        <f aca="false">CX$5/(1-$C155)+$B$155-CX$5</f>
        <v>0.203562400483725</v>
      </c>
      <c r="CY155" s="1" t="n">
        <f aca="false">CY$5/(1-$C155)+$B$155-CY$5</f>
        <v>0.203950387987504</v>
      </c>
      <c r="CZ155" s="1" t="n">
        <f aca="false">CZ$5/(1-$C155)+$B$155-CZ$5</f>
        <v>0.204338375491283</v>
      </c>
      <c r="DA155" s="1" t="n">
        <f aca="false">DA$5/(1-$C155)+$B$155-DA$5</f>
        <v>0.204726362995062</v>
      </c>
      <c r="DB155" s="1" t="n">
        <f aca="false">DB$5/(1-$C155)+$B$155-DB$5</f>
        <v>0.205114350498842</v>
      </c>
      <c r="DC155" s="1" t="n">
        <f aca="false">DC$5/(1-$C155)+$B$155-DC$5</f>
        <v>0.205502338002621</v>
      </c>
      <c r="DD155" s="1" t="n">
        <f aca="false">DD$5/(1-$C155)+$B$155-DD$5</f>
        <v>0.2058903255064</v>
      </c>
      <c r="DE155" s="1" t="n">
        <f aca="false">DE$5/(1-$C155)+$B$155-DE$5</f>
        <v>0.206278313010179</v>
      </c>
      <c r="DF155" s="1" t="n">
        <f aca="false">DF$5/(1-$C155)+$B$155-DF$5</f>
        <v>0.206666300513958</v>
      </c>
      <c r="DG155" s="1" t="n">
        <f aca="false">DG$5/(1-$C155)+$B$155-DG$5</f>
        <v>0.207054288017737</v>
      </c>
      <c r="DH155" s="1" t="n">
        <f aca="false">DH$5/(1-$C155)+$B$155-DH$5</f>
        <v>0.207442275521516</v>
      </c>
      <c r="DI155" s="1" t="n">
        <f aca="false">DI$5/(1-$C155)+$B$155-DI$5</f>
        <v>0.207830263025295</v>
      </c>
      <c r="DJ155" s="1" t="n">
        <f aca="false">DJ$5/(1-$C155)+$B$155-DJ$5</f>
        <v>0.208218250529074</v>
      </c>
      <c r="DK155" s="1" t="n">
        <f aca="false">DK$5/(1-$C155)+$B$155-DK$5</f>
        <v>0.208606238032854</v>
      </c>
      <c r="DL155" s="1" t="n">
        <f aca="false">DL$5/(1-$C155)+$B$155-DL$5</f>
        <v>0.208994225536633</v>
      </c>
      <c r="DM155" s="1" t="n">
        <f aca="false">DM$5/(1-$C155)+$B$155-DM$5</f>
        <v>0.209382213040412</v>
      </c>
      <c r="DN155" s="1" t="n">
        <f aca="false">DN$5/(1-$C155)+$B$155-DN$5</f>
        <v>0.209770200544191</v>
      </c>
      <c r="DO155" s="1" t="n">
        <f aca="false">DO$5/(1-$C155)+$B$155-DO$5</f>
        <v>0.21015818804797</v>
      </c>
      <c r="DP155" s="1" t="n">
        <f aca="false">DP$5/(1-$C155)+$B$155-DP$5</f>
        <v>0.210546175551749</v>
      </c>
      <c r="DQ155" s="1" t="n">
        <f aca="false">DQ$5/(1-$C155)+$B$155-DQ$5</f>
        <v>0.210934163055528</v>
      </c>
      <c r="DR155" s="1" t="n">
        <f aca="false">DR$5/(1-$C155)+$B$155-DR$5</f>
        <v>0.211322150559307</v>
      </c>
      <c r="DS155" s="1" t="n">
        <f aca="false">DS$5/(1-$C155)+$B$155-DS$5</f>
        <v>0.211710138063086</v>
      </c>
      <c r="DT155" s="1" t="n">
        <f aca="false">DT$5/(1-$C155)+$B$155-DT$5</f>
        <v>0.212098125566865</v>
      </c>
      <c r="DU155" s="1" t="n">
        <f aca="false">DU$5/(1-$C155)+$B$155-DU$5</f>
        <v>0.212486113070645</v>
      </c>
      <c r="DV155" s="1" t="n">
        <f aca="false">DV$5/(1-$C155)+$B$155-DV$5</f>
        <v>0.212874100574424</v>
      </c>
      <c r="DW155" s="1" t="n">
        <f aca="false">DW$5/(1-$C155)+$B$155-DW$5</f>
        <v>0.213262088078203</v>
      </c>
      <c r="DX155" s="1" t="n">
        <f aca="false">DX$5/(1-$C155)+$B$155-DX$5</f>
        <v>0.213650075581982</v>
      </c>
      <c r="DY155" s="1" t="n">
        <f aca="false">DY$5/(1-$C155)+$B$155-DY$5</f>
        <v>0.214038063085761</v>
      </c>
      <c r="DZ155" s="1" t="n">
        <f aca="false">DZ$5/(1-$C155)+$B$155-DZ$5</f>
        <v>0.21442605058954</v>
      </c>
      <c r="EA155" s="1" t="n">
        <f aca="false">EA$5/(1-$C155)+$B$155-EA$5</f>
        <v>0.214814038093319</v>
      </c>
      <c r="EB155" s="1" t="n">
        <f aca="false">EB$5/(1-$C155)+$B$155-EB$5</f>
        <v>0.215202025597098</v>
      </c>
      <c r="EC155" s="1" t="n">
        <f aca="false">EC$5/(1-$C155)+$B$155-EC$5</f>
        <v>0.215590013100877</v>
      </c>
      <c r="ED155" s="1" t="n">
        <f aca="false">ED$5/(1-$C155)+$B$155-ED$5</f>
        <v>0.215978000604657</v>
      </c>
    </row>
    <row r="156" customFormat="false" ht="12.75" hidden="false" customHeight="false" outlineLevel="0" collapsed="false">
      <c r="A156" s="5" t="s">
        <v>160</v>
      </c>
      <c r="B156" s="1" t="n">
        <f aca="false">0.1248</f>
        <v>0.1248</v>
      </c>
      <c r="C156" s="2" t="n">
        <v>0.0077</v>
      </c>
      <c r="D156" s="1" t="n">
        <f aca="false">D$5/(1-$C156)+$B$156-D$5</f>
        <v>0.136439625113373</v>
      </c>
      <c r="E156" s="1" t="n">
        <f aca="false">E$5/(1-$C156)+$B$156-E$5</f>
        <v>0.136827612617152</v>
      </c>
      <c r="F156" s="1" t="n">
        <f aca="false">F$5/(1-$C156)+$B$156-F$5</f>
        <v>0.137215600120931</v>
      </c>
      <c r="G156" s="1" t="n">
        <f aca="false">G$5/(1-$C156)+$B$156-G$5</f>
        <v>0.13760358762471</v>
      </c>
      <c r="H156" s="1" t="n">
        <f aca="false">H$5/(1-$C156)+$B$156-H$5</f>
        <v>0.137991575128489</v>
      </c>
      <c r="I156" s="1" t="n">
        <f aca="false">I$5/(1-$C156)+$B$156-I$5</f>
        <v>0.138379562632269</v>
      </c>
      <c r="J156" s="1" t="n">
        <f aca="false">J$5/(1-$C156)+$B$156-J$5</f>
        <v>0.138767550136048</v>
      </c>
      <c r="K156" s="1" t="n">
        <f aca="false">K$5/(1-$C156)+$B$156-K$5</f>
        <v>0.139155537639827</v>
      </c>
      <c r="L156" s="1" t="n">
        <f aca="false">L$5/(1-$C156)+$B$156-L$5</f>
        <v>0.139543525143606</v>
      </c>
      <c r="M156" s="1" t="n">
        <f aca="false">M$5/(1-$C156)+$B$156-M$5</f>
        <v>0.139931512647385</v>
      </c>
      <c r="N156" s="1" t="n">
        <f aca="false">N$5/(1-$C156)+$B$156-N$5</f>
        <v>0.140319500151164</v>
      </c>
      <c r="O156" s="1" t="n">
        <f aca="false">O$5/(1-$C156)+$B$156-O$5</f>
        <v>0.140707487654943</v>
      </c>
      <c r="P156" s="1" t="n">
        <f aca="false">P$5/(1-$C156)+$B$156-P$5</f>
        <v>0.141095475158722</v>
      </c>
      <c r="Q156" s="1" t="n">
        <f aca="false">Q$5/(1-$C156)+$B$156-Q$5</f>
        <v>0.141483462662501</v>
      </c>
      <c r="R156" s="1" t="n">
        <f aca="false">R$5/(1-$C156)+$B$156-R$5</f>
        <v>0.14187145016628</v>
      </c>
      <c r="S156" s="1" t="n">
        <f aca="false">S$5/(1-$C156)+$B$156-S$5</f>
        <v>0.142259437670059</v>
      </c>
      <c r="T156" s="1" t="n">
        <f aca="false">T$5/(1-$C156)+$B$156-T$5</f>
        <v>0.142647425173839</v>
      </c>
      <c r="U156" s="1" t="n">
        <f aca="false">U$5/(1-$C156)+$B$156-U$5</f>
        <v>0.143035412677618</v>
      </c>
      <c r="V156" s="1" t="n">
        <f aca="false">V$5/(1-$C156)+$B$156-V$5</f>
        <v>0.143423400181397</v>
      </c>
      <c r="W156" s="1" t="n">
        <f aca="false">W$5/(1-$C156)+$B$156-W$5</f>
        <v>0.143811387685176</v>
      </c>
      <c r="X156" s="1" t="n">
        <f aca="false">X$5/(1-$C156)+$B$156-X$5</f>
        <v>0.144199375188955</v>
      </c>
      <c r="Y156" s="1" t="n">
        <f aca="false">Y$5/(1-$C156)+$B$156-Y$5</f>
        <v>0.144587362692734</v>
      </c>
      <c r="Z156" s="1" t="n">
        <f aca="false">Z$5/(1-$C156)+$B$156-Z$5</f>
        <v>0.144975350196513</v>
      </c>
      <c r="AA156" s="1" t="n">
        <f aca="false">AA$5/(1-$C156)+$B$156-AA$5</f>
        <v>0.145363337700292</v>
      </c>
      <c r="AB156" s="1" t="n">
        <f aca="false">AB$5/(1-$C156)+$B$156-AB$5</f>
        <v>0.145751325204071</v>
      </c>
      <c r="AC156" s="1" t="n">
        <f aca="false">AC$5/(1-$C156)+$B$156-AC$5</f>
        <v>0.146139312707851</v>
      </c>
      <c r="AD156" s="1" t="n">
        <f aca="false">AD$5/(1-$C156)+$B$156-AD$5</f>
        <v>0.14652730021163</v>
      </c>
      <c r="AE156" s="1" t="n">
        <f aca="false">AE$5/(1-$C156)+$B$156-AE$5</f>
        <v>0.146915287715409</v>
      </c>
      <c r="AF156" s="1" t="n">
        <f aca="false">AF$5/(1-$C156)+$B$156-AF$5</f>
        <v>0.147303275219188</v>
      </c>
      <c r="AG156" s="1" t="n">
        <f aca="false">AG$5/(1-$C156)+$B$156-AG$5</f>
        <v>0.147691262722967</v>
      </c>
      <c r="AH156" s="1" t="n">
        <f aca="false">AH$5/(1-$C156)+$B$156-AH$5</f>
        <v>0.148079250226746</v>
      </c>
      <c r="AI156" s="1" t="n">
        <f aca="false">AI$5/(1-$C156)+$B$156-AI$5</f>
        <v>0.148467237730525</v>
      </c>
      <c r="AJ156" s="1" t="n">
        <f aca="false">AJ$5/(1-$C156)+$B$156-AJ$5</f>
        <v>0.148855225234304</v>
      </c>
      <c r="AK156" s="1" t="n">
        <f aca="false">AK$5/(1-$C156)+$B$156-AK$5</f>
        <v>0.149243212738083</v>
      </c>
      <c r="AL156" s="1" t="n">
        <f aca="false">AL$5/(1-$C156)+$B$156-AL$5</f>
        <v>0.149631200241863</v>
      </c>
      <c r="AM156" s="1" t="n">
        <f aca="false">AM$5/(1-$C156)+$B$156-AM$5</f>
        <v>0.150019187745642</v>
      </c>
      <c r="AN156" s="1" t="n">
        <f aca="false">AN$5/(1-$C156)+$B$156-AN$5</f>
        <v>0.150407175249421</v>
      </c>
      <c r="AO156" s="1" t="n">
        <f aca="false">AO$5/(1-$C156)+$B$156-AO$5</f>
        <v>0.1507951627532</v>
      </c>
      <c r="AP156" s="1" t="n">
        <f aca="false">AP$5/(1-$C156)+$B$156-AP$5</f>
        <v>0.151183150256979</v>
      </c>
      <c r="AQ156" s="1" t="n">
        <f aca="false">AQ$5/(1-$C156)+$B$156-AQ$5</f>
        <v>0.151571137760758</v>
      </c>
      <c r="AR156" s="1" t="n">
        <f aca="false">AR$5/(1-$C156)+$B$156-AR$5</f>
        <v>0.151959125264537</v>
      </c>
      <c r="AS156" s="1" t="n">
        <f aca="false">AS$5/(1-$C156)+$B$156-AS$5</f>
        <v>0.152347112768316</v>
      </c>
      <c r="AT156" s="1" t="n">
        <f aca="false">AT$5/(1-$C156)+$B$156-AT$5</f>
        <v>0.152735100272095</v>
      </c>
      <c r="AU156" s="1" t="n">
        <f aca="false">AU$5/(1-$C156)+$B$156-AU$5</f>
        <v>0.153123087775874</v>
      </c>
      <c r="AV156" s="1" t="n">
        <f aca="false">AV$5/(1-$C156)+$B$156-AV$5</f>
        <v>0.153511075279654</v>
      </c>
      <c r="AW156" s="1" t="n">
        <f aca="false">AW$5/(1-$C156)+$B$156-AW$5</f>
        <v>0.153899062783433</v>
      </c>
      <c r="AX156" s="1" t="n">
        <f aca="false">AX$5/(1-$C156)+$B$156-AX$5</f>
        <v>0.154287050287212</v>
      </c>
      <c r="AY156" s="1" t="n">
        <f aca="false">AY$5/(1-$C156)+$B$156-AY$5</f>
        <v>0.15467503779099</v>
      </c>
      <c r="AZ156" s="1" t="n">
        <f aca="false">AZ$5/(1-$C156)+$B$156-AZ$5</f>
        <v>0.15506302529477</v>
      </c>
      <c r="BA156" s="1" t="n">
        <f aca="false">BA$5/(1-$C156)+$B$156-BA$5</f>
        <v>0.155451012798549</v>
      </c>
      <c r="BB156" s="1" t="n">
        <f aca="false">BB$5/(1-$C156)+$B$156-BB$5</f>
        <v>0.155839000302328</v>
      </c>
      <c r="BC156" s="1" t="n">
        <f aca="false">BC$5/(1-$C156)+$B$156-BC$5</f>
        <v>0.156226987806106</v>
      </c>
      <c r="BD156" s="1" t="n">
        <f aca="false">BD$5/(1-$C156)+$B$156-BD$5</f>
        <v>0.156614975309886</v>
      </c>
      <c r="BE156" s="1" t="n">
        <f aca="false">BE$5/(1-$C156)+$B$156-BE$5</f>
        <v>0.157002962813665</v>
      </c>
      <c r="BF156" s="1" t="n">
        <f aca="false">BF$5/(1-$C156)+$B$156-BF$5</f>
        <v>0.157390950317444</v>
      </c>
      <c r="BG156" s="1" t="n">
        <f aca="false">BG$5/(1-$C156)+$B$156-BG$5</f>
        <v>0.157778937821223</v>
      </c>
      <c r="BH156" s="1" t="n">
        <f aca="false">BH$5/(1-$C156)+$B$156-BH$5</f>
        <v>0.158166925325002</v>
      </c>
      <c r="BI156" s="1" t="n">
        <f aca="false">BI$5/(1-$C156)+$B$156-BI$5</f>
        <v>0.158554912828781</v>
      </c>
      <c r="BJ156" s="1" t="n">
        <f aca="false">BJ$5/(1-$C156)+$B$156-BJ$5</f>
        <v>0.15894290033256</v>
      </c>
      <c r="BK156" s="1" t="n">
        <f aca="false">BK$5/(1-$C156)+$B$156-BK$5</f>
        <v>0.159330887836339</v>
      </c>
      <c r="BL156" s="1" t="n">
        <f aca="false">BL$5/(1-$C156)+$B$156-BL$5</f>
        <v>0.159718875340118</v>
      </c>
      <c r="BM156" s="1" t="n">
        <f aca="false">BM$5/(1-$C156)+$B$156-BM$5</f>
        <v>0.160106862843898</v>
      </c>
      <c r="BN156" s="1" t="n">
        <f aca="false">BN$5/(1-$C156)+$B$156-BN$5</f>
        <v>0.160494850347677</v>
      </c>
      <c r="BO156" s="1" t="n">
        <f aca="false">BO$5/(1-$C156)+$B$156-BO$5</f>
        <v>0.160882837851456</v>
      </c>
      <c r="BP156" s="1" t="n">
        <f aca="false">BP$5/(1-$C156)+$B$156-BP$5</f>
        <v>0.161270825355235</v>
      </c>
      <c r="BQ156" s="1" t="n">
        <f aca="false">BQ$5/(1-$C156)+$B$156-BQ$5</f>
        <v>0.161658812859014</v>
      </c>
      <c r="BR156" s="1" t="n">
        <f aca="false">BR$5/(1-$C156)+$B$156-BR$5</f>
        <v>0.162046800362793</v>
      </c>
      <c r="BS156" s="1" t="n">
        <f aca="false">BS$5/(1-$C156)+$B$156-BS$5</f>
        <v>0.162434787866572</v>
      </c>
      <c r="BT156" s="1" t="n">
        <f aca="false">BT$5/(1-$C156)+$B$156-BT$5</f>
        <v>0.162822775370351</v>
      </c>
      <c r="BU156" s="1" t="n">
        <f aca="false">BU$5/(1-$C156)+$B$156-BU$5</f>
        <v>0.16321076287413</v>
      </c>
      <c r="BV156" s="1" t="n">
        <f aca="false">BV$5/(1-$C156)+$B$156-BV$5</f>
        <v>0.16359875037791</v>
      </c>
      <c r="BW156" s="1" t="n">
        <f aca="false">BW$5/(1-$C156)+$B$156-BW$5</f>
        <v>0.163986737881689</v>
      </c>
      <c r="BX156" s="1" t="n">
        <f aca="false">BX$5/(1-$C156)+$B$156-BX$5</f>
        <v>0.164374725385468</v>
      </c>
      <c r="BY156" s="1" t="n">
        <f aca="false">BY$5/(1-$C156)+$B$156-BY$5</f>
        <v>0.164762712889247</v>
      </c>
      <c r="BZ156" s="1" t="n">
        <f aca="false">BZ$5/(1-$C156)+$B$156-BZ$5</f>
        <v>0.165150700393026</v>
      </c>
      <c r="CA156" s="1" t="n">
        <f aca="false">CA$5/(1-$C156)+$B$156-CA$5</f>
        <v>0.165538687896805</v>
      </c>
      <c r="CB156" s="1" t="n">
        <f aca="false">CB$5/(1-$C156)+$B$156-CB$5</f>
        <v>0.165926675400584</v>
      </c>
      <c r="CC156" s="1" t="n">
        <f aca="false">CC$5/(1-$C156)+$B$156-CC$5</f>
        <v>0.166314662904363</v>
      </c>
      <c r="CD156" s="1" t="n">
        <f aca="false">CD$5/(1-$C156)+$B$156-CD$5</f>
        <v>0.166702650408142</v>
      </c>
      <c r="CE156" s="1" t="n">
        <f aca="false">CE$5/(1-$C156)+$B$156-CE$5</f>
        <v>0.167090637911921</v>
      </c>
      <c r="CF156" s="1" t="n">
        <f aca="false">CF$5/(1-$C156)+$B$156-CF$5</f>
        <v>0.167478625415701</v>
      </c>
      <c r="CG156" s="1" t="n">
        <f aca="false">CG$5/(1-$C156)+$B$156-CG$5</f>
        <v>0.16786661291948</v>
      </c>
      <c r="CH156" s="1" t="n">
        <f aca="false">CH$5/(1-$C156)+$B$156-CH$5</f>
        <v>0.168254600423259</v>
      </c>
      <c r="CI156" s="1" t="n">
        <f aca="false">CI$5/(1-$C156)+$B$156-CI$5</f>
        <v>0.168642587927038</v>
      </c>
      <c r="CJ156" s="1" t="n">
        <f aca="false">CJ$5/(1-$C156)+$B$156-CJ$5</f>
        <v>0.169030575430817</v>
      </c>
      <c r="CK156" s="1" t="n">
        <f aca="false">CK$5/(1-$C156)+$B$156-CK$5</f>
        <v>0.169418562934596</v>
      </c>
      <c r="CL156" s="1" t="n">
        <f aca="false">CL$5/(1-$C156)+$B$156-CL$5</f>
        <v>0.169806550438375</v>
      </c>
      <c r="CM156" s="1" t="n">
        <f aca="false">CM$5/(1-$C156)+$B$156-CM$5</f>
        <v>0.170194537942154</v>
      </c>
      <c r="CN156" s="1" t="n">
        <f aca="false">CN$5/(1-$C156)+$B$156-CN$5</f>
        <v>0.170582525445933</v>
      </c>
      <c r="CO156" s="1" t="n">
        <f aca="false">CO$5/(1-$C156)+$B$156-CO$5</f>
        <v>0.170970512949713</v>
      </c>
      <c r="CP156" s="1" t="n">
        <f aca="false">CP$5/(1-$C156)+$B$156-CP$5</f>
        <v>0.171358500453492</v>
      </c>
      <c r="CQ156" s="1" t="n">
        <f aca="false">CQ$5/(1-$C156)+$B$156-CQ$5</f>
        <v>0.171746487957271</v>
      </c>
      <c r="CR156" s="1" t="n">
        <f aca="false">CR$5/(1-$C156)+$B$156-CR$5</f>
        <v>0.17213447546105</v>
      </c>
      <c r="CS156" s="1" t="n">
        <f aca="false">CS$5/(1-$C156)+$B$156-CS$5</f>
        <v>0.172522462964829</v>
      </c>
      <c r="CT156" s="1" t="n">
        <f aca="false">CT$5/(1-$C156)+$B$156-CT$5</f>
        <v>0.172910450468608</v>
      </c>
      <c r="CU156" s="1" t="n">
        <f aca="false">CU$5/(1-$C156)+$B$156-CU$5</f>
        <v>0.173298437972387</v>
      </c>
      <c r="CV156" s="1" t="n">
        <f aca="false">CV$5/(1-$C156)+$B$156-CV$5</f>
        <v>0.173686425476166</v>
      </c>
      <c r="CW156" s="1" t="n">
        <f aca="false">CW$5/(1-$C156)+$B$156-CW$5</f>
        <v>0.174074412979945</v>
      </c>
      <c r="CX156" s="1" t="n">
        <f aca="false">CX$5/(1-$C156)+$B$156-CX$5</f>
        <v>0.174462400483725</v>
      </c>
      <c r="CY156" s="1" t="n">
        <f aca="false">CY$5/(1-$C156)+$B$156-CY$5</f>
        <v>0.174850387987504</v>
      </c>
      <c r="CZ156" s="1" t="n">
        <f aca="false">CZ$5/(1-$C156)+$B$156-CZ$5</f>
        <v>0.175238375491283</v>
      </c>
      <c r="DA156" s="1" t="n">
        <f aca="false">DA$5/(1-$C156)+$B$156-DA$5</f>
        <v>0.175626362995062</v>
      </c>
      <c r="DB156" s="1" t="n">
        <f aca="false">DB$5/(1-$C156)+$B$156-DB$5</f>
        <v>0.176014350498841</v>
      </c>
      <c r="DC156" s="1" t="n">
        <f aca="false">DC$5/(1-$C156)+$B$156-DC$5</f>
        <v>0.17640233800262</v>
      </c>
      <c r="DD156" s="1" t="n">
        <f aca="false">DD$5/(1-$C156)+$B$156-DD$5</f>
        <v>0.176790325506399</v>
      </c>
      <c r="DE156" s="1" t="n">
        <f aca="false">DE$5/(1-$C156)+$B$156-DE$5</f>
        <v>0.177178313010178</v>
      </c>
      <c r="DF156" s="1" t="n">
        <f aca="false">DF$5/(1-$C156)+$B$156-DF$5</f>
        <v>0.177566300513957</v>
      </c>
      <c r="DG156" s="1" t="n">
        <f aca="false">DG$5/(1-$C156)+$B$156-DG$5</f>
        <v>0.177954288017737</v>
      </c>
      <c r="DH156" s="1" t="n">
        <f aca="false">DH$5/(1-$C156)+$B$156-DH$5</f>
        <v>0.178342275521516</v>
      </c>
      <c r="DI156" s="1" t="n">
        <f aca="false">DI$5/(1-$C156)+$B$156-DI$5</f>
        <v>0.178730263025295</v>
      </c>
      <c r="DJ156" s="1" t="n">
        <f aca="false">DJ$5/(1-$C156)+$B$156-DJ$5</f>
        <v>0.179118250529074</v>
      </c>
      <c r="DK156" s="1" t="n">
        <f aca="false">DK$5/(1-$C156)+$B$156-DK$5</f>
        <v>0.179506238032853</v>
      </c>
      <c r="DL156" s="1" t="n">
        <f aca="false">DL$5/(1-$C156)+$B$156-DL$5</f>
        <v>0.179894225536632</v>
      </c>
      <c r="DM156" s="1" t="n">
        <f aca="false">DM$5/(1-$C156)+$B$156-DM$5</f>
        <v>0.180282213040411</v>
      </c>
      <c r="DN156" s="1" t="n">
        <f aca="false">DN$5/(1-$C156)+$B$156-DN$5</f>
        <v>0.18067020054419</v>
      </c>
      <c r="DO156" s="1" t="n">
        <f aca="false">DO$5/(1-$C156)+$B$156-DO$5</f>
        <v>0.181058188047969</v>
      </c>
      <c r="DP156" s="1" t="n">
        <f aca="false">DP$5/(1-$C156)+$B$156-DP$5</f>
        <v>0.181446175551748</v>
      </c>
      <c r="DQ156" s="1" t="n">
        <f aca="false">DQ$5/(1-$C156)+$B$156-DQ$5</f>
        <v>0.181834163055528</v>
      </c>
      <c r="DR156" s="1" t="n">
        <f aca="false">DR$5/(1-$C156)+$B$156-DR$5</f>
        <v>0.182222150559307</v>
      </c>
      <c r="DS156" s="1" t="n">
        <f aca="false">DS$5/(1-$C156)+$B$156-DS$5</f>
        <v>0.182610138063086</v>
      </c>
      <c r="DT156" s="1" t="n">
        <f aca="false">DT$5/(1-$C156)+$B$156-DT$5</f>
        <v>0.182998125566865</v>
      </c>
      <c r="DU156" s="1" t="n">
        <f aca="false">DU$5/(1-$C156)+$B$156-DU$5</f>
        <v>0.183386113070644</v>
      </c>
      <c r="DV156" s="1" t="n">
        <f aca="false">DV$5/(1-$C156)+$B$156-DV$5</f>
        <v>0.183774100574423</v>
      </c>
      <c r="DW156" s="1" t="n">
        <f aca="false">DW$5/(1-$C156)+$B$156-DW$5</f>
        <v>0.184162088078202</v>
      </c>
      <c r="DX156" s="1" t="n">
        <f aca="false">DX$5/(1-$C156)+$B$156-DX$5</f>
        <v>0.184550075581981</v>
      </c>
      <c r="DY156" s="1" t="n">
        <f aca="false">DY$5/(1-$C156)+$B$156-DY$5</f>
        <v>0.18493806308576</v>
      </c>
      <c r="DZ156" s="1" t="n">
        <f aca="false">DZ$5/(1-$C156)+$B$156-DZ$5</f>
        <v>0.18532605058954</v>
      </c>
      <c r="EA156" s="1" t="n">
        <f aca="false">EA$5/(1-$C156)+$B$156-EA$5</f>
        <v>0.18571403809332</v>
      </c>
      <c r="EB156" s="1" t="n">
        <f aca="false">EB$5/(1-$C156)+$B$156-EB$5</f>
        <v>0.186102025597099</v>
      </c>
      <c r="EC156" s="1" t="n">
        <f aca="false">EC$5/(1-$C156)+$B$156-EC$5</f>
        <v>0.186490013100878</v>
      </c>
      <c r="ED156" s="1" t="n">
        <f aca="false">ED$5/(1-$C156)+$B$156-ED$5</f>
        <v>0.186878000604657</v>
      </c>
    </row>
    <row r="157" customFormat="false" ht="12.75" hidden="false" customHeight="false" outlineLevel="0" collapsed="false">
      <c r="A157" s="18"/>
    </row>
    <row r="158" customFormat="false" ht="12.75" hidden="false" customHeight="false" outlineLevel="0" collapsed="false">
      <c r="A158" s="18" t="s">
        <v>161</v>
      </c>
    </row>
    <row r="159" customFormat="false" ht="12.75" hidden="false" customHeight="false" outlineLevel="0" collapsed="false">
      <c r="A159" s="0" t="s">
        <v>164</v>
      </c>
      <c r="B159" s="1" t="n">
        <f aca="false">0.3906+0.0019+0.0088</f>
        <v>0.4013</v>
      </c>
      <c r="C159" s="2" t="n">
        <f aca="false">0.0319</f>
        <v>0.0319</v>
      </c>
      <c r="D159" s="1" t="n">
        <f aca="false">D$5/(1-$C159)+$B$156-D$5</f>
        <v>0.174226712116517</v>
      </c>
      <c r="E159" s="1" t="n">
        <f aca="false">E$5/(1-$C159)+$B$156-E$5</f>
        <v>0.175874269187068</v>
      </c>
      <c r="F159" s="1" t="n">
        <f aca="false">F$5/(1-$C159)+$B$156-F$5</f>
        <v>0.177521826257618</v>
      </c>
      <c r="G159" s="1" t="n">
        <f aca="false">G$5/(1-$C159)+$B$156-G$5</f>
        <v>0.179169383328169</v>
      </c>
      <c r="H159" s="1" t="n">
        <f aca="false">H$5/(1-$C159)+$B$156-H$5</f>
        <v>0.180816940398719</v>
      </c>
      <c r="I159" s="1" t="n">
        <f aca="false">I$5/(1-$C159)+$B$156-I$5</f>
        <v>0.18246449746927</v>
      </c>
      <c r="J159" s="1" t="n">
        <f aca="false">J$5/(1-$C159)+$B$156-J$5</f>
        <v>0.18411205453982</v>
      </c>
      <c r="K159" s="1" t="n">
        <f aca="false">K$5/(1-$C159)+$B$156-K$5</f>
        <v>0.185759611610371</v>
      </c>
      <c r="L159" s="1" t="n">
        <f aca="false">L$5/(1-$C159)+$B$156-L$5</f>
        <v>0.187407168680922</v>
      </c>
      <c r="M159" s="1" t="n">
        <f aca="false">M$5/(1-$C159)+$B$156-M$5</f>
        <v>0.189054725751472</v>
      </c>
      <c r="N159" s="1" t="n">
        <f aca="false">N$5/(1-$C159)+$B$156-N$5</f>
        <v>0.190702282822023</v>
      </c>
      <c r="O159" s="1" t="n">
        <f aca="false">O$5/(1-$C159)+$B$156-O$5</f>
        <v>0.192349839892573</v>
      </c>
      <c r="P159" s="1" t="n">
        <f aca="false">P$5/(1-$C159)+$B$156-P$5</f>
        <v>0.193997396963124</v>
      </c>
      <c r="Q159" s="1" t="n">
        <f aca="false">Q$5/(1-$C159)+$B$156-Q$5</f>
        <v>0.195644954033674</v>
      </c>
      <c r="R159" s="1" t="n">
        <f aca="false">R$5/(1-$C159)+$B$156-R$5</f>
        <v>0.197292511104225</v>
      </c>
      <c r="S159" s="1" t="n">
        <f aca="false">S$5/(1-$C159)+$B$156-S$5</f>
        <v>0.198940068174776</v>
      </c>
      <c r="T159" s="1" t="n">
        <f aca="false">T$5/(1-$C159)+$B$156-T$5</f>
        <v>0.200587625245326</v>
      </c>
      <c r="U159" s="1" t="n">
        <f aca="false">U$5/(1-$C159)+$B$156-U$5</f>
        <v>0.202235182315877</v>
      </c>
      <c r="V159" s="1" t="n">
        <f aca="false">V$5/(1-$C159)+$B$156-V$5</f>
        <v>0.203882739386427</v>
      </c>
      <c r="W159" s="1" t="n">
        <f aca="false">W$5/(1-$C159)+$B$156-W$5</f>
        <v>0.205530296456978</v>
      </c>
      <c r="X159" s="1" t="n">
        <f aca="false">X$5/(1-$C159)+$B$156-X$5</f>
        <v>0.207177853527528</v>
      </c>
      <c r="Y159" s="1" t="n">
        <f aca="false">Y$5/(1-$C159)+$B$156-Y$5</f>
        <v>0.208825410598079</v>
      </c>
      <c r="Z159" s="1" t="n">
        <f aca="false">Z$5/(1-$C159)+$B$156-Z$5</f>
        <v>0.210472967668629</v>
      </c>
      <c r="AA159" s="1" t="n">
        <f aca="false">AA$5/(1-$C159)+$B$156-AA$5</f>
        <v>0.21212052473918</v>
      </c>
      <c r="AB159" s="1" t="n">
        <f aca="false">AB$5/(1-$C159)+$B$156-AB$5</f>
        <v>0.213768081809731</v>
      </c>
      <c r="AC159" s="1" t="n">
        <f aca="false">AC$5/(1-$C159)+$B$156-AC$5</f>
        <v>0.215415638880281</v>
      </c>
      <c r="AD159" s="1" t="n">
        <f aca="false">AD$5/(1-$C159)+$B$156-AD$5</f>
        <v>0.217063195950832</v>
      </c>
      <c r="AE159" s="1" t="n">
        <f aca="false">AE$5/(1-$C159)+$B$156-AE$5</f>
        <v>0.218710753021382</v>
      </c>
      <c r="AF159" s="1" t="n">
        <f aca="false">AF$5/(1-$C159)+$B$156-AF$5</f>
        <v>0.220358310091933</v>
      </c>
      <c r="AG159" s="1" t="n">
        <f aca="false">AG$5/(1-$C159)+$B$156-AG$5</f>
        <v>0.222005867162483</v>
      </c>
      <c r="AH159" s="1" t="n">
        <f aca="false">AH$5/(1-$C159)+$B$156-AH$5</f>
        <v>0.223653424233034</v>
      </c>
      <c r="AI159" s="1" t="n">
        <f aca="false">AI$5/(1-$C159)+$B$156-AI$5</f>
        <v>0.225300981303584</v>
      </c>
      <c r="AJ159" s="1" t="n">
        <f aca="false">AJ$5/(1-$C159)+$B$156-AJ$5</f>
        <v>0.226948538374135</v>
      </c>
      <c r="AK159" s="1" t="n">
        <f aca="false">AK$5/(1-$C159)+$B$156-AK$5</f>
        <v>0.228596095444686</v>
      </c>
      <c r="AL159" s="1" t="n">
        <f aca="false">AL$5/(1-$C159)+$B$156-AL$5</f>
        <v>0.230243652515236</v>
      </c>
      <c r="AM159" s="1" t="n">
        <f aca="false">AM$5/(1-$C159)+$B$156-AM$5</f>
        <v>0.231891209585787</v>
      </c>
      <c r="AN159" s="1" t="n">
        <f aca="false">AN$5/(1-$C159)+$B$156-AN$5</f>
        <v>0.233538766656337</v>
      </c>
      <c r="AO159" s="1" t="n">
        <f aca="false">AO$5/(1-$C159)+$B$156-AO$5</f>
        <v>0.235186323726888</v>
      </c>
      <c r="AP159" s="1" t="n">
        <f aca="false">AP$5/(1-$C159)+$B$156-AP$5</f>
        <v>0.236833880797438</v>
      </c>
      <c r="AQ159" s="1" t="n">
        <f aca="false">AQ$5/(1-$C159)+$B$156-AQ$5</f>
        <v>0.238481437867989</v>
      </c>
      <c r="AR159" s="1" t="n">
        <f aca="false">AR$5/(1-$C159)+$B$156-AR$5</f>
        <v>0.240128994938539</v>
      </c>
      <c r="AS159" s="1" t="n">
        <f aca="false">AS$5/(1-$C159)+$B$156-AS$5</f>
        <v>0.24177655200909</v>
      </c>
      <c r="AT159" s="1" t="n">
        <f aca="false">AT$5/(1-$C159)+$B$156-AT$5</f>
        <v>0.243424109079641</v>
      </c>
      <c r="AU159" s="1" t="n">
        <f aca="false">AU$5/(1-$C159)+$B$156-AU$5</f>
        <v>0.245071666150191</v>
      </c>
      <c r="AV159" s="1" t="n">
        <f aca="false">AV$5/(1-$C159)+$B$156-AV$5</f>
        <v>0.246719223220742</v>
      </c>
      <c r="AW159" s="1" t="n">
        <f aca="false">AW$5/(1-$C159)+$B$156-AW$5</f>
        <v>0.248366780291292</v>
      </c>
      <c r="AX159" s="1" t="n">
        <f aca="false">AX$5/(1-$C159)+$B$156-AX$5</f>
        <v>0.250014337361842</v>
      </c>
      <c r="AY159" s="1" t="n">
        <f aca="false">AY$5/(1-$C159)+$B$156-AY$5</f>
        <v>0.251661894432393</v>
      </c>
      <c r="AZ159" s="1" t="n">
        <f aca="false">AZ$5/(1-$C159)+$B$156-AZ$5</f>
        <v>0.253309451502944</v>
      </c>
      <c r="BA159" s="1" t="n">
        <f aca="false">BA$5/(1-$C159)+$B$156-BA$5</f>
        <v>0.254957008573494</v>
      </c>
      <c r="BB159" s="1" t="n">
        <f aca="false">BB$5/(1-$C159)+$B$156-BB$5</f>
        <v>0.256604565644044</v>
      </c>
      <c r="BC159" s="1" t="n">
        <f aca="false">BC$5/(1-$C159)+$B$156-BC$5</f>
        <v>0.258252122714596</v>
      </c>
      <c r="BD159" s="1" t="n">
        <f aca="false">BD$5/(1-$C159)+$B$156-BD$5</f>
        <v>0.259899679785145</v>
      </c>
      <c r="BE159" s="1" t="n">
        <f aca="false">BE$5/(1-$C159)+$B$156-BE$5</f>
        <v>0.261547236855696</v>
      </c>
      <c r="BF159" s="1" t="n">
        <f aca="false">BF$5/(1-$C159)+$B$156-BF$5</f>
        <v>0.263194793926247</v>
      </c>
      <c r="BG159" s="1" t="n">
        <f aca="false">BG$5/(1-$C159)+$B$156-BG$5</f>
        <v>0.264842350996798</v>
      </c>
      <c r="BH159" s="1" t="n">
        <f aca="false">BH$5/(1-$C159)+$B$156-BH$5</f>
        <v>0.266489908067348</v>
      </c>
      <c r="BI159" s="1" t="n">
        <f aca="false">BI$5/(1-$C159)+$B$156-BI$5</f>
        <v>0.268137465137898</v>
      </c>
      <c r="BJ159" s="1" t="n">
        <f aca="false">BJ$5/(1-$C159)+$B$156-BJ$5</f>
        <v>0.269785022208449</v>
      </c>
      <c r="BK159" s="1" t="n">
        <f aca="false">BK$5/(1-$C159)+$B$156-BK$5</f>
        <v>0.271432579279</v>
      </c>
      <c r="BL159" s="1" t="n">
        <f aca="false">BL$5/(1-$C159)+$B$156-BL$5</f>
        <v>0.273080136349551</v>
      </c>
      <c r="BM159" s="1" t="n">
        <f aca="false">BM$5/(1-$C159)+$B$156-BM$5</f>
        <v>0.2747276934201</v>
      </c>
      <c r="BN159" s="1" t="n">
        <f aca="false">BN$5/(1-$C159)+$B$156-BN$5</f>
        <v>0.276375250490651</v>
      </c>
      <c r="BO159" s="1" t="n">
        <f aca="false">BO$5/(1-$C159)+$B$156-BO$5</f>
        <v>0.278022807561202</v>
      </c>
      <c r="BP159" s="1" t="n">
        <f aca="false">BP$5/(1-$C159)+$B$156-BP$5</f>
        <v>0.279670364631753</v>
      </c>
      <c r="BQ159" s="1" t="n">
        <f aca="false">BQ$5/(1-$C159)+$B$156-BQ$5</f>
        <v>0.281317921702303</v>
      </c>
      <c r="BR159" s="1" t="n">
        <f aca="false">BR$5/(1-$C159)+$B$156-BR$5</f>
        <v>0.282965478772853</v>
      </c>
      <c r="BS159" s="1" t="n">
        <f aca="false">BS$5/(1-$C159)+$B$156-BS$5</f>
        <v>0.284613035843404</v>
      </c>
      <c r="BT159" s="1" t="n">
        <f aca="false">BT$5/(1-$C159)+$B$156-BT$5</f>
        <v>0.286260592913955</v>
      </c>
      <c r="BU159" s="1" t="n">
        <f aca="false">BU$5/(1-$C159)+$B$156-BU$5</f>
        <v>0.287908149984506</v>
      </c>
      <c r="BV159" s="1" t="n">
        <f aca="false">BV$5/(1-$C159)+$B$156-BV$5</f>
        <v>0.289555707055055</v>
      </c>
      <c r="BW159" s="1" t="n">
        <f aca="false">BW$5/(1-$C159)+$B$156-BW$5</f>
        <v>0.291203264125606</v>
      </c>
      <c r="BX159" s="1" t="n">
        <f aca="false">BX$5/(1-$C159)+$B$156-BX$5</f>
        <v>0.292850821196157</v>
      </c>
      <c r="BY159" s="1" t="n">
        <f aca="false">BY$5/(1-$C159)+$B$156-BY$5</f>
        <v>0.294498378266708</v>
      </c>
      <c r="BZ159" s="1" t="n">
        <f aca="false">BZ$5/(1-$C159)+$B$156-BZ$5</f>
        <v>0.296145935337258</v>
      </c>
      <c r="CA159" s="1" t="n">
        <f aca="false">CA$5/(1-$C159)+$B$156-CA$5</f>
        <v>0.297793492407808</v>
      </c>
      <c r="CB159" s="1" t="n">
        <f aca="false">CB$5/(1-$C159)+$B$156-CB$5</f>
        <v>0.299441049478359</v>
      </c>
      <c r="CC159" s="1" t="n">
        <f aca="false">CC$5/(1-$C159)+$B$156-CC$5</f>
        <v>0.30108860654891</v>
      </c>
      <c r="CD159" s="1" t="n">
        <f aca="false">CD$5/(1-$C159)+$B$156-CD$5</f>
        <v>0.302736163619461</v>
      </c>
      <c r="CE159" s="1" t="n">
        <f aca="false">CE$5/(1-$C159)+$B$156-CE$5</f>
        <v>0.30438372069001</v>
      </c>
      <c r="CF159" s="1" t="n">
        <f aca="false">CF$5/(1-$C159)+$B$156-CF$5</f>
        <v>0.306031277760561</v>
      </c>
      <c r="CG159" s="1" t="n">
        <f aca="false">CG$5/(1-$C159)+$B$156-CG$5</f>
        <v>0.307678834831112</v>
      </c>
      <c r="CH159" s="1" t="n">
        <f aca="false">CH$5/(1-$C159)+$B$156-CH$5</f>
        <v>0.309326391901663</v>
      </c>
      <c r="CI159" s="1" t="n">
        <f aca="false">CI$5/(1-$C159)+$B$156-CI$5</f>
        <v>0.310973948972213</v>
      </c>
      <c r="CJ159" s="1" t="n">
        <f aca="false">CJ$5/(1-$C159)+$B$156-CJ$5</f>
        <v>0.312621506042763</v>
      </c>
      <c r="CK159" s="1" t="n">
        <f aca="false">CK$5/(1-$C159)+$B$156-CK$5</f>
        <v>0.314269063113314</v>
      </c>
      <c r="CL159" s="1" t="n">
        <f aca="false">CL$5/(1-$C159)+$B$156-CL$5</f>
        <v>0.315916620183865</v>
      </c>
      <c r="CM159" s="1" t="n">
        <f aca="false">CM$5/(1-$C159)+$B$156-CM$5</f>
        <v>0.317564177254416</v>
      </c>
      <c r="CN159" s="1" t="n">
        <f aca="false">CN$5/(1-$C159)+$B$156-CN$5</f>
        <v>0.319211734324965</v>
      </c>
      <c r="CO159" s="1" t="n">
        <f aca="false">CO$5/(1-$C159)+$B$156-CO$5</f>
        <v>0.320859291395516</v>
      </c>
      <c r="CP159" s="1" t="n">
        <f aca="false">CP$5/(1-$C159)+$B$156-CP$5</f>
        <v>0.322506848466067</v>
      </c>
      <c r="CQ159" s="1" t="n">
        <f aca="false">CQ$5/(1-$C159)+$B$156-CQ$5</f>
        <v>0.324154405536618</v>
      </c>
      <c r="CR159" s="1" t="n">
        <f aca="false">CR$5/(1-$C159)+$B$156-CR$5</f>
        <v>0.325801962607168</v>
      </c>
      <c r="CS159" s="1" t="n">
        <f aca="false">CS$5/(1-$C159)+$B$156-CS$5</f>
        <v>0.327449519677718</v>
      </c>
      <c r="CT159" s="1" t="n">
        <f aca="false">CT$5/(1-$C159)+$B$156-CT$5</f>
        <v>0.329097076748269</v>
      </c>
      <c r="CU159" s="1" t="n">
        <f aca="false">CU$5/(1-$C159)+$B$156-CU$5</f>
        <v>0.33074463381882</v>
      </c>
      <c r="CV159" s="1" t="n">
        <f aca="false">CV$5/(1-$C159)+$B$156-CV$5</f>
        <v>0.332392190889371</v>
      </c>
      <c r="CW159" s="1" t="n">
        <f aca="false">CW$5/(1-$C159)+$B$156-CW$5</f>
        <v>0.33403974795992</v>
      </c>
      <c r="CX159" s="1" t="n">
        <f aca="false">CX$5/(1-$C159)+$B$156-CX$5</f>
        <v>0.335687305030471</v>
      </c>
      <c r="CY159" s="1" t="n">
        <f aca="false">CY$5/(1-$C159)+$B$156-CY$5</f>
        <v>0.337334862101022</v>
      </c>
      <c r="CZ159" s="1" t="n">
        <f aca="false">CZ$5/(1-$C159)+$B$156-CZ$5</f>
        <v>0.338982419171573</v>
      </c>
      <c r="DA159" s="1" t="n">
        <f aca="false">DA$5/(1-$C159)+$B$156-DA$5</f>
        <v>0.340629976242123</v>
      </c>
      <c r="DB159" s="1" t="n">
        <f aca="false">DB$5/(1-$C159)+$B$156-DB$5</f>
        <v>0.342277533312673</v>
      </c>
      <c r="DC159" s="1" t="n">
        <f aca="false">DC$5/(1-$C159)+$B$156-DC$5</f>
        <v>0.343925090383224</v>
      </c>
      <c r="DD159" s="1" t="n">
        <f aca="false">DD$5/(1-$C159)+$B$156-DD$5</f>
        <v>0.345572647453775</v>
      </c>
      <c r="DE159" s="1" t="n">
        <f aca="false">DE$5/(1-$C159)+$B$156-DE$5</f>
        <v>0.347220204524326</v>
      </c>
      <c r="DF159" s="1" t="n">
        <f aca="false">DF$5/(1-$C159)+$B$156-DF$5</f>
        <v>0.348867761594876</v>
      </c>
      <c r="DG159" s="1" t="n">
        <f aca="false">DG$5/(1-$C159)+$B$156-DG$5</f>
        <v>0.350515318665426</v>
      </c>
      <c r="DH159" s="1" t="n">
        <f aca="false">DH$5/(1-$C159)+$B$156-DH$5</f>
        <v>0.352162875735977</v>
      </c>
      <c r="DI159" s="1" t="n">
        <f aca="false">DI$5/(1-$C159)+$B$156-DI$5</f>
        <v>0.353810432806528</v>
      </c>
      <c r="DJ159" s="1" t="n">
        <f aca="false">DJ$5/(1-$C159)+$B$156-DJ$5</f>
        <v>0.355457989877078</v>
      </c>
      <c r="DK159" s="1" t="n">
        <f aca="false">DK$5/(1-$C159)+$B$156-DK$5</f>
        <v>0.357105546947628</v>
      </c>
      <c r="DL159" s="1" t="n">
        <f aca="false">DL$5/(1-$C159)+$B$156-DL$5</f>
        <v>0.358753104018179</v>
      </c>
      <c r="DM159" s="1" t="n">
        <f aca="false">DM$5/(1-$C159)+$B$156-DM$5</f>
        <v>0.36040066108873</v>
      </c>
      <c r="DN159" s="1" t="n">
        <f aca="false">DN$5/(1-$C159)+$B$156-DN$5</f>
        <v>0.362048218159281</v>
      </c>
      <c r="DO159" s="1" t="n">
        <f aca="false">DO$5/(1-$C159)+$B$156-DO$5</f>
        <v>0.363695775229831</v>
      </c>
      <c r="DP159" s="1" t="n">
        <f aca="false">DP$5/(1-$C159)+$B$156-DP$5</f>
        <v>0.365343332300381</v>
      </c>
      <c r="DQ159" s="1" t="n">
        <f aca="false">DQ$5/(1-$C159)+$B$156-DQ$5</f>
        <v>0.366990889370932</v>
      </c>
      <c r="DR159" s="1" t="n">
        <f aca="false">DR$5/(1-$C159)+$B$156-DR$5</f>
        <v>0.368638446441483</v>
      </c>
      <c r="DS159" s="1" t="n">
        <f aca="false">DS$5/(1-$C159)+$B$156-DS$5</f>
        <v>0.370286003512033</v>
      </c>
      <c r="DT159" s="1" t="n">
        <f aca="false">DT$5/(1-$C159)+$B$156-DT$5</f>
        <v>0.371933560582583</v>
      </c>
      <c r="DU159" s="1" t="n">
        <f aca="false">DU$5/(1-$C159)+$B$156-DU$5</f>
        <v>0.373581117653134</v>
      </c>
      <c r="DV159" s="1" t="n">
        <f aca="false">DV$5/(1-$C159)+$B$156-DV$5</f>
        <v>0.375228674723685</v>
      </c>
      <c r="DW159" s="1" t="n">
        <f aca="false">DW$5/(1-$C159)+$B$156-DW$5</f>
        <v>0.376876231794236</v>
      </c>
      <c r="DX159" s="1" t="n">
        <f aca="false">DX$5/(1-$C159)+$B$156-DX$5</f>
        <v>0.378523788864787</v>
      </c>
      <c r="DY159" s="1" t="n">
        <f aca="false">DY$5/(1-$C159)+$B$156-DY$5</f>
        <v>0.380171345935338</v>
      </c>
      <c r="DZ159" s="1" t="n">
        <f aca="false">DZ$5/(1-$C159)+$B$156-DZ$5</f>
        <v>0.381818903005889</v>
      </c>
      <c r="EA159" s="1" t="n">
        <f aca="false">EA$5/(1-$C159)+$B$156-EA$5</f>
        <v>0.383466460076438</v>
      </c>
      <c r="EB159" s="1" t="n">
        <f aca="false">EB$5/(1-$C159)+$B$156-EB$5</f>
        <v>0.385114017146988</v>
      </c>
      <c r="EC159" s="1" t="n">
        <f aca="false">EC$5/(1-$C159)+$B$156-EC$5</f>
        <v>0.386761574217539</v>
      </c>
      <c r="ED159" s="1" t="n">
        <f aca="false">ED$5/(1-$C159)+$B$156-ED$5</f>
        <v>0.38840913128809</v>
      </c>
      <c r="EE159" s="1"/>
    </row>
  </sheetData>
  <printOptions headings="false" gridLines="true" gridLinesSet="true" horizontalCentered="true" verticalCentered="false"/>
  <pageMargins left="0.295138888888889" right="0.295138888888889" top="0.295138888888889" bottom="0.1965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7" man="true" max="16383" min="0"/>
    <brk id="123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23" width="9.14"/>
    <col collapsed="false" customWidth="true" hidden="false" outlineLevel="0" max="3" min="3" style="24" width="9.14"/>
    <col collapsed="false" customWidth="true" hidden="false" outlineLevel="0" max="5" min="4" style="25" width="9.14"/>
    <col collapsed="false" customWidth="true" hidden="false" outlineLevel="0" max="9" min="8" style="25" width="9.14"/>
    <col collapsed="false" customWidth="true" hidden="false" outlineLevel="0" max="24" min="24" style="0" width="10.28"/>
  </cols>
  <sheetData>
    <row r="1" customFormat="false" ht="12.75" hidden="false" customHeight="false" outlineLevel="0" collapsed="false">
      <c r="A1" s="0" t="s">
        <v>179</v>
      </c>
      <c r="B1" s="23" t="n">
        <v>2.5</v>
      </c>
    </row>
    <row r="3" customFormat="false" ht="15.75" hidden="false" customHeight="false" outlineLevel="0" collapsed="false">
      <c r="A3" s="26" t="s">
        <v>180</v>
      </c>
      <c r="I3" s="27" t="n">
        <f aca="true">NOW()</f>
        <v>45926.9265134146</v>
      </c>
    </row>
    <row r="4" customFormat="false" ht="12.75" hidden="false" customHeight="false" outlineLevel="0" collapsed="false">
      <c r="I4" s="28" t="n">
        <f aca="true">NOW()</f>
        <v>45926.9265134147</v>
      </c>
    </row>
    <row r="6" customFormat="false" ht="12.75" hidden="false" customHeight="false" outlineLevel="0" collapsed="false">
      <c r="B6" s="29"/>
      <c r="C6" s="30" t="s">
        <v>181</v>
      </c>
      <c r="D6" s="31" t="s">
        <v>182</v>
      </c>
      <c r="E6" s="31" t="s">
        <v>183</v>
      </c>
      <c r="F6" s="32" t="s">
        <v>184</v>
      </c>
      <c r="G6" s="32" t="s">
        <v>185</v>
      </c>
      <c r="H6" s="31" t="s">
        <v>186</v>
      </c>
      <c r="I6" s="31" t="s">
        <v>185</v>
      </c>
    </row>
    <row r="7" customFormat="false" ht="12.75" hidden="false" customHeight="false" outlineLevel="0" collapsed="false">
      <c r="B7" s="29" t="s">
        <v>187</v>
      </c>
      <c r="C7" s="30" t="s">
        <v>183</v>
      </c>
      <c r="D7" s="31" t="s">
        <v>183</v>
      </c>
      <c r="E7" s="31" t="s">
        <v>188</v>
      </c>
      <c r="F7" s="32" t="s">
        <v>189</v>
      </c>
      <c r="G7" s="32" t="s">
        <v>186</v>
      </c>
      <c r="H7" s="31" t="s">
        <v>190</v>
      </c>
      <c r="I7" s="31" t="s">
        <v>191</v>
      </c>
    </row>
    <row r="9" customFormat="false" ht="12.75" hidden="false" customHeight="false" outlineLevel="0" collapsed="false">
      <c r="A9" s="33" t="s">
        <v>23</v>
      </c>
    </row>
    <row r="11" customFormat="false" ht="12.75" hidden="false" customHeight="false" outlineLevel="0" collapsed="false">
      <c r="A11" s="0" t="s">
        <v>192</v>
      </c>
      <c r="B11" s="23" t="n">
        <f aca="false">$B$1</f>
        <v>2.5</v>
      </c>
      <c r="C11" s="24" t="n">
        <v>0.1475</v>
      </c>
      <c r="D11" s="25" t="n">
        <v>0.19</v>
      </c>
      <c r="E11" s="25" t="n">
        <f aca="false">+D11-C11</f>
        <v>0.0425</v>
      </c>
      <c r="F11" s="1" t="n">
        <f aca="false">(B11+C11)/(1-'Variable Rates - Sept'!E27)+'Variable Rates - Sept'!D27-(B11+C11)</f>
        <v>0.0822231087585204</v>
      </c>
      <c r="G11" s="34" t="n">
        <f aca="false">+E11-F11</f>
        <v>-0.0397231087585203</v>
      </c>
      <c r="H11" s="35" t="n">
        <v>0.01</v>
      </c>
      <c r="I11" s="35" t="n">
        <f aca="false">'Variable Rates - Sept'!C26/31</f>
        <v>0.214741935483871</v>
      </c>
    </row>
    <row r="14" customFormat="false" ht="12.75" hidden="false" customHeight="false" outlineLevel="0" collapsed="false">
      <c r="A14" s="33" t="s">
        <v>193</v>
      </c>
    </row>
    <row r="16" customFormat="false" ht="12.75" hidden="false" customHeight="false" outlineLevel="0" collapsed="false">
      <c r="A16" s="0" t="s">
        <v>194</v>
      </c>
      <c r="B16" s="23" t="n">
        <f aca="false">$B$1</f>
        <v>2.5</v>
      </c>
      <c r="C16" s="24" t="n">
        <v>0.02</v>
      </c>
      <c r="D16" s="25" t="n">
        <v>0.145</v>
      </c>
      <c r="E16" s="25" t="n">
        <f aca="false">+D16-C16</f>
        <v>0.125</v>
      </c>
      <c r="F16" s="1" t="n">
        <f aca="false">(B16+C16)/(1-'Variable Rates - Sept'!E30)+'Variable Rates - Sept'!D30-(B16+C16)</f>
        <v>0.123197966324076</v>
      </c>
      <c r="G16" s="34" t="n">
        <f aca="false">+E16-F16</f>
        <v>0.00180203367592389</v>
      </c>
      <c r="H16" s="35" t="n">
        <v>0.01</v>
      </c>
      <c r="I16" s="35" t="n">
        <f aca="false">'Variable Rates - Sept'!C30/31</f>
        <v>0.112561290322581</v>
      </c>
    </row>
    <row r="17" customFormat="false" ht="12.75" hidden="false" customHeight="false" outlineLevel="0" collapsed="false">
      <c r="A17" s="0" t="s">
        <v>195</v>
      </c>
      <c r="B17" s="23" t="n">
        <f aca="false">$B$1</f>
        <v>2.5</v>
      </c>
      <c r="C17" s="24" t="n">
        <v>-0.0225</v>
      </c>
      <c r="D17" s="25" t="n">
        <v>0.145</v>
      </c>
      <c r="E17" s="25" t="n">
        <f aca="false">+D17-C17</f>
        <v>0.1675</v>
      </c>
      <c r="F17" s="1" t="n">
        <f aca="false">((B17+C17)/(1-'Variable Rates - Sept'!E32)+'Variable Rates - Sept'!D32)/(1-'Variable Rates - Sept'!E30)+'Variable Rates - Sept'!D30-(B17+C17)</f>
        <v>0.134926436095982</v>
      </c>
      <c r="G17" s="34" t="n">
        <f aca="false">+E17-F17</f>
        <v>0.0325735639040179</v>
      </c>
      <c r="H17" s="36" t="n">
        <v>0.035</v>
      </c>
      <c r="I17" s="36" t="n">
        <f aca="false">'Variable Rates - Sept'!C30/31+'Variable Rates - Sept'!C32/31</f>
        <v>0.152587096774194</v>
      </c>
    </row>
    <row r="20" customFormat="false" ht="12.75" hidden="false" customHeight="false" outlineLevel="0" collapsed="false">
      <c r="A20" s="33" t="s">
        <v>21</v>
      </c>
    </row>
    <row r="22" customFormat="false" ht="12.75" hidden="false" customHeight="false" outlineLevel="0" collapsed="false">
      <c r="A22" s="0" t="s">
        <v>196</v>
      </c>
      <c r="B22" s="23" t="n">
        <f aca="false">$B$1</f>
        <v>2.5</v>
      </c>
      <c r="C22" s="24" t="n">
        <v>0.15</v>
      </c>
      <c r="D22" s="25" t="n">
        <v>0.22</v>
      </c>
      <c r="E22" s="25" t="n">
        <f aca="false">+D22-C22</f>
        <v>0.07</v>
      </c>
      <c r="F22" s="1" t="n">
        <f aca="false">(B22+C22)/(1-'Variable Rates - Sept'!E24)+'Variable Rates - Sept'!D24-(B22+C22)</f>
        <v>0.0937297175603766</v>
      </c>
      <c r="G22" s="34" t="n">
        <f aca="false">+E22-F22</f>
        <v>-0.0237297175603766</v>
      </c>
      <c r="H22" s="35" t="n">
        <v>0.01</v>
      </c>
      <c r="I22" s="35" t="n">
        <f aca="false">'Variable Rates - Sept'!C24/31</f>
        <v>0.180803225806452</v>
      </c>
    </row>
    <row r="25" customFormat="false" ht="12.75" hidden="false" customHeight="false" outlineLevel="0" collapsed="false">
      <c r="A25" s="33" t="s">
        <v>197</v>
      </c>
    </row>
    <row r="27" customFormat="false" ht="12.75" hidden="false" customHeight="false" outlineLevel="0" collapsed="false">
      <c r="A27" s="0" t="s">
        <v>196</v>
      </c>
      <c r="B27" s="23" t="n">
        <f aca="false">$B$1</f>
        <v>2.5</v>
      </c>
      <c r="C27" s="24" t="n">
        <v>0.205</v>
      </c>
      <c r="D27" s="37" t="n">
        <v>0.3437</v>
      </c>
      <c r="E27" s="25" t="n">
        <f aca="false">+D27-C27</f>
        <v>0.1387</v>
      </c>
      <c r="F27" s="1" t="n">
        <f aca="false">(B27+C27)/(1-'Variable Rates - Sept'!E37)+'Variable Rates - Sept'!D37-(B27+C27)</f>
        <v>0.117764168569649</v>
      </c>
      <c r="G27" s="34" t="n">
        <f aca="false">+E27-F27</f>
        <v>0.0209358314303509</v>
      </c>
      <c r="H27" s="35" t="n">
        <v>0.05</v>
      </c>
      <c r="I27" s="35" t="n">
        <f aca="false">'Variable Rates - Sept'!C37/31</f>
        <v>0.204332258064516</v>
      </c>
    </row>
    <row r="30" customFormat="false" ht="12.75" hidden="false" customHeight="false" outlineLevel="0" collapsed="false">
      <c r="A30" s="33" t="s">
        <v>9</v>
      </c>
    </row>
    <row r="32" customFormat="false" ht="12.75" hidden="false" customHeight="false" outlineLevel="0" collapsed="false">
      <c r="A32" s="0" t="s">
        <v>198</v>
      </c>
      <c r="B32" s="23" t="n">
        <f aca="false">$B$1</f>
        <v>2.5</v>
      </c>
      <c r="C32" s="24" t="n">
        <v>-0.05</v>
      </c>
      <c r="D32" s="25" t="n">
        <v>0.145</v>
      </c>
      <c r="E32" s="25" t="n">
        <f aca="false">+D32-C32</f>
        <v>0.195</v>
      </c>
      <c r="F32" s="1" t="n">
        <f aca="false">(B32+C32)/(1-'Variable Rates - Sept'!E14)+'Variable Rates - Sept'!D14-(B32+C32)</f>
        <v>0.130413687297099</v>
      </c>
      <c r="G32" s="34" t="n">
        <f aca="false">+E32-F32</f>
        <v>0.0645863127029009</v>
      </c>
      <c r="H32" s="35" t="n">
        <v>0.04</v>
      </c>
      <c r="I32" s="35" t="n">
        <f aca="false">'Variable Rates - Sept'!C14/31</f>
        <v>0.289548387096774</v>
      </c>
    </row>
    <row r="33" customFormat="false" ht="12.75" hidden="false" customHeight="false" outlineLevel="0" collapsed="false">
      <c r="A33" s="0" t="s">
        <v>199</v>
      </c>
      <c r="B33" s="23" t="n">
        <f aca="false">$B$1</f>
        <v>2.5</v>
      </c>
      <c r="C33" s="24" t="n">
        <v>-0.13</v>
      </c>
      <c r="D33" s="25" t="n">
        <v>0.145</v>
      </c>
      <c r="E33" s="25" t="n">
        <f aca="false">+D33-C33</f>
        <v>0.275</v>
      </c>
      <c r="F33" s="1" t="n">
        <f aca="false">(B33+C33)/(1-'Variable Rates - Sept'!E15)+'Variable Rates - Sept'!D15-(B33+C33)</f>
        <v>0.144674265866751</v>
      </c>
      <c r="G33" s="34" t="n">
        <f aca="false">+E33-F33</f>
        <v>0.130325734133249</v>
      </c>
      <c r="H33" s="38" t="n">
        <v>0.085</v>
      </c>
      <c r="I33" s="35" t="n">
        <f aca="false">'Variable Rates - Sept'!C15/31</f>
        <v>0.378258064516129</v>
      </c>
    </row>
    <row r="34" customFormat="false" ht="12.75" hidden="false" customHeight="false" outlineLevel="0" collapsed="false">
      <c r="A34" s="0" t="s">
        <v>13</v>
      </c>
      <c r="B34" s="23" t="n">
        <f aca="false">$B$1</f>
        <v>2.5</v>
      </c>
      <c r="C34" s="24" t="n">
        <v>-0.05</v>
      </c>
      <c r="D34" s="37" t="n">
        <v>0.155</v>
      </c>
      <c r="E34" s="25" t="n">
        <f aca="false">+D34-C34</f>
        <v>0.205</v>
      </c>
      <c r="F34" s="1" t="n">
        <f aca="false">(B34+C34)/(1-'Variable Rates - Sept'!E16)+'Variable Rates - Sept'!D16-(B34+C34)</f>
        <v>0.142133221088077</v>
      </c>
      <c r="G34" s="34" t="n">
        <f aca="false">+E34-F34</f>
        <v>0.062866778911923</v>
      </c>
      <c r="H34" s="35" t="n">
        <v>0.06</v>
      </c>
      <c r="I34" s="35" t="n">
        <f aca="false">'Variable Rates - Sept'!C16/31</f>
        <v>0.337935483870968</v>
      </c>
    </row>
    <row r="35" customFormat="false" ht="12.75" hidden="false" customHeight="false" outlineLevel="0" collapsed="false">
      <c r="A35" s="0" t="s">
        <v>14</v>
      </c>
      <c r="B35" s="23" t="n">
        <f aca="false">$B$1</f>
        <v>2.5</v>
      </c>
      <c r="C35" s="24" t="n">
        <v>-0.13</v>
      </c>
      <c r="D35" s="37" t="n">
        <v>0.155</v>
      </c>
      <c r="E35" s="25" t="n">
        <f aca="false">+D35-C35</f>
        <v>0.285</v>
      </c>
      <c r="F35" s="1" t="n">
        <f aca="false">(B35+C35)/(1-'Variable Rates - Sept'!E17)+'Variable Rates - Sept'!D17-(B35+C35)</f>
        <v>0.142674265866751</v>
      </c>
      <c r="G35" s="34" t="n">
        <f aca="false">+E35-F35</f>
        <v>0.142325734133249</v>
      </c>
      <c r="H35" s="38" t="n">
        <v>0.1325</v>
      </c>
      <c r="I35" s="35" t="n">
        <f aca="false">'Variable Rates - Sept'!C17/31</f>
        <v>0.321806451612903</v>
      </c>
    </row>
    <row r="38" customFormat="false" ht="12.75" hidden="false" customHeight="false" outlineLevel="0" collapsed="false">
      <c r="A38" s="33" t="s">
        <v>200</v>
      </c>
    </row>
    <row r="40" customFormat="false" ht="12.75" hidden="false" customHeight="false" outlineLevel="0" collapsed="false">
      <c r="A40" s="0" t="s">
        <v>201</v>
      </c>
      <c r="B40" s="23" t="n">
        <f aca="false">$B$1</f>
        <v>2.5</v>
      </c>
      <c r="C40" s="24" t="n">
        <v>0.0504</v>
      </c>
      <c r="D40" s="39" t="n">
        <v>0.1326</v>
      </c>
      <c r="E40" s="25" t="n">
        <f aca="false">+D40-C40</f>
        <v>0.0822</v>
      </c>
      <c r="F40" s="1" t="n">
        <f aca="false">(B40+C40)/(1-'Variable Rates - Sept'!E35)+'Variable Rates - Sept'!D35-(B40+C40)</f>
        <v>0.0530432229221707</v>
      </c>
      <c r="G40" s="34" t="n">
        <f aca="false">+E40-F40</f>
        <v>0.0291567770778293</v>
      </c>
      <c r="H40" s="35" t="n">
        <v>0.03</v>
      </c>
      <c r="I40" s="35" t="n">
        <f aca="false">'Variable Rates - Sept'!C35/31</f>
        <v>0.386129032258065</v>
      </c>
    </row>
    <row r="42" customFormat="false" ht="12.75" hidden="false" customHeight="false" outlineLevel="0" collapsed="false">
      <c r="A42" s="33" t="s">
        <v>32</v>
      </c>
    </row>
    <row r="44" customFormat="false" ht="12.75" hidden="false" customHeight="false" outlineLevel="0" collapsed="false">
      <c r="A44" s="0" t="s">
        <v>202</v>
      </c>
      <c r="B44" s="23" t="n">
        <f aca="false">$B$1</f>
        <v>2.5</v>
      </c>
      <c r="C44" s="24" t="n">
        <v>0.1053</v>
      </c>
      <c r="D44" s="25" t="n">
        <v>0.1361</v>
      </c>
      <c r="E44" s="25" t="n">
        <f aca="false">+D44-C44</f>
        <v>0.0308</v>
      </c>
      <c r="F44" s="1" t="n">
        <f aca="false">(B44+C44)/(1-'IT Rates - Sept'!C33)+'IT Rates - Sept'!B33-(B44+C44)</f>
        <v>0.0322397629093834</v>
      </c>
      <c r="G44" s="34" t="n">
        <f aca="false">+E44-F44</f>
        <v>-0.00143976290938336</v>
      </c>
      <c r="H44" s="35" t="n">
        <v>0</v>
      </c>
      <c r="I44" s="35" t="n">
        <f aca="false">'Variable Rates - Sept'!C34/31</f>
        <v>0</v>
      </c>
    </row>
    <row r="45" customFormat="false" ht="12.75" hidden="false" customHeight="false" outlineLevel="0" collapsed="false">
      <c r="F45" s="1"/>
      <c r="G45" s="34"/>
      <c r="H45" s="35"/>
      <c r="I45" s="35"/>
    </row>
    <row r="47" customFormat="false" ht="12.75" hidden="false" customHeight="false" outlineLevel="0" collapsed="false">
      <c r="A47" s="33" t="s">
        <v>203</v>
      </c>
    </row>
    <row r="49" customFormat="false" ht="12.75" hidden="false" customHeight="false" outlineLevel="0" collapsed="false">
      <c r="A49" s="0" t="s">
        <v>204</v>
      </c>
      <c r="B49" s="23" t="n">
        <f aca="false">$B$1</f>
        <v>2.5</v>
      </c>
      <c r="C49" s="24" t="n">
        <v>0.0504</v>
      </c>
      <c r="D49" s="25" t="n">
        <v>0.0973</v>
      </c>
      <c r="E49" s="25" t="n">
        <f aca="false">+D49-C49</f>
        <v>0.0469</v>
      </c>
      <c r="F49" s="1" t="n">
        <f aca="false">(B49+C49)/(1-'Variable Rates - Sept'!E41)+'Variable Rates - Sept'!D41-(B49+C49)</f>
        <v>0.0373616161616162</v>
      </c>
      <c r="G49" s="34" t="n">
        <f aca="false">+E49-F49</f>
        <v>0.00953838383838385</v>
      </c>
      <c r="H49" s="35" t="n">
        <v>0.01</v>
      </c>
      <c r="I49" s="35" t="n">
        <f aca="false">'Variable Rates - Sept'!C41/31</f>
        <v>0.0748387096774194</v>
      </c>
    </row>
    <row r="50" customFormat="false" ht="12.75" hidden="false" customHeight="false" outlineLevel="0" collapsed="false">
      <c r="F50" s="1"/>
      <c r="G50" s="34"/>
      <c r="H50" s="35"/>
      <c r="I50" s="35"/>
    </row>
    <row r="52" customFormat="false" ht="12.75" hidden="false" customHeight="false" outlineLevel="0" collapsed="false">
      <c r="A52" s="33" t="s">
        <v>38</v>
      </c>
    </row>
    <row r="54" customFormat="false" ht="12.75" hidden="false" customHeight="false" outlineLevel="0" collapsed="false">
      <c r="A54" s="0" t="s">
        <v>41</v>
      </c>
      <c r="B54" s="23" t="n">
        <f aca="false">$B$1</f>
        <v>2.5</v>
      </c>
      <c r="C54" s="40" t="n">
        <v>-0.05</v>
      </c>
      <c r="D54" s="25" t="n">
        <v>0.03</v>
      </c>
      <c r="E54" s="25" t="n">
        <f aca="false">+D54-C54</f>
        <v>0.08</v>
      </c>
      <c r="F54" s="1" t="n">
        <f aca="false">(B54+C54)/(1-'Variable Rates - Sept'!E49)+'Variable Rates - Sept'!D49-(B54+C54)</f>
        <v>0.0569624401670232</v>
      </c>
      <c r="G54" s="34" t="n">
        <f aca="false">+E54-F54</f>
        <v>0.0230375598329768</v>
      </c>
      <c r="H54" s="35" t="n">
        <v>0.005</v>
      </c>
      <c r="I54" s="35" t="n">
        <f aca="false">'Variable Rates - Sept'!C49/31</f>
        <v>0.138387096774194</v>
      </c>
    </row>
    <row r="55" customFormat="false" ht="12.75" hidden="false" customHeight="false" outlineLevel="0" collapsed="false">
      <c r="A55" s="0" t="s">
        <v>42</v>
      </c>
      <c r="B55" s="23" t="n">
        <f aca="false">$B$1</f>
        <v>2.5</v>
      </c>
      <c r="C55" s="40" t="n">
        <v>-0.1</v>
      </c>
      <c r="D55" s="25" t="n">
        <v>0.03</v>
      </c>
      <c r="E55" s="25" t="n">
        <f aca="false">+D55-C55</f>
        <v>0.13</v>
      </c>
      <c r="F55" s="1" t="n">
        <f aca="false">(B55+C55)/(1-'Variable Rates - Sept'!E50)+'Variable Rates - Sept'!D50-(B55+C55)</f>
        <v>0.0963827393864274</v>
      </c>
      <c r="G55" s="34" t="n">
        <f aca="false">+E55-F55</f>
        <v>0.0336172606135726</v>
      </c>
      <c r="H55" s="35" t="n">
        <v>0.025</v>
      </c>
      <c r="I55" s="35" t="n">
        <f aca="false">'Variable Rates - Sept'!C50/31</f>
        <v>0.212903225806452</v>
      </c>
    </row>
    <row r="56" customFormat="false" ht="12.75" hidden="false" customHeight="false" outlineLevel="0" collapsed="false">
      <c r="A56" s="0" t="s">
        <v>43</v>
      </c>
      <c r="B56" s="23" t="n">
        <f aca="false">$B$1</f>
        <v>2.5</v>
      </c>
      <c r="C56" s="40" t="n">
        <v>-0.08</v>
      </c>
      <c r="D56" s="25" t="n">
        <v>0.03</v>
      </c>
      <c r="E56" s="25" t="n">
        <f aca="false">+D56-C56</f>
        <v>0.11</v>
      </c>
      <c r="F56" s="1" t="n">
        <f aca="false">(B56+C56)/(1-'Variable Rates - Sept'!E51)+'Variable Rates - Sept'!D51-(B56+C56)</f>
        <v>0.0945172011962461</v>
      </c>
      <c r="G56" s="34" t="n">
        <f aca="false">+E56-F56</f>
        <v>0.0154827988037539</v>
      </c>
      <c r="H56" s="35" t="n">
        <v>0.005</v>
      </c>
      <c r="I56" s="35" t="n">
        <f aca="false">'Variable Rates - Sept'!C51/31</f>
        <v>0.219032258064516</v>
      </c>
    </row>
    <row r="57" customFormat="false" ht="12.75" hidden="false" customHeight="false" outlineLevel="0" collapsed="false">
      <c r="A57" s="0" t="s">
        <v>44</v>
      </c>
      <c r="B57" s="23" t="n">
        <f aca="false">$B$1</f>
        <v>2.5</v>
      </c>
      <c r="C57" s="24" t="n">
        <v>-0.13</v>
      </c>
      <c r="D57" s="25" t="n">
        <v>0.04</v>
      </c>
      <c r="E57" s="25" t="n">
        <f aca="false">+D57-C57</f>
        <v>0.17</v>
      </c>
      <c r="F57" s="1" t="n">
        <f aca="false">(B57+C57)/(1-'Variable Rates - Sept'!E52)+'Variable Rates - Sept'!D52-(B57+C57)</f>
        <v>0.136495224130708</v>
      </c>
      <c r="G57" s="34" t="n">
        <f aca="false">+E57-F57</f>
        <v>0.0335047758692918</v>
      </c>
      <c r="H57" s="35" t="n">
        <v>0.07</v>
      </c>
      <c r="I57" s="35" t="n">
        <f aca="false">'Variable Rates - Sept'!C52/31</f>
        <v>0.321935483870968</v>
      </c>
    </row>
    <row r="58" customFormat="false" ht="12.75" hidden="false" customHeight="false" outlineLevel="0" collapsed="false">
      <c r="A58" s="0" t="s">
        <v>45</v>
      </c>
      <c r="B58" s="23" t="n">
        <f aca="false">$B$1</f>
        <v>2.5</v>
      </c>
      <c r="C58" s="40" t="n">
        <v>-0.08</v>
      </c>
      <c r="D58" s="25" t="n">
        <v>0.03</v>
      </c>
      <c r="E58" s="25" t="n">
        <f aca="false">+D58-C58</f>
        <v>0.11</v>
      </c>
      <c r="F58" s="1" t="n">
        <f aca="false">(B58+C58)/(1-'Variable Rates - Sept'!E53)+'Variable Rates - Sept'!D53-(B58+C58)</f>
        <v>0.121192515592516</v>
      </c>
      <c r="G58" s="34" t="n">
        <f aca="false">+E58-F58</f>
        <v>-0.0111925155925155</v>
      </c>
      <c r="H58" s="35" t="n">
        <v>0.06</v>
      </c>
      <c r="I58" s="35" t="n">
        <f aca="false">'Variable Rates - Sept'!C53/31</f>
        <v>0.345806451612903</v>
      </c>
    </row>
    <row r="59" customFormat="false" ht="12.75" hidden="false" customHeight="false" outlineLevel="0" collapsed="false">
      <c r="A59" s="0" t="s">
        <v>46</v>
      </c>
      <c r="B59" s="23" t="n">
        <f aca="false">$B$1</f>
        <v>2.5</v>
      </c>
      <c r="C59" s="40" t="n">
        <v>-0.065</v>
      </c>
      <c r="D59" s="25" t="n">
        <v>0.03</v>
      </c>
      <c r="E59" s="25" t="n">
        <f aca="false">+D59-C59</f>
        <v>0.095</v>
      </c>
      <c r="F59" s="1" t="n">
        <f aca="false">(B59+C59)/(1-'Variable Rates - Sept'!E54)+'Variable Rates - Sept'!D54-(B59+C59)</f>
        <v>0.111056026462683</v>
      </c>
      <c r="G59" s="34" t="n">
        <f aca="false">+E59-F59</f>
        <v>-0.0160560264626832</v>
      </c>
      <c r="H59" s="35" t="n">
        <v>0.055</v>
      </c>
      <c r="I59" s="35" t="n">
        <f aca="false">'Variable Rates - Sept'!C54/31</f>
        <v>0.388387096774194</v>
      </c>
    </row>
    <row r="60" customFormat="false" ht="12.75" hidden="false" customHeight="false" outlineLevel="0" collapsed="false">
      <c r="A60" s="0" t="s">
        <v>47</v>
      </c>
      <c r="B60" s="23" t="n">
        <f aca="false">$B$1</f>
        <v>2.5</v>
      </c>
      <c r="C60" s="40" t="n">
        <v>-0.085</v>
      </c>
      <c r="D60" s="25" t="n">
        <v>0.03</v>
      </c>
      <c r="E60" s="25" t="n">
        <f aca="false">+D60-C60</f>
        <v>0.115</v>
      </c>
      <c r="F60" s="1" t="n">
        <f aca="false">(B60+C60)/(1-'Variable Rates - Sept'!E55)+'Variable Rates - Sept'!D55-(B60+C60)</f>
        <v>0.142537073477077</v>
      </c>
      <c r="G60" s="34" t="n">
        <f aca="false">+E60-F60</f>
        <v>-0.0275370734770772</v>
      </c>
      <c r="H60" s="35" t="n">
        <v>0.06</v>
      </c>
      <c r="I60" s="35" t="n">
        <f aca="false">'Variable Rates - Sept'!C55/31</f>
        <v>0.400967741935484</v>
      </c>
    </row>
    <row r="61" customFormat="false" ht="12.75" hidden="false" customHeight="false" outlineLevel="0" collapsed="false">
      <c r="A61" s="0" t="s">
        <v>48</v>
      </c>
      <c r="B61" s="23" t="n">
        <f aca="false">$B$1</f>
        <v>2.5</v>
      </c>
      <c r="C61" s="40" t="n">
        <v>-0.23</v>
      </c>
      <c r="D61" s="25" t="n">
        <v>0.03</v>
      </c>
      <c r="E61" s="25" t="n">
        <f aca="false">+D61-C61</f>
        <v>0.26</v>
      </c>
      <c r="F61" s="1" t="n">
        <f aca="false">(B61+C61)/(1-'Variable Rates - Sept'!E56)+'Variable Rates - Sept'!D56-(B61+C61)</f>
        <v>0.182666876533988</v>
      </c>
      <c r="G61" s="34" t="n">
        <f aca="false">+E61-F61</f>
        <v>0.0773331234660122</v>
      </c>
      <c r="H61" s="35" t="n">
        <v>0.08</v>
      </c>
      <c r="I61" s="35" t="n">
        <f aca="false">'Variable Rates - Sept'!C56/31</f>
        <v>0.453870967741935</v>
      </c>
    </row>
    <row r="64" customFormat="false" ht="12.75" hidden="false" customHeight="false" outlineLevel="0" collapsed="false">
      <c r="A64" s="33" t="s">
        <v>174</v>
      </c>
    </row>
    <row r="66" customFormat="false" ht="12.75" hidden="false" customHeight="false" outlineLevel="0" collapsed="false">
      <c r="A66" s="0" t="s">
        <v>175</v>
      </c>
      <c r="B66" s="23" t="n">
        <f aca="false">$B$1</f>
        <v>2.5</v>
      </c>
      <c r="C66" s="24" t="n">
        <v>-0.13</v>
      </c>
      <c r="D66" s="25" t="n">
        <v>0.145</v>
      </c>
      <c r="E66" s="25" t="n">
        <f aca="false">+D66-C66</f>
        <v>0.275</v>
      </c>
      <c r="F66" s="1" t="n">
        <f aca="false">(B66+C66)/(1-'Variable Rates - Sept'!E92)+'Variable Rates - Sept'!D92-(B66+C66)</f>
        <v>0.158838842975207</v>
      </c>
      <c r="G66" s="34" t="n">
        <f aca="false">+E66-F66</f>
        <v>0.116161157024793</v>
      </c>
      <c r="H66" s="35" t="n">
        <v>0.11</v>
      </c>
      <c r="I66" s="35" t="n">
        <f aca="false">'Variable Rates - Sept'!C92/31</f>
        <v>0.433870967741935</v>
      </c>
    </row>
    <row r="67" customFormat="false" ht="12.75" hidden="false" customHeight="false" outlineLevel="0" collapsed="false">
      <c r="A67" s="0" t="s">
        <v>176</v>
      </c>
      <c r="B67" s="23" t="n">
        <f aca="false">$B$1</f>
        <v>2.5</v>
      </c>
      <c r="C67" s="24" t="n">
        <v>-0.13</v>
      </c>
      <c r="D67" s="25" t="n">
        <v>0.145</v>
      </c>
      <c r="E67" s="25" t="n">
        <f aca="false">+D67-C67</f>
        <v>0.275</v>
      </c>
      <c r="F67" s="1" t="n">
        <f aca="false">(B67+C67)/(1-'Variable Rates - Sept'!E93)+'Variable Rates - Sept'!D93-(B67+C67)</f>
        <v>0.173065797771705</v>
      </c>
      <c r="G67" s="34" t="n">
        <f aca="false">+E67-F67</f>
        <v>0.101934202228295</v>
      </c>
      <c r="H67" s="35" t="n">
        <v>0.0825</v>
      </c>
      <c r="I67" s="35" t="n">
        <f aca="false">'Variable Rates - Sept'!C93/31</f>
        <v>0.453225806451613</v>
      </c>
    </row>
    <row r="70" customFormat="false" ht="12.75" hidden="false" customHeight="false" outlineLevel="0" collapsed="false">
      <c r="A70" s="33" t="s">
        <v>131</v>
      </c>
    </row>
    <row r="72" customFormat="false" ht="12.75" hidden="false" customHeight="false" outlineLevel="0" collapsed="false">
      <c r="A72" s="0" t="s">
        <v>136</v>
      </c>
      <c r="B72" s="23" t="n">
        <f aca="false">$B$1</f>
        <v>2.5</v>
      </c>
      <c r="C72" s="24" t="n">
        <v>-0.01</v>
      </c>
      <c r="D72" s="25" t="n">
        <v>0.145</v>
      </c>
      <c r="E72" s="25" t="n">
        <f aca="false">+D72-C72</f>
        <v>0.155</v>
      </c>
      <c r="F72" s="1" t="n">
        <f aca="false">(B72+C72)/(1-'Variable Rates - Sept'!E166)+'Variable Rates - Sept'!D166-(B72+C72)</f>
        <v>0.131169720949604</v>
      </c>
      <c r="G72" s="34" t="n">
        <f aca="false">+E72-F72</f>
        <v>0.0238302790503957</v>
      </c>
      <c r="H72" s="35" t="n">
        <v>0.025</v>
      </c>
      <c r="I72" s="35" t="n">
        <f aca="false">'Variable Rates - Sept'!C166</f>
        <v>0.3447</v>
      </c>
    </row>
    <row r="73" customFormat="false" ht="12.75" hidden="false" customHeight="false" outlineLevel="0" collapsed="false">
      <c r="A73" s="0" t="s">
        <v>137</v>
      </c>
      <c r="B73" s="23" t="n">
        <f aca="false">$B$1</f>
        <v>2.5</v>
      </c>
      <c r="C73" s="24" t="n">
        <v>-0.01</v>
      </c>
      <c r="D73" s="39" t="n">
        <v>0.155</v>
      </c>
      <c r="E73" s="25" t="n">
        <f aca="false">+D73-C73</f>
        <v>0.165</v>
      </c>
      <c r="F73" s="1" t="n">
        <f aca="false">(B73+C73)/(1-'Variable Rates - Sept'!E167)+'Variable Rates - Sept'!D167-(B73+C73)</f>
        <v>0.139969720949604</v>
      </c>
      <c r="G73" s="34" t="n">
        <f aca="false">+E73-F73</f>
        <v>0.0250302790503958</v>
      </c>
      <c r="H73" s="35" t="n">
        <v>0.025</v>
      </c>
      <c r="I73" s="35" t="n">
        <f aca="false">'Variable Rates - Sept'!C167</f>
        <v>0.3532</v>
      </c>
    </row>
    <row r="74" customFormat="false" ht="12.75" hidden="false" customHeight="false" outlineLevel="0" collapsed="false">
      <c r="C74" s="24" t="s">
        <v>18</v>
      </c>
    </row>
    <row r="76" customFormat="false" ht="12.75" hidden="false" customHeight="false" outlineLevel="0" collapsed="false">
      <c r="A76" s="33" t="s">
        <v>84</v>
      </c>
      <c r="D76" s="24"/>
    </row>
    <row r="78" customFormat="false" ht="12.75" hidden="false" customHeight="false" outlineLevel="0" collapsed="false">
      <c r="A78" s="0" t="s">
        <v>138</v>
      </c>
      <c r="B78" s="23" t="n">
        <f aca="false">$B$1</f>
        <v>2.5</v>
      </c>
      <c r="C78" s="24" t="n">
        <v>-0.06</v>
      </c>
      <c r="D78" s="25" t="n">
        <v>0.0504</v>
      </c>
      <c r="E78" s="25" t="n">
        <f aca="false">+D78-C78</f>
        <v>0.1104</v>
      </c>
      <c r="F78" s="1" t="n">
        <f aca="false">(B78+C78)/(1-'Variable Rates - Sept'!E105)+'Variable Rates - Sept'!D105-(B78+C78)</f>
        <v>0.114411469059027</v>
      </c>
      <c r="G78" s="34" t="n">
        <f aca="false">+E78-F78</f>
        <v>-0.00401146905902722</v>
      </c>
      <c r="H78" s="35" t="n">
        <v>0.01</v>
      </c>
      <c r="I78" s="35" t="n">
        <f aca="false">'Variable Rates - Sept'!C105/31</f>
        <v>0.173870967741935</v>
      </c>
    </row>
    <row r="79" customFormat="false" ht="12.75" hidden="false" customHeight="false" outlineLevel="0" collapsed="false">
      <c r="A79" s="0" t="s">
        <v>205</v>
      </c>
      <c r="B79" s="23" t="n">
        <f aca="false">$B$1</f>
        <v>2.5</v>
      </c>
      <c r="C79" s="24" t="n">
        <v>-0.0625</v>
      </c>
      <c r="D79" s="37" t="n">
        <v>0.1223</v>
      </c>
      <c r="E79" s="25" t="n">
        <f aca="false">+D79-C79</f>
        <v>0.1848</v>
      </c>
      <c r="F79" s="1" t="n">
        <f aca="false">(B79+C79)/(1-'Variable Rates - Sept'!E98)+'Variable Rates - Sept'!D98-(B79+C79)</f>
        <v>0.222918093631379</v>
      </c>
      <c r="G79" s="34" t="n">
        <f aca="false">+E79-F79</f>
        <v>-0.038118093631379</v>
      </c>
      <c r="H79" s="35" t="n">
        <v>0.015</v>
      </c>
      <c r="I79" s="35" t="n">
        <f aca="false">'Variable Rates - Sept'!C98/31</f>
        <v>0.356774193548387</v>
      </c>
    </row>
    <row r="80" customFormat="false" ht="12.75" hidden="false" customHeight="false" outlineLevel="0" collapsed="false">
      <c r="A80" s="0" t="s">
        <v>206</v>
      </c>
      <c r="B80" s="23" t="n">
        <f aca="false">$B$1</f>
        <v>2.5</v>
      </c>
      <c r="C80" s="24" t="n">
        <v>-0.0625</v>
      </c>
      <c r="D80" s="39" t="n">
        <v>0.16</v>
      </c>
      <c r="E80" s="25" t="n">
        <f aca="false">+D80-C80</f>
        <v>0.2225</v>
      </c>
      <c r="F80" s="1" t="n">
        <f aca="false">(B80+C80)/(1-'Variable Rates - Sept'!E98)+'Variable Rates - Sept'!D98-(B80+C80)+0.0088</f>
        <v>0.231718093631379</v>
      </c>
      <c r="G80" s="34" t="n">
        <f aca="false">+E80-F80</f>
        <v>-0.00921809363137904</v>
      </c>
      <c r="H80" s="35" t="n">
        <v>0.055</v>
      </c>
      <c r="I80" s="35" t="n">
        <f aca="false">'Variable Rates - Sept'!C98/31+0.0088/31</f>
        <v>0.357058064516129</v>
      </c>
    </row>
    <row r="81" customFormat="false" ht="12.75" hidden="false" customHeight="false" outlineLevel="0" collapsed="false">
      <c r="A81" s="0" t="s">
        <v>207</v>
      </c>
      <c r="B81" s="23" t="n">
        <f aca="false">$B$1</f>
        <v>2.5</v>
      </c>
      <c r="C81" s="24" t="n">
        <v>-0.06</v>
      </c>
      <c r="D81" s="37" t="n">
        <v>0.1053</v>
      </c>
      <c r="E81" s="25" t="n">
        <f aca="false">+D81-C81</f>
        <v>0.1653</v>
      </c>
      <c r="F81" s="1" t="n">
        <f aca="false">(B81+C81)/(1-'Variable Rates - Sept'!E106)+'Variable Rates - Sept'!D106-(B81+C81)</f>
        <v>0.188901546176348</v>
      </c>
      <c r="G81" s="34" t="n">
        <f aca="false">+E81-F81</f>
        <v>-0.0236015461763477</v>
      </c>
      <c r="H81" s="35" t="n">
        <v>0.015</v>
      </c>
      <c r="I81" s="35" t="n">
        <f aca="false">'Variable Rates - Sept'!C106/31</f>
        <v>0.308709677419355</v>
      </c>
    </row>
    <row r="82" customFormat="false" ht="12.75" hidden="false" customHeight="false" outlineLevel="0" collapsed="false">
      <c r="A82" s="0" t="s">
        <v>208</v>
      </c>
      <c r="B82" s="23" t="n">
        <f aca="false">$B$1</f>
        <v>2.5</v>
      </c>
      <c r="C82" s="24" t="n">
        <v>-0.06</v>
      </c>
      <c r="D82" s="39" t="n">
        <v>0.1275</v>
      </c>
      <c r="E82" s="25" t="n">
        <f aca="false">+D82-C82</f>
        <v>0.1875</v>
      </c>
      <c r="F82" s="1" t="n">
        <f aca="false">(B82+C82)/(1-'Variable Rates - Sept'!E106)+'Variable Rates - Sept'!D106-(B82+C82)+0.0088</f>
        <v>0.197701546176348</v>
      </c>
      <c r="G82" s="34" t="n">
        <f aca="false">+E82-F82</f>
        <v>-0.0102015461763477</v>
      </c>
      <c r="H82" s="35" t="n">
        <v>0.03</v>
      </c>
      <c r="I82" s="35" t="n">
        <f aca="false">'Variable Rates - Sept'!C106/31+0.0088/31</f>
        <v>0.308993548387097</v>
      </c>
    </row>
    <row r="83" customFormat="false" ht="12.75" hidden="false" customHeight="false" outlineLevel="0" collapsed="false">
      <c r="A83" s="0" t="s">
        <v>209</v>
      </c>
      <c r="B83" s="23" t="n">
        <f aca="false">$B$1</f>
        <v>2.5</v>
      </c>
      <c r="C83" s="24" t="n">
        <v>-0.0625</v>
      </c>
      <c r="D83" s="25" t="n">
        <v>0.145</v>
      </c>
      <c r="E83" s="25" t="n">
        <f aca="false">+D83-C83</f>
        <v>0.2075</v>
      </c>
      <c r="F83" s="1" t="n">
        <f aca="false">(B83+C83)/(1-'Variable Rates - Sept'!E99)+'Variable Rates - Sept'!D99-(B83+C83)</f>
        <v>0.252379005524862</v>
      </c>
      <c r="G83" s="34" t="n">
        <f aca="false">+E83-F83</f>
        <v>-0.0448790055248618</v>
      </c>
      <c r="H83" s="35" t="n">
        <v>0.01</v>
      </c>
      <c r="I83" s="35" t="n">
        <f aca="false">'Variable Rates - Sept'!C99/31</f>
        <v>0.405161290322581</v>
      </c>
    </row>
    <row r="84" customFormat="false" ht="12.75" hidden="false" customHeight="false" outlineLevel="0" collapsed="false">
      <c r="A84" s="0" t="s">
        <v>139</v>
      </c>
      <c r="B84" s="23" t="n">
        <f aca="false">$B$1</f>
        <v>2.5</v>
      </c>
      <c r="C84" s="24" t="n">
        <v>-0.06</v>
      </c>
      <c r="D84" s="25" t="n">
        <v>0.145</v>
      </c>
      <c r="E84" s="25" t="n">
        <f aca="false">+D84-C84</f>
        <v>0.205</v>
      </c>
      <c r="F84" s="1" t="n">
        <f aca="false">(B84+C84)/(1-'Variable Rates - Sept'!E107)+'Variable Rates - Sept'!D107-(B84+C84)</f>
        <v>0.217750720976739</v>
      </c>
      <c r="G84" s="34" t="n">
        <f aca="false">+E84-F84</f>
        <v>-0.0127507209767393</v>
      </c>
      <c r="H84" s="35" t="n">
        <v>0.01</v>
      </c>
      <c r="I84" s="35" t="n">
        <f aca="false">'Variable Rates - Sept'!C107/31</f>
        <v>0.357096774193548</v>
      </c>
    </row>
    <row r="85" customFormat="false" ht="12.75" hidden="false" customHeight="false" outlineLevel="0" collapsed="false">
      <c r="A85" s="0" t="s">
        <v>210</v>
      </c>
      <c r="B85" s="23" t="n">
        <f aca="false">$B$1</f>
        <v>2.5</v>
      </c>
      <c r="C85" s="24" t="n">
        <v>-0.0625</v>
      </c>
      <c r="D85" s="25" t="n">
        <v>0.185</v>
      </c>
      <c r="E85" s="25" t="n">
        <f aca="false">+D85-C85</f>
        <v>0.2475</v>
      </c>
      <c r="F85" s="1" t="n">
        <f aca="false">(B85+C85)/(1-'Variable Rates - Sept'!E100)+'Variable Rates - Sept'!D100-(B85+C85)</f>
        <v>0.291662761506276</v>
      </c>
      <c r="G85" s="34" t="n">
        <f aca="false">+E85-F85</f>
        <v>-0.0441627615062764</v>
      </c>
      <c r="H85" s="35" t="n">
        <v>0.01</v>
      </c>
      <c r="I85" s="35" t="n">
        <f aca="false">'Variable Rates - Sept'!C100/31</f>
        <v>0.461290322580645</v>
      </c>
    </row>
    <row r="86" customFormat="false" ht="12.75" hidden="false" customHeight="false" outlineLevel="0" collapsed="false">
      <c r="A86" s="0" t="s">
        <v>141</v>
      </c>
      <c r="B86" s="23" t="n">
        <f aca="false">$B$1</f>
        <v>2.5</v>
      </c>
      <c r="C86" s="24" t="n">
        <v>-0.06</v>
      </c>
      <c r="D86" s="25" t="n">
        <v>0.185</v>
      </c>
      <c r="E86" s="25" t="n">
        <f aca="false">+D86-C86</f>
        <v>0.245</v>
      </c>
      <c r="F86" s="1" t="n">
        <f aca="false">(B86+C86)/(1-'Variable Rates - Sept'!E108)+'Variable Rates - Sept'!D108-(B86+C86)</f>
        <v>0.25668618490967</v>
      </c>
      <c r="G86" s="34" t="n">
        <f aca="false">+E86-F86</f>
        <v>-0.0116861849096704</v>
      </c>
      <c r="H86" s="35" t="n">
        <v>0.01</v>
      </c>
      <c r="I86" s="35" t="n">
        <f aca="false">'Variable Rates - Sept'!C108/31</f>
        <v>0.413548387096774</v>
      </c>
    </row>
    <row r="89" customFormat="false" ht="13.5" hidden="false" customHeight="false" outlineLevel="0" collapsed="false">
      <c r="A89" s="33" t="s">
        <v>211</v>
      </c>
    </row>
    <row r="90" customFormat="false" ht="12.75" hidden="false" customHeight="false" outlineLevel="0" collapsed="false">
      <c r="U90" s="41" t="s">
        <v>212</v>
      </c>
      <c r="V90" s="42"/>
      <c r="W90" s="42"/>
      <c r="X90" s="43"/>
      <c r="Y90" s="44"/>
      <c r="Z90" s="44"/>
      <c r="AA90" s="44"/>
      <c r="AB90" s="44"/>
      <c r="AC90" s="44"/>
    </row>
    <row r="91" customFormat="false" ht="12.75" hidden="false" customHeight="false" outlineLevel="0" collapsed="false">
      <c r="A91" s="0" t="s">
        <v>122</v>
      </c>
      <c r="B91" s="23" t="n">
        <f aca="false">$B$1</f>
        <v>2.5</v>
      </c>
      <c r="C91" s="24" t="n">
        <v>-0.06</v>
      </c>
      <c r="D91" s="25" t="n">
        <v>0.185</v>
      </c>
      <c r="E91" s="25" t="n">
        <f aca="false">+D91-C91</f>
        <v>0.245</v>
      </c>
      <c r="F91" s="1" t="n">
        <f aca="false">(B91+C91)/(1-'Variable Rates - Sept'!E149)+'Variable Rates - Sept'!D149-(B91+C91)</f>
        <v>0.276763839711651</v>
      </c>
      <c r="G91" s="34" t="n">
        <f aca="false">+E91-F91</f>
        <v>-0.0317638397116508</v>
      </c>
      <c r="H91" s="35" t="n">
        <v>0.01</v>
      </c>
      <c r="I91" s="35" t="n">
        <f aca="false">'Variable Rates - Sept'!C149/31</f>
        <v>0.539935483870968</v>
      </c>
      <c r="K91" s="45" t="n">
        <v>903</v>
      </c>
      <c r="L91" s="0" t="n">
        <f aca="false">K91*H91</f>
        <v>9.03</v>
      </c>
      <c r="M91" s="0" t="n">
        <f aca="false">K91*D91</f>
        <v>167.055</v>
      </c>
      <c r="S91" s="1"/>
      <c r="U91" s="46" t="s">
        <v>213</v>
      </c>
      <c r="V91" s="45" t="n">
        <v>6317</v>
      </c>
      <c r="W91" s="47" t="n">
        <f aca="false">G91</f>
        <v>-0.0317638397116508</v>
      </c>
      <c r="X91" s="48" t="n">
        <f aca="false">V91*W91</f>
        <v>-200.652175458498</v>
      </c>
      <c r="Y91" s="44"/>
      <c r="Z91" s="44"/>
      <c r="AA91" s="44"/>
      <c r="AB91" s="44"/>
      <c r="AC91" s="44"/>
    </row>
    <row r="92" customFormat="false" ht="12.75" hidden="false" customHeight="false" outlineLevel="0" collapsed="false">
      <c r="A92" s="0" t="s">
        <v>119</v>
      </c>
      <c r="B92" s="23" t="n">
        <f aca="false">$B$1</f>
        <v>2.5</v>
      </c>
      <c r="C92" s="24" t="n">
        <v>-0.06</v>
      </c>
      <c r="D92" s="25" t="n">
        <v>0.185</v>
      </c>
      <c r="E92" s="25" t="n">
        <f aca="false">+D92-C92</f>
        <v>0.245</v>
      </c>
      <c r="F92" s="1" t="n">
        <f aca="false">(B92+C92)/(1-'Variable Rates - Sept'!E146)+'Variable Rates - Sept'!D146-(B92+C92)</f>
        <v>0.235235781741868</v>
      </c>
      <c r="G92" s="34" t="n">
        <f aca="false">+E92-F92</f>
        <v>0.00976421825813201</v>
      </c>
      <c r="H92" s="35" t="n">
        <v>0.01</v>
      </c>
      <c r="I92" s="35" t="n">
        <f aca="false">'Variable Rates - Sept'!C146/31</f>
        <v>0.380225806451613</v>
      </c>
      <c r="K92" s="45" t="n">
        <v>592</v>
      </c>
      <c r="L92" s="0" t="n">
        <f aca="false">K92*H92</f>
        <v>5.92</v>
      </c>
      <c r="M92" s="0" t="n">
        <f aca="false">K92*D92</f>
        <v>109.52</v>
      </c>
      <c r="S92" s="1"/>
      <c r="U92" s="46" t="s">
        <v>214</v>
      </c>
      <c r="V92" s="45" t="n">
        <v>2761</v>
      </c>
      <c r="W92" s="47" t="n">
        <f aca="false">G92</f>
        <v>0.00976421825813201</v>
      </c>
      <c r="X92" s="48" t="n">
        <f aca="false">V92*W92</f>
        <v>26.9590066107025</v>
      </c>
      <c r="Y92" s="44"/>
      <c r="Z92" s="44"/>
      <c r="AA92" s="44"/>
      <c r="AB92" s="44"/>
      <c r="AC92" s="44"/>
    </row>
    <row r="93" customFormat="false" ht="12.75" hidden="false" customHeight="false" outlineLevel="0" collapsed="false">
      <c r="A93" s="0" t="s">
        <v>123</v>
      </c>
      <c r="B93" s="23" t="n">
        <f aca="false">$B$1</f>
        <v>2.5</v>
      </c>
      <c r="C93" s="24" t="n">
        <v>-0.0475</v>
      </c>
      <c r="D93" s="25" t="n">
        <v>0.185</v>
      </c>
      <c r="E93" s="25" t="n">
        <f aca="false">+D93-C93</f>
        <v>0.2325</v>
      </c>
      <c r="F93" s="1" t="n">
        <f aca="false">(B93+C93)/(1-'Variable Rates - Sept'!E150)+'Variable Rates - Sept'!D150-(B93+C93)</f>
        <v>0.248207230817809</v>
      </c>
      <c r="G93" s="34" t="n">
        <f aca="false">+E93-F93</f>
        <v>-0.0157072308178092</v>
      </c>
      <c r="H93" s="35" t="n">
        <v>0.01</v>
      </c>
      <c r="I93" s="35" t="n">
        <f aca="false">'Variable Rates - Sept'!C150/31</f>
        <v>0.402290322580645</v>
      </c>
      <c r="K93" s="45" t="n">
        <v>1269</v>
      </c>
      <c r="L93" s="0" t="n">
        <f aca="false">K93*H93</f>
        <v>12.69</v>
      </c>
      <c r="M93" s="0" t="n">
        <f aca="false">K93*D93</f>
        <v>234.765</v>
      </c>
      <c r="S93" s="1"/>
      <c r="U93" s="46" t="s">
        <v>215</v>
      </c>
      <c r="V93" s="45" t="n">
        <v>9153</v>
      </c>
      <c r="W93" s="47" t="n">
        <f aca="false">G93</f>
        <v>-0.0157072308178092</v>
      </c>
      <c r="X93" s="48" t="n">
        <f aca="false">V93*W93</f>
        <v>-143.768283675407</v>
      </c>
      <c r="Y93" s="44"/>
      <c r="Z93" s="44"/>
      <c r="AA93" s="44"/>
      <c r="AB93" s="44"/>
      <c r="AC93" s="44"/>
    </row>
    <row r="94" customFormat="false" ht="12.75" hidden="false" customHeight="false" outlineLevel="0" collapsed="false">
      <c r="A94" s="0" t="s">
        <v>118</v>
      </c>
      <c r="B94" s="23" t="n">
        <f aca="false">$B$1</f>
        <v>2.5</v>
      </c>
      <c r="C94" s="24" t="n">
        <v>-0.0425</v>
      </c>
      <c r="D94" s="25" t="n">
        <v>0.185</v>
      </c>
      <c r="E94" s="25" t="n">
        <f aca="false">+D94-C94</f>
        <v>0.2275</v>
      </c>
      <c r="F94" s="1" t="n">
        <f aca="false">(B94+C94)/(1-'Variable Rates - Sept'!E145)+'Variable Rates - Sept'!D145-(B94+C94)</f>
        <v>0.235828286643584</v>
      </c>
      <c r="G94" s="34" t="n">
        <f aca="false">+E94-F94</f>
        <v>-0.00832828664358412</v>
      </c>
      <c r="H94" s="35" t="n">
        <v>0.01</v>
      </c>
      <c r="I94" s="35" t="n">
        <f aca="false">'Variable Rates - Sept'!C145/31</f>
        <v>0.386516129032258</v>
      </c>
      <c r="K94" s="45" t="n">
        <v>362</v>
      </c>
      <c r="L94" s="0" t="n">
        <f aca="false">K94*H94</f>
        <v>3.62</v>
      </c>
      <c r="M94" s="0" t="n">
        <f aca="false">K94*D94</f>
        <v>66.97</v>
      </c>
      <c r="S94" s="1"/>
      <c r="U94" s="46" t="s">
        <v>216</v>
      </c>
      <c r="V94" s="45" t="n">
        <v>5228</v>
      </c>
      <c r="W94" s="47" t="n">
        <f aca="false">G94</f>
        <v>-0.00832828664358412</v>
      </c>
      <c r="X94" s="48" t="n">
        <f aca="false">V94*W94</f>
        <v>-43.5402825726578</v>
      </c>
      <c r="Y94" s="44"/>
      <c r="Z94" s="44"/>
      <c r="AA94" s="44"/>
      <c r="AB94" s="44"/>
      <c r="AC94" s="44"/>
    </row>
    <row r="95" customFormat="false" ht="12.75" hidden="false" customHeight="false" outlineLevel="0" collapsed="false">
      <c r="A95" s="0" t="s">
        <v>120</v>
      </c>
      <c r="B95" s="23" t="n">
        <f aca="false">$B$1</f>
        <v>2.5</v>
      </c>
      <c r="C95" s="24" t="n">
        <v>0.0225</v>
      </c>
      <c r="D95" s="25" t="n">
        <v>0.185</v>
      </c>
      <c r="E95" s="25" t="n">
        <f aca="false">+D95-C95</f>
        <v>0.1625</v>
      </c>
      <c r="F95" s="1" t="n">
        <f aca="false">(B95+C95)/(1-'Variable Rates - Sept'!E147)+'Variable Rates - Sept'!D147-(B95+C95)</f>
        <v>0.168725025789148</v>
      </c>
      <c r="G95" s="34" t="n">
        <f aca="false">+E95-F95</f>
        <v>-0.00622502578914794</v>
      </c>
      <c r="H95" s="35" t="n">
        <v>0.01</v>
      </c>
      <c r="I95" s="35" t="n">
        <f aca="false">'Variable Rates - Sept'!C147/31</f>
        <v>0.313451612903226</v>
      </c>
      <c r="K95" s="45" t="n">
        <v>0</v>
      </c>
      <c r="L95" s="0" t="n">
        <f aca="false">K95*H95</f>
        <v>0</v>
      </c>
      <c r="M95" s="0" t="n">
        <f aca="false">K95*D95</f>
        <v>0</v>
      </c>
      <c r="S95" s="1"/>
      <c r="U95" s="46" t="s">
        <v>217</v>
      </c>
      <c r="V95" s="45" t="n">
        <v>0</v>
      </c>
      <c r="W95" s="47" t="n">
        <f aca="false">G95</f>
        <v>-0.00622502578914794</v>
      </c>
      <c r="X95" s="48" t="n">
        <f aca="false">V95*W95</f>
        <v>-0</v>
      </c>
      <c r="Y95" s="44"/>
      <c r="Z95" s="44"/>
      <c r="AA95" s="44"/>
      <c r="AB95" s="44"/>
      <c r="AC95" s="44"/>
    </row>
    <row r="96" customFormat="false" ht="13.5" hidden="false" customHeight="false" outlineLevel="0" collapsed="false">
      <c r="B96" s="0" t="s">
        <v>218</v>
      </c>
      <c r="D96" s="25" t="n">
        <f aca="false">M96/K96</f>
        <v>0.185</v>
      </c>
      <c r="H96" s="25" t="n">
        <f aca="false">IF(K96=0,0,L96/K96)</f>
        <v>0.01</v>
      </c>
      <c r="I96" s="25" t="n">
        <f aca="false">IF(K96=0,0,L96/K96)</f>
        <v>0.01</v>
      </c>
      <c r="K96" s="12" t="n">
        <f aca="false">SUM(K91:K95)</f>
        <v>3126</v>
      </c>
      <c r="L96" s="49" t="n">
        <f aca="false">SUM(L91:L95)</f>
        <v>31.26</v>
      </c>
      <c r="M96" s="0" t="n">
        <f aca="false">SUM(M91:M95)</f>
        <v>578.31</v>
      </c>
      <c r="S96" s="1"/>
      <c r="U96" s="50"/>
      <c r="V96" s="51" t="n">
        <f aca="false">SUM(V91:V95)</f>
        <v>23459</v>
      </c>
      <c r="W96" s="14" t="n">
        <f aca="false">X96/V96</f>
        <v>-0.015388624199491</v>
      </c>
      <c r="X96" s="52" t="n">
        <f aca="false">SUM(X91:X95)</f>
        <v>-361.00173509586</v>
      </c>
      <c r="Y96" s="44"/>
      <c r="Z96" s="44"/>
      <c r="AA96" s="44"/>
      <c r="AB96" s="44"/>
      <c r="AC96" s="44"/>
    </row>
    <row r="97" customFormat="false" ht="12.75" hidden="false" customHeight="false" outlineLevel="0" collapsed="false">
      <c r="U97" s="44"/>
      <c r="V97" s="44"/>
      <c r="W97" s="44"/>
      <c r="X97" s="44"/>
      <c r="Y97" s="44"/>
      <c r="Z97" s="44"/>
      <c r="AA97" s="44"/>
      <c r="AB97" s="44"/>
      <c r="AC97" s="44"/>
    </row>
    <row r="98" customFormat="false" ht="12.75" hidden="false" customHeight="false" outlineLevel="0" collapsed="false">
      <c r="A98" s="0" t="s">
        <v>129</v>
      </c>
      <c r="B98" s="23" t="n">
        <f aca="false">$B$1</f>
        <v>2.5</v>
      </c>
      <c r="C98" s="24" t="n">
        <v>-0.06</v>
      </c>
      <c r="D98" s="25" t="n">
        <v>0.235</v>
      </c>
      <c r="E98" s="25" t="n">
        <f aca="false">+D98-C98</f>
        <v>0.295</v>
      </c>
      <c r="F98" s="1" t="n">
        <f aca="false">(B98+C98)/(1-'Variable Rates - Sept'!E158)+'Variable Rates - Sept'!D158-(B98+C98)</f>
        <v>0.329600053596313</v>
      </c>
      <c r="G98" s="34" t="n">
        <f aca="false">+E98-F98</f>
        <v>-0.0346000535963129</v>
      </c>
      <c r="H98" s="35" t="n">
        <v>0.01</v>
      </c>
      <c r="I98" s="35" t="n">
        <f aca="false">'Variable Rates - Sept'!C158/31</f>
        <v>0.628806451612903</v>
      </c>
      <c r="K98" s="45" t="n">
        <v>0</v>
      </c>
      <c r="L98" s="0" t="n">
        <f aca="false">K98*H98</f>
        <v>0</v>
      </c>
      <c r="S98" s="1"/>
      <c r="U98" s="45"/>
      <c r="V98" s="45"/>
      <c r="W98" s="44"/>
      <c r="X98" s="44"/>
      <c r="Y98" s="44"/>
      <c r="Z98" s="44"/>
      <c r="AA98" s="44"/>
      <c r="AB98" s="44"/>
      <c r="AC98" s="44"/>
    </row>
    <row r="99" customFormat="false" ht="12.75" hidden="false" customHeight="false" outlineLevel="0" collapsed="false">
      <c r="A99" s="0" t="s">
        <v>125</v>
      </c>
      <c r="B99" s="23" t="n">
        <f aca="false">$B$1</f>
        <v>2.5</v>
      </c>
      <c r="C99" s="24" t="n">
        <v>-0.06</v>
      </c>
      <c r="D99" s="25" t="n">
        <v>0.235</v>
      </c>
      <c r="E99" s="25" t="n">
        <f aca="false">+D99-C99</f>
        <v>0.295</v>
      </c>
      <c r="F99" s="1" t="n">
        <f aca="false">(B99+C99)/(1-'Variable Rates - Sept'!E154)+'Variable Rates - Sept'!D154-(B99+C99)</f>
        <v>0.287484765542118</v>
      </c>
      <c r="G99" s="34" t="n">
        <f aca="false">+E99-F99</f>
        <v>0.00751523445788221</v>
      </c>
      <c r="H99" s="35" t="n">
        <v>0.01</v>
      </c>
      <c r="I99" s="35" t="n">
        <f aca="false">'Variable Rates - Sept'!C154/31</f>
        <v>0.469096774193548</v>
      </c>
      <c r="K99" s="45" t="n">
        <v>0</v>
      </c>
      <c r="L99" s="0" t="n">
        <f aca="false">K99*H99</f>
        <v>0</v>
      </c>
      <c r="S99" s="1"/>
      <c r="U99" s="45"/>
      <c r="V99" s="45"/>
      <c r="W99" s="44"/>
      <c r="X99" s="44"/>
      <c r="Y99" s="44"/>
      <c r="Z99" s="44"/>
      <c r="AA99" s="44"/>
      <c r="AB99" s="44"/>
      <c r="AC99" s="44"/>
    </row>
    <row r="100" customFormat="false" ht="12.75" hidden="false" customHeight="false" outlineLevel="0" collapsed="false">
      <c r="A100" s="0" t="s">
        <v>130</v>
      </c>
      <c r="B100" s="23" t="n">
        <f aca="false">$B$1</f>
        <v>2.5</v>
      </c>
      <c r="C100" s="24" t="n">
        <v>-0.0475</v>
      </c>
      <c r="D100" s="25" t="n">
        <v>0.235</v>
      </c>
      <c r="E100" s="25" t="n">
        <f aca="false">+D100-C100</f>
        <v>0.2825</v>
      </c>
      <c r="F100" s="1" t="n">
        <f aca="false">(B100+C100)/(1-'Variable Rates - Sept'!E159)+'Variable Rates - Sept'!D159-(B100+C100)</f>
        <v>0.300775492178355</v>
      </c>
      <c r="G100" s="34" t="n">
        <f aca="false">+E100-F100</f>
        <v>-0.0182754921783552</v>
      </c>
      <c r="H100" s="35" t="n">
        <v>0.01</v>
      </c>
      <c r="I100" s="35" t="n">
        <f aca="false">'Variable Rates - Sept'!C159/31</f>
        <v>0.491161290322581</v>
      </c>
      <c r="K100" s="45" t="n">
        <v>3079</v>
      </c>
      <c r="L100" s="0" t="n">
        <f aca="false">K100*H100</f>
        <v>30.79</v>
      </c>
      <c r="S100" s="1"/>
      <c r="U100" s="45"/>
      <c r="V100" s="45"/>
      <c r="W100" s="44"/>
      <c r="X100" s="44"/>
      <c r="Y100" s="44"/>
      <c r="Z100" s="44"/>
      <c r="AA100" s="44"/>
      <c r="AB100" s="44"/>
      <c r="AC100" s="44"/>
    </row>
    <row r="101" customFormat="false" ht="12.75" hidden="false" customHeight="false" outlineLevel="0" collapsed="false">
      <c r="A101" s="0" t="s">
        <v>124</v>
      </c>
      <c r="B101" s="23" t="n">
        <f aca="false">$B$1</f>
        <v>2.5</v>
      </c>
      <c r="C101" s="24" t="n">
        <v>-0.0425</v>
      </c>
      <c r="D101" s="25" t="n">
        <v>0.235</v>
      </c>
      <c r="E101" s="25" t="n">
        <f aca="false">+D101-C101</f>
        <v>0.2775</v>
      </c>
      <c r="F101" s="1" t="n">
        <f aca="false">(B101+C101)/(1-'Variable Rates - Sept'!E153)+'Variable Rates - Sept'!D153-(B101+C101)</f>
        <v>0.288273872918214</v>
      </c>
      <c r="G101" s="34" t="n">
        <f aca="false">+E101-F101</f>
        <v>-0.010773872918214</v>
      </c>
      <c r="H101" s="35" t="n">
        <v>0.01</v>
      </c>
      <c r="I101" s="35" t="n">
        <f aca="false">'Variable Rates - Sept'!C153/31</f>
        <v>0.475387096774194</v>
      </c>
      <c r="K101" s="45" t="n">
        <v>6337</v>
      </c>
      <c r="L101" s="0" t="n">
        <f aca="false">K101*H101</f>
        <v>63.37</v>
      </c>
      <c r="S101" s="1"/>
      <c r="U101" s="45"/>
      <c r="V101" s="45"/>
      <c r="W101" s="44"/>
      <c r="X101" s="44"/>
      <c r="Y101" s="44"/>
      <c r="Z101" s="44"/>
      <c r="AA101" s="44"/>
      <c r="AB101" s="44"/>
      <c r="AC101" s="44"/>
    </row>
    <row r="102" customFormat="false" ht="12.75" hidden="false" customHeight="false" outlineLevel="0" collapsed="false">
      <c r="A102" s="0" t="s">
        <v>126</v>
      </c>
      <c r="B102" s="23" t="n">
        <f aca="false">$B$1</f>
        <v>2.5</v>
      </c>
      <c r="C102" s="24" t="n">
        <v>0.0225</v>
      </c>
      <c r="D102" s="25" t="n">
        <v>0.235</v>
      </c>
      <c r="E102" s="25" t="n">
        <f aca="false">+D102-C102</f>
        <v>0.2125</v>
      </c>
      <c r="F102" s="1" t="n">
        <f aca="false">(B102+C102)/(1-'Variable Rates - Sept'!E155)+'Variable Rates - Sept'!D155-(B102+C102)</f>
        <v>0.221218416936073</v>
      </c>
      <c r="G102" s="34" t="n">
        <f aca="false">+E102-F102</f>
        <v>-0.0087184169360727</v>
      </c>
      <c r="H102" s="35" t="n">
        <v>0.01</v>
      </c>
      <c r="I102" s="35" t="n">
        <f aca="false">'Variable Rates - Sept'!C155/31</f>
        <v>0.402322580645161</v>
      </c>
      <c r="K102" s="45" t="n">
        <v>8584</v>
      </c>
      <c r="L102" s="0" t="n">
        <f aca="false">K102*H102</f>
        <v>85.84</v>
      </c>
      <c r="S102" s="1"/>
      <c r="U102" s="45"/>
      <c r="V102" s="45"/>
      <c r="W102" s="44"/>
      <c r="X102" s="44"/>
      <c r="Y102" s="44"/>
      <c r="Z102" s="44"/>
      <c r="AA102" s="44"/>
      <c r="AB102" s="44"/>
      <c r="AC102" s="44"/>
    </row>
    <row r="103" customFormat="false" ht="12.75" hidden="false" customHeight="false" outlineLevel="0" collapsed="false">
      <c r="B103" s="0" t="s">
        <v>218</v>
      </c>
      <c r="H103" s="25" t="n">
        <f aca="false">IF(K103=0,0,L103/K103)</f>
        <v>0.01</v>
      </c>
      <c r="I103" s="25" t="n">
        <f aca="false">IF(K103=0,0,L103/K103)</f>
        <v>0.01</v>
      </c>
      <c r="K103" s="12" t="n">
        <f aca="false">SUM(K98:K102)</f>
        <v>18000</v>
      </c>
      <c r="L103" s="12" t="n">
        <f aca="false">SUM(L98:L102)</f>
        <v>180</v>
      </c>
      <c r="S103" s="1"/>
      <c r="U103" s="53"/>
      <c r="V103" s="53"/>
      <c r="W103" s="44"/>
      <c r="X103" s="44"/>
      <c r="Y103" s="44"/>
      <c r="Z103" s="44"/>
      <c r="AA103" s="44"/>
      <c r="AB103" s="44"/>
      <c r="AC103" s="44"/>
    </row>
    <row r="104" customFormat="false" ht="12.75" hidden="false" customHeight="false" outlineLevel="0" collapsed="false">
      <c r="U104" s="44"/>
      <c r="V104" s="44"/>
      <c r="W104" s="44"/>
      <c r="X104" s="44"/>
      <c r="Y104" s="44"/>
      <c r="Z104" s="44"/>
      <c r="AA104" s="44"/>
      <c r="AB104" s="44"/>
      <c r="AC104" s="44"/>
    </row>
    <row r="105" customFormat="false" ht="12.75" hidden="false" customHeight="false" outlineLevel="0" collapsed="false">
      <c r="U105" s="44"/>
      <c r="V105" s="44"/>
      <c r="W105" s="44"/>
      <c r="X105" s="44"/>
      <c r="Y105" s="44"/>
      <c r="Z105" s="44"/>
      <c r="AA105" s="44"/>
      <c r="AB105" s="44"/>
      <c r="AC105" s="44"/>
    </row>
    <row r="106" customFormat="false" ht="12.75" hidden="false" customHeight="false" outlineLevel="0" collapsed="false">
      <c r="A106" s="33" t="s">
        <v>145</v>
      </c>
      <c r="P106" s="54"/>
      <c r="Q106" s="54"/>
      <c r="U106" s="55"/>
    </row>
    <row r="107" customFormat="false" ht="12.75" hidden="false" customHeight="false" outlineLevel="0" collapsed="false">
      <c r="A107" s="56"/>
      <c r="P107" s="54"/>
      <c r="Q107" s="54"/>
      <c r="U107" s="55"/>
    </row>
    <row r="108" customFormat="false" ht="12.75" hidden="false" customHeight="false" outlineLevel="0" collapsed="false">
      <c r="A108" s="0" t="s">
        <v>146</v>
      </c>
      <c r="B108" s="23" t="n">
        <f aca="false">$B$1</f>
        <v>2.5</v>
      </c>
      <c r="C108" s="24" t="n">
        <v>-0.0625</v>
      </c>
      <c r="D108" s="25" t="n">
        <v>0.17</v>
      </c>
      <c r="E108" s="25" t="n">
        <f aca="false">+D108-C108</f>
        <v>0.2325</v>
      </c>
      <c r="F108" s="1" t="n">
        <f aca="false">(B108+C108)/(1-'Variable Rates - Sept'!E181)+'Variable Rates - Sept'!D181-(B108+C108)</f>
        <v>0.156963651608846</v>
      </c>
      <c r="G108" s="34" t="n">
        <f aca="false">+E108-F108</f>
        <v>0.0755363483911538</v>
      </c>
      <c r="H108" s="25" t="n">
        <v>0.08</v>
      </c>
      <c r="I108" s="25" t="n">
        <f aca="false">'Variable Rates - Sept'!C181/31</f>
        <v>0.369629032258065</v>
      </c>
      <c r="K108" s="45" t="n">
        <f aca="false">K111*0.17</f>
        <v>1700</v>
      </c>
      <c r="L108" s="0" t="n">
        <f aca="false">K108*H108</f>
        <v>136</v>
      </c>
      <c r="P108" s="54"/>
      <c r="Q108" s="54"/>
      <c r="U108" s="55"/>
    </row>
    <row r="109" customFormat="false" ht="12.75" hidden="false" customHeight="false" outlineLevel="0" collapsed="false">
      <c r="A109" s="0" t="s">
        <v>148</v>
      </c>
      <c r="B109" s="23" t="n">
        <f aca="false">$B$1</f>
        <v>2.5</v>
      </c>
      <c r="C109" s="24" t="n">
        <v>0</v>
      </c>
      <c r="D109" s="25" t="n">
        <v>0.17</v>
      </c>
      <c r="E109" s="25" t="n">
        <f aca="false">+D109-C109</f>
        <v>0.17</v>
      </c>
      <c r="F109" s="1" t="n">
        <f aca="false">(B109+C109)/(1-'Variable Rates - Sept'!E185)+'Variable Rates - Sept'!D185-(B109+C109)</f>
        <v>0.147948256420964</v>
      </c>
      <c r="G109" s="34" t="n">
        <f aca="false">+E109-F109</f>
        <v>0.0220517435790356</v>
      </c>
      <c r="H109" s="25" t="n">
        <v>0.0275</v>
      </c>
      <c r="I109" s="25" t="n">
        <f aca="false">'Variable Rates - Sept'!C180/31</f>
        <v>0</v>
      </c>
      <c r="K109" s="45" t="n">
        <f aca="false">0.25*K111</f>
        <v>2500</v>
      </c>
      <c r="L109" s="0" t="n">
        <f aca="false">K109*H109</f>
        <v>68.75</v>
      </c>
      <c r="P109" s="54"/>
      <c r="Q109" s="54"/>
      <c r="U109" s="55"/>
    </row>
    <row r="110" customFormat="false" ht="12.75" hidden="false" customHeight="false" outlineLevel="0" collapsed="false">
      <c r="A110" s="0" t="s">
        <v>150</v>
      </c>
      <c r="B110" s="23" t="n">
        <f aca="false">$B$1</f>
        <v>2.5</v>
      </c>
      <c r="C110" s="24" t="n">
        <v>0.0075</v>
      </c>
      <c r="D110" s="25" t="n">
        <v>0.17</v>
      </c>
      <c r="E110" s="25" t="n">
        <f aca="false">+D110-C110</f>
        <v>0.1625</v>
      </c>
      <c r="F110" s="1" t="n">
        <f aca="false">(B110+C110)/(1-'Variable Rates - Sept'!E189)+'Variable Rates - Sept'!D189-(B110+C110)</f>
        <v>0.132965502909393</v>
      </c>
      <c r="G110" s="34" t="n">
        <f aca="false">+E110-F110</f>
        <v>0.0295344970906068</v>
      </c>
      <c r="H110" s="25" t="n">
        <v>0.0325</v>
      </c>
      <c r="I110" s="25" t="n">
        <f aca="false">'Variable Rates - Sept'!C183/31</f>
        <v>0</v>
      </c>
      <c r="K110" s="45" t="n">
        <f aca="false">0.58*K111</f>
        <v>5800</v>
      </c>
      <c r="L110" s="0" t="n">
        <f aca="false">K110*H110</f>
        <v>188.5</v>
      </c>
    </row>
    <row r="111" customFormat="false" ht="12.75" hidden="false" customHeight="false" outlineLevel="0" collapsed="false">
      <c r="B111" s="0" t="s">
        <v>218</v>
      </c>
      <c r="F111" s="1"/>
      <c r="G111" s="34"/>
      <c r="H111" s="25" t="n">
        <f aca="false">IF(K111=0,0,L111/K111)</f>
        <v>0.039325</v>
      </c>
      <c r="K111" s="45" t="n">
        <v>10000</v>
      </c>
      <c r="L111" s="0" t="n">
        <f aca="false">SUM(L108:L110)</f>
        <v>393.25</v>
      </c>
      <c r="P111" s="54"/>
      <c r="Q111" s="54"/>
      <c r="U111" s="55"/>
    </row>
    <row r="112" customFormat="false" ht="12.75" hidden="false" customHeight="false" outlineLevel="0" collapsed="false">
      <c r="B112" s="0"/>
      <c r="F112" s="1"/>
      <c r="G112" s="34"/>
      <c r="K112" s="45"/>
      <c r="P112" s="54"/>
      <c r="Q112" s="54"/>
      <c r="U112" s="55"/>
    </row>
    <row r="113" customFormat="false" ht="12.75" hidden="false" customHeight="false" outlineLevel="0" collapsed="false">
      <c r="A113" s="0" t="s">
        <v>152</v>
      </c>
      <c r="B113" s="23" t="n">
        <f aca="false">$B$1</f>
        <v>2.5</v>
      </c>
      <c r="C113" s="24" t="n">
        <v>0.005</v>
      </c>
      <c r="D113" s="25" t="n">
        <v>0.17</v>
      </c>
      <c r="E113" s="25" t="n">
        <f aca="false">+D113-C113</f>
        <v>0.165</v>
      </c>
      <c r="F113" s="1" t="n">
        <f aca="false">(B113+C113)/(1-'Variable Rates - Sept'!E193)+'Variable Rates - Sept'!D193-(B113+C113)</f>
        <v>0.119058038485413</v>
      </c>
      <c r="G113" s="34" t="n">
        <f aca="false">+E113-F113</f>
        <v>0.045941961514587</v>
      </c>
      <c r="H113" s="25" t="n">
        <v>0.05</v>
      </c>
      <c r="I113" s="25" t="n">
        <f aca="false">'Variable Rates - Sept'!C186/31</f>
        <v>0.40338064516129</v>
      </c>
      <c r="K113" s="45" t="n">
        <f aca="false">0.58*K114</f>
        <v>0</v>
      </c>
      <c r="L113" s="0" t="n">
        <f aca="false">K113*H113</f>
        <v>0</v>
      </c>
    </row>
    <row r="114" customFormat="false" ht="12.75" hidden="false" customHeight="false" outlineLevel="0" collapsed="false">
      <c r="F114" s="1"/>
      <c r="G114" s="34"/>
      <c r="K114" s="45"/>
      <c r="P114" s="54"/>
      <c r="Q114" s="54"/>
      <c r="U114" s="55"/>
    </row>
    <row r="115" customFormat="false" ht="12.75" hidden="false" customHeight="false" outlineLevel="0" collapsed="false">
      <c r="A115" s="0" t="s">
        <v>147</v>
      </c>
      <c r="B115" s="23" t="n">
        <f aca="false">$B$1</f>
        <v>2.5</v>
      </c>
      <c r="C115" s="24" t="n">
        <v>-0.0625</v>
      </c>
      <c r="D115" s="25" t="n">
        <v>0.235</v>
      </c>
      <c r="E115" s="25" t="n">
        <f aca="false">+D115-C115</f>
        <v>0.2975</v>
      </c>
      <c r="F115" s="1" t="n">
        <f aca="false">(B115+C115)/(1-'Variable Rates - Sept'!E182)+'Variable Rates - Sept'!D182-(B115+C115)</f>
        <v>0.183910878528386</v>
      </c>
      <c r="G115" s="34" t="n">
        <f aca="false">+E115-F115</f>
        <v>0.113589121471614</v>
      </c>
      <c r="H115" s="25" t="n">
        <v>0.115</v>
      </c>
      <c r="I115" s="25" t="n">
        <f aca="false">'Variable Rates - Sept'!C182/31</f>
        <v>0.422077419354839</v>
      </c>
      <c r="K115" s="45" t="n">
        <f aca="false">K118*0.17</f>
        <v>1700</v>
      </c>
      <c r="L115" s="0" t="n">
        <f aca="false">K115*H115</f>
        <v>195.5</v>
      </c>
      <c r="P115" s="54"/>
      <c r="Q115" s="54"/>
      <c r="U115" s="55"/>
    </row>
    <row r="116" customFormat="false" ht="12.75" hidden="false" customHeight="false" outlineLevel="0" collapsed="false">
      <c r="A116" s="0" t="s">
        <v>149</v>
      </c>
      <c r="B116" s="23" t="n">
        <f aca="false">$B$1</f>
        <v>2.5</v>
      </c>
      <c r="C116" s="24" t="n">
        <v>0</v>
      </c>
      <c r="D116" s="25" t="n">
        <v>0.235</v>
      </c>
      <c r="E116" s="25" t="n">
        <f aca="false">+D116-C116</f>
        <v>0.235</v>
      </c>
      <c r="F116" s="1" t="n">
        <f aca="false">(B116+C116)/(1-'Variable Rates - Sept'!E186)+'Variable Rates - Sept'!D186-(B116+C116)</f>
        <v>0.175287447346251</v>
      </c>
      <c r="G116" s="34" t="n">
        <f aca="false">+E116-F116</f>
        <v>0.0597125526537489</v>
      </c>
      <c r="H116" s="25" t="n">
        <v>0.06</v>
      </c>
      <c r="I116" s="25" t="n">
        <f aca="false">'Variable Rates - Sept'!C186/31</f>
        <v>0.40338064516129</v>
      </c>
      <c r="K116" s="45" t="n">
        <f aca="false">0.25*K118</f>
        <v>2500</v>
      </c>
      <c r="L116" s="0" t="n">
        <f aca="false">K116*H116</f>
        <v>150</v>
      </c>
    </row>
    <row r="117" customFormat="false" ht="12.75" hidden="false" customHeight="false" outlineLevel="0" collapsed="false">
      <c r="A117" s="0" t="s">
        <v>151</v>
      </c>
      <c r="B117" s="23" t="n">
        <f aca="false">$B$1</f>
        <v>2.5</v>
      </c>
      <c r="C117" s="24" t="n">
        <v>0.0075</v>
      </c>
      <c r="D117" s="25" t="n">
        <v>0.235</v>
      </c>
      <c r="E117" s="25" t="n">
        <f aca="false">+D117-C117</f>
        <v>0.2275</v>
      </c>
      <c r="F117" s="1" t="n">
        <f aca="false">(B117+C117)/(1-'Variable Rates - Sept'!E190)+'Variable Rates - Sept'!D190-(B117+C117)</f>
        <v>0.160155795430727</v>
      </c>
      <c r="G117" s="34" t="n">
        <f aca="false">+E117-F117</f>
        <v>0.0673442045692729</v>
      </c>
      <c r="H117" s="25" t="n">
        <v>0.0675</v>
      </c>
      <c r="I117" s="25" t="n">
        <f aca="false">'Variable Rates - Sept'!C190/31</f>
        <v>0.379877419354839</v>
      </c>
      <c r="K117" s="45" t="n">
        <f aca="false">0.58*K118</f>
        <v>5800</v>
      </c>
      <c r="L117" s="0" t="n">
        <f aca="false">K117*H117</f>
        <v>391.5</v>
      </c>
    </row>
    <row r="118" customFormat="false" ht="12.75" hidden="false" customHeight="false" outlineLevel="0" collapsed="false">
      <c r="B118" s="0" t="s">
        <v>218</v>
      </c>
      <c r="F118" s="1"/>
      <c r="G118" s="34"/>
      <c r="H118" s="25" t="n">
        <f aca="false">IF(K118=0,0,L118/K118)</f>
        <v>0.0737</v>
      </c>
      <c r="K118" s="45" t="n">
        <v>10000</v>
      </c>
      <c r="L118" s="0" t="n">
        <f aca="false">SUM(L115:L117)</f>
        <v>737</v>
      </c>
    </row>
    <row r="119" customFormat="false" ht="12.75" hidden="false" customHeight="false" outlineLevel="0" collapsed="false">
      <c r="B119" s="0"/>
      <c r="F119" s="1"/>
      <c r="G119" s="34"/>
      <c r="K119" s="45"/>
    </row>
    <row r="120" customFormat="false" ht="12.75" hidden="false" customHeight="false" outlineLevel="0" collapsed="false">
      <c r="B120" s="0"/>
      <c r="F120" s="1"/>
      <c r="G120" s="34"/>
      <c r="K120" s="45"/>
    </row>
    <row r="121" customFormat="false" ht="12.75" hidden="false" customHeight="false" outlineLevel="0" collapsed="false">
      <c r="A121" s="57" t="s">
        <v>161</v>
      </c>
      <c r="F121" s="1"/>
      <c r="G121" s="34"/>
    </row>
    <row r="122" customFormat="false" ht="12.75" hidden="false" customHeight="false" outlineLevel="0" collapsed="false">
      <c r="A122" s="0" t="s">
        <v>164</v>
      </c>
      <c r="B122" s="23" t="n">
        <f aca="false">$B$1</f>
        <v>2.5</v>
      </c>
      <c r="C122" s="24" t="n">
        <v>-0.03</v>
      </c>
      <c r="D122" s="25" t="n">
        <v>0.13</v>
      </c>
      <c r="E122" s="25" t="n">
        <f aca="false">+D122-C122</f>
        <v>0.16</v>
      </c>
      <c r="F122" s="1" t="n">
        <f aca="false">(B122+C122)/(1-'Variable Rates - Sept'!E206)+'Variable Rates - Sept'!D206-(B122+C122)</f>
        <v>0.0356469891711364</v>
      </c>
      <c r="G122" s="34" t="n">
        <f aca="false">+E122-F122</f>
        <v>0.124353010828864</v>
      </c>
      <c r="H122" s="25" t="n">
        <v>0.045</v>
      </c>
      <c r="I122" s="25" t="n">
        <f aca="false">'Variable Rates - Sept'!C206/31</f>
        <v>0.194864516129032</v>
      </c>
    </row>
    <row r="123" customFormat="false" ht="12.75" hidden="false" customHeight="false" outlineLevel="0" collapsed="false">
      <c r="B123" s="0"/>
      <c r="C123" s="0"/>
      <c r="D123" s="0"/>
      <c r="E123" s="0"/>
      <c r="H123" s="0"/>
      <c r="I123" s="0"/>
      <c r="T123" s="54"/>
    </row>
    <row r="124" customFormat="false" ht="12.75" hidden="false" customHeight="false" outlineLevel="0" collapsed="false">
      <c r="B124" s="0"/>
      <c r="C124" s="0"/>
      <c r="D124" s="0"/>
      <c r="E124" s="0"/>
      <c r="H124" s="0"/>
      <c r="I124" s="0"/>
    </row>
    <row r="125" customFormat="false" ht="12.75" hidden="false" customHeight="false" outlineLevel="0" collapsed="false">
      <c r="T125" s="54"/>
    </row>
    <row r="127" customFormat="false" ht="12.75" hidden="false" customHeight="false" outlineLevel="0" collapsed="false">
      <c r="N127" s="0" t="s">
        <v>219</v>
      </c>
    </row>
    <row r="129" customFormat="false" ht="12.75" hidden="false" customHeight="false" outlineLevel="0" collapsed="false">
      <c r="N129" s="0" t="n">
        <v>10000</v>
      </c>
      <c r="O129" s="0" t="n">
        <v>-0.05</v>
      </c>
      <c r="P129" s="54" t="n">
        <f aca="false">+B1</f>
        <v>2.5</v>
      </c>
      <c r="Q129" s="54" t="n">
        <f aca="false">+O129+P129</f>
        <v>2.45</v>
      </c>
      <c r="R129" s="0" t="n">
        <v>0</v>
      </c>
      <c r="S129" s="0" t="n">
        <v>0.315</v>
      </c>
      <c r="T129" s="0" t="n">
        <f aca="false">+N129/0.9501*Q129+N129*(R129+S129)</f>
        <v>28936.759288496</v>
      </c>
      <c r="U129" s="55" t="n">
        <f aca="false">+N129/0.9421</f>
        <v>10614.5844390192</v>
      </c>
    </row>
    <row r="130" customFormat="false" ht="12.75" hidden="false" customHeight="false" outlineLevel="0" collapsed="false">
      <c r="T130" s="0" t="n">
        <f aca="false">+T129/N129</f>
        <v>2.8936759288496</v>
      </c>
    </row>
    <row r="131" customFormat="false" ht="12.75" hidden="false" customHeight="false" outlineLevel="0" collapsed="false">
      <c r="T131" s="54" t="n">
        <f aca="false">+T130-P129</f>
        <v>0.393675928849595</v>
      </c>
    </row>
  </sheetData>
  <printOptions headings="false" gridLines="true" gridLinesSet="true" horizontalCentered="true" verticalCentered="false"/>
  <pageMargins left="0.315277777777778" right="0.315277777777778" top="0.590277777777778" bottom="0.39375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2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C57" activeCellId="0" sqref="C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23" width="9.14"/>
    <col collapsed="false" customWidth="true" hidden="false" outlineLevel="0" max="3" min="3" style="24" width="9.14"/>
    <col collapsed="false" customWidth="true" hidden="false" outlineLevel="0" max="5" min="4" style="25" width="9.14"/>
    <col collapsed="false" customWidth="true" hidden="false" outlineLevel="0" max="9" min="8" style="25" width="9.14"/>
    <col collapsed="false" customWidth="true" hidden="false" outlineLevel="0" max="11" min="11" style="45" width="9.14"/>
    <col collapsed="false" customWidth="true" hidden="false" outlineLevel="0" max="24" min="24" style="0" width="10.28"/>
  </cols>
  <sheetData>
    <row r="1" customFormat="false" ht="12.75" hidden="false" customHeight="false" outlineLevel="0" collapsed="false">
      <c r="A1" s="0" t="s">
        <v>220</v>
      </c>
      <c r="B1" s="23" t="n">
        <v>2.27</v>
      </c>
    </row>
    <row r="3" customFormat="false" ht="15.75" hidden="false" customHeight="false" outlineLevel="0" collapsed="false">
      <c r="A3" s="26" t="s">
        <v>221</v>
      </c>
      <c r="I3" s="27" t="n">
        <f aca="true">NOW()</f>
        <v>45926.9265134389</v>
      </c>
    </row>
    <row r="4" customFormat="false" ht="12.75" hidden="false" customHeight="false" outlineLevel="0" collapsed="false">
      <c r="I4" s="28" t="n">
        <f aca="true">NOW()</f>
        <v>45926.926513439</v>
      </c>
    </row>
    <row r="6" customFormat="false" ht="12.75" hidden="false" customHeight="false" outlineLevel="0" collapsed="false">
      <c r="B6" s="29"/>
      <c r="C6" s="30" t="s">
        <v>181</v>
      </c>
      <c r="D6" s="31" t="s">
        <v>182</v>
      </c>
      <c r="E6" s="31" t="s">
        <v>183</v>
      </c>
      <c r="F6" s="32" t="s">
        <v>184</v>
      </c>
      <c r="G6" s="32" t="s">
        <v>185</v>
      </c>
      <c r="H6" s="31" t="s">
        <v>186</v>
      </c>
      <c r="I6" s="31" t="s">
        <v>185</v>
      </c>
    </row>
    <row r="7" customFormat="false" ht="12.75" hidden="false" customHeight="false" outlineLevel="0" collapsed="false">
      <c r="B7" s="29" t="s">
        <v>187</v>
      </c>
      <c r="C7" s="30" t="s">
        <v>183</v>
      </c>
      <c r="D7" s="31" t="s">
        <v>183</v>
      </c>
      <c r="E7" s="31" t="s">
        <v>188</v>
      </c>
      <c r="F7" s="32" t="s">
        <v>189</v>
      </c>
      <c r="G7" s="32" t="s">
        <v>186</v>
      </c>
      <c r="H7" s="31" t="s">
        <v>190</v>
      </c>
      <c r="I7" s="31" t="s">
        <v>191</v>
      </c>
    </row>
    <row r="9" customFormat="false" ht="12.75" hidden="false" customHeight="false" outlineLevel="0" collapsed="false">
      <c r="A9" s="33" t="s">
        <v>23</v>
      </c>
    </row>
    <row r="11" customFormat="false" ht="12.75" hidden="false" customHeight="false" outlineLevel="0" collapsed="false">
      <c r="A11" s="0" t="s">
        <v>192</v>
      </c>
      <c r="B11" s="23" t="n">
        <f aca="false">$B$1</f>
        <v>2.27</v>
      </c>
      <c r="C11" s="24" t="n">
        <v>0.17</v>
      </c>
      <c r="D11" s="25" t="n">
        <v>0.27</v>
      </c>
      <c r="E11" s="25" t="n">
        <f aca="false">+D11-C11</f>
        <v>0.1</v>
      </c>
      <c r="F11" s="1" t="n">
        <f aca="false">(B11+C11)/(1-'Variable Rates - Sept'!E27)+'Variable Rates - Sept'!D27-(B11+C11)</f>
        <v>0.0776833372505341</v>
      </c>
      <c r="G11" s="34" t="n">
        <f aca="false">+E11-F11</f>
        <v>0.0223166627494659</v>
      </c>
      <c r="H11" s="35" t="n">
        <v>0.025</v>
      </c>
      <c r="I11" s="35" t="n">
        <f aca="false">'Variable Rates - Sept'!C26/31</f>
        <v>0.214741935483871</v>
      </c>
    </row>
    <row r="14" customFormat="false" ht="12.75" hidden="false" customHeight="false" outlineLevel="0" collapsed="false">
      <c r="A14" s="33" t="s">
        <v>193</v>
      </c>
    </row>
    <row r="16" customFormat="false" ht="12.75" hidden="false" customHeight="false" outlineLevel="0" collapsed="false">
      <c r="A16" s="0" t="s">
        <v>194</v>
      </c>
      <c r="B16" s="23" t="n">
        <f aca="false">$B$1</f>
        <v>2.27</v>
      </c>
      <c r="C16" s="24" t="n">
        <v>0.02</v>
      </c>
      <c r="D16" s="25" t="n">
        <v>0.16</v>
      </c>
      <c r="E16" s="25" t="n">
        <f aca="false">+D16-C16</f>
        <v>0.14</v>
      </c>
      <c r="F16" s="1" t="n">
        <f aca="false">(B16+C16)/(1-'Variable Rates - Sept'!E30)+'Variable Rates - Sept'!D30-(B16+C16)</f>
        <v>0.113696961461164</v>
      </c>
      <c r="G16" s="34" t="n">
        <f aca="false">+E16-F16</f>
        <v>0.026303038538836</v>
      </c>
      <c r="H16" s="35" t="n">
        <v>0.025</v>
      </c>
      <c r="I16" s="35" t="n">
        <f aca="false">'Variable Rates - Sept'!C30/31</f>
        <v>0.112561290322581</v>
      </c>
    </row>
    <row r="17" customFormat="false" ht="12.75" hidden="false" customHeight="false" outlineLevel="0" collapsed="false">
      <c r="A17" s="0" t="s">
        <v>195</v>
      </c>
      <c r="B17" s="23" t="n">
        <f aca="false">$B$1</f>
        <v>2.27</v>
      </c>
      <c r="C17" s="40" t="n">
        <v>-0.03</v>
      </c>
      <c r="D17" s="25" t="n">
        <v>0.15</v>
      </c>
      <c r="E17" s="25" t="n">
        <f aca="false">+D17-C17</f>
        <v>0.18</v>
      </c>
      <c r="F17" s="1" t="n">
        <f aca="false">((B17+C17)/(1-'Variable Rates - Sept'!E32)+'Variable Rates - Sept'!D32)/(1-'Variable Rates - Sept'!E30)+'Variable Rates - Sept'!D30-(B17+C17)</f>
        <v>0.124022639150546</v>
      </c>
      <c r="G17" s="34" t="n">
        <f aca="false">+E17-F17</f>
        <v>0.0559773608494541</v>
      </c>
      <c r="H17" s="36" t="n">
        <v>0.06</v>
      </c>
      <c r="I17" s="36" t="n">
        <f aca="false">'Variable Rates - Sept'!C30/28+'Variable Rates - Sept'!C32/31</f>
        <v>0.164647235023041</v>
      </c>
    </row>
    <row r="20" customFormat="false" ht="12.75" hidden="false" customHeight="false" outlineLevel="0" collapsed="false">
      <c r="A20" s="33" t="s">
        <v>21</v>
      </c>
    </row>
    <row r="22" customFormat="false" ht="12.75" hidden="false" customHeight="false" outlineLevel="0" collapsed="false">
      <c r="A22" s="0" t="s">
        <v>196</v>
      </c>
      <c r="B22" s="23" t="n">
        <f aca="false">$B$1</f>
        <v>2.27</v>
      </c>
      <c r="C22" s="24" t="n">
        <v>0.19</v>
      </c>
      <c r="D22" s="25" t="n">
        <v>0.27</v>
      </c>
      <c r="E22" s="25" t="n">
        <f aca="false">+D22-C22</f>
        <v>0.08</v>
      </c>
      <c r="F22" s="1" t="n">
        <f aca="false">(B22+C22)/(1-'Variable Rates - Sept'!E24)+'Variable Rates - Sept'!D24-(B22+C22)</f>
        <v>0.0892966434711418</v>
      </c>
      <c r="G22" s="34" t="n">
        <f aca="false">+E22-F22</f>
        <v>-0.00929664347114173</v>
      </c>
      <c r="H22" s="35" t="n">
        <v>0</v>
      </c>
      <c r="I22" s="35" t="n">
        <f aca="false">'Variable Rates - Sept'!C24/31</f>
        <v>0.180803225806452</v>
      </c>
    </row>
    <row r="25" customFormat="false" ht="12.75" hidden="false" customHeight="false" outlineLevel="0" collapsed="false">
      <c r="A25" s="33" t="s">
        <v>197</v>
      </c>
    </row>
    <row r="27" customFormat="false" ht="12.75" hidden="false" customHeight="false" outlineLevel="0" collapsed="false">
      <c r="A27" s="0" t="s">
        <v>196</v>
      </c>
      <c r="B27" s="23" t="n">
        <f aca="false">$B$1</f>
        <v>2.27</v>
      </c>
      <c r="C27" s="24" t="n">
        <v>0.19</v>
      </c>
      <c r="D27" s="37" t="n">
        <v>0.349</v>
      </c>
      <c r="E27" s="25" t="n">
        <f aca="false">+D27-C27</f>
        <v>0.159</v>
      </c>
      <c r="F27" s="1" t="n">
        <f aca="false">(B27+C27)/(1-'Variable Rates - Sept'!E37)+'Variable Rates - Sept'!D37-(B27+C27)</f>
        <v>0.108456508200125</v>
      </c>
      <c r="G27" s="34" t="n">
        <f aca="false">+E27-F27</f>
        <v>0.0505434917998754</v>
      </c>
      <c r="H27" s="35" t="n">
        <v>0.05</v>
      </c>
      <c r="I27" s="35" t="n">
        <f aca="false">'Variable Rates - Sept'!C37/31</f>
        <v>0.204332258064516</v>
      </c>
    </row>
    <row r="30" customFormat="false" ht="12.75" hidden="false" customHeight="false" outlineLevel="0" collapsed="false">
      <c r="A30" s="33" t="s">
        <v>9</v>
      </c>
    </row>
    <row r="32" customFormat="false" ht="12.75" hidden="false" customHeight="false" outlineLevel="0" collapsed="false">
      <c r="A32" s="0" t="s">
        <v>198</v>
      </c>
      <c r="B32" s="23" t="n">
        <f aca="false">$B$1</f>
        <v>2.27</v>
      </c>
      <c r="C32" s="40" t="n">
        <v>-0.08</v>
      </c>
      <c r="D32" s="25" t="n">
        <v>0.13</v>
      </c>
      <c r="E32" s="25" t="n">
        <f aca="false">+D32-C32</f>
        <v>0.21</v>
      </c>
      <c r="F32" s="1" t="n">
        <f aca="false">(B32+C32)/(1-'Variable Rates - Sept'!E14)+'Variable Rates - Sept'!D14-(B32+C32)</f>
        <v>0.118133867420672</v>
      </c>
      <c r="G32" s="34" t="n">
        <f aca="false">+E32-F32</f>
        <v>0.0918661325793276</v>
      </c>
      <c r="H32" s="35" t="n">
        <v>0.0125</v>
      </c>
      <c r="I32" s="35" t="n">
        <f aca="false">'Variable Rates - Sept'!C14/31</f>
        <v>0.289548387096774</v>
      </c>
    </row>
    <row r="33" customFormat="false" ht="12.75" hidden="false" customHeight="false" outlineLevel="0" collapsed="false">
      <c r="A33" s="0" t="s">
        <v>199</v>
      </c>
      <c r="B33" s="23" t="n">
        <f aca="false">$B$1</f>
        <v>2.27</v>
      </c>
      <c r="C33" s="40" t="n">
        <v>-0.16</v>
      </c>
      <c r="D33" s="25" t="n">
        <v>0.07</v>
      </c>
      <c r="E33" s="25" t="n">
        <f aca="false">+D33-C33</f>
        <v>0.23</v>
      </c>
      <c r="F33" s="1" t="n">
        <f aca="false">(B33+C33)/(1-'Variable Rates - Sept'!E15)+'Variable Rates - Sept'!D15-(B33+C33)</f>
        <v>0.131018861172509</v>
      </c>
      <c r="G33" s="34" t="n">
        <f aca="false">+E33-F33</f>
        <v>0.0989811388274915</v>
      </c>
      <c r="H33" s="35" t="n">
        <v>0.06</v>
      </c>
      <c r="I33" s="35" t="n">
        <f aca="false">'Variable Rates - Sept'!C15/31</f>
        <v>0.378258064516129</v>
      </c>
    </row>
    <row r="34" customFormat="false" ht="12.75" hidden="false" customHeight="false" outlineLevel="0" collapsed="false">
      <c r="A34" s="0" t="s">
        <v>13</v>
      </c>
      <c r="B34" s="23" t="n">
        <f aca="false">$B$1</f>
        <v>2.27</v>
      </c>
      <c r="C34" s="40" t="n">
        <v>-0.08</v>
      </c>
      <c r="D34" s="39" t="n">
        <v>0.17</v>
      </c>
      <c r="E34" s="25" t="n">
        <f aca="false">+D34-C34</f>
        <v>0.25</v>
      </c>
      <c r="F34" s="1" t="n">
        <f aca="false">(B34+C34)/(1-'Variable Rates - Sept'!E16)+'Variable Rates - Sept'!D16-(B34+C34)</f>
        <v>0.128535409870567</v>
      </c>
      <c r="G34" s="34" t="n">
        <f aca="false">+E34-F34</f>
        <v>0.121464590129433</v>
      </c>
      <c r="H34" s="35" t="n">
        <v>0.09</v>
      </c>
      <c r="I34" s="35" t="n">
        <f aca="false">'Variable Rates - Sept'!C16/31</f>
        <v>0.337935483870968</v>
      </c>
    </row>
    <row r="35" customFormat="false" ht="12.75" hidden="false" customHeight="false" outlineLevel="0" collapsed="false">
      <c r="A35" s="0" t="s">
        <v>14</v>
      </c>
      <c r="B35" s="23" t="n">
        <f aca="false">$B$1</f>
        <v>2.27</v>
      </c>
      <c r="C35" s="40" t="n">
        <v>-0.16</v>
      </c>
      <c r="D35" s="39" t="n">
        <v>0.17</v>
      </c>
      <c r="E35" s="25" t="n">
        <f aca="false">+D35-C35</f>
        <v>0.33</v>
      </c>
      <c r="F35" s="1" t="n">
        <f aca="false">(B35+C35)/(1-'Variable Rates - Sept'!E17)+'Variable Rates - Sept'!D17-(B35+C35)</f>
        <v>0.129018861172509</v>
      </c>
      <c r="G35" s="34" t="n">
        <f aca="false">+E35-F35</f>
        <v>0.200981138827491</v>
      </c>
      <c r="H35" s="35" t="n">
        <v>0.1625</v>
      </c>
      <c r="I35" s="35" t="n">
        <f aca="false">'Variable Rates - Sept'!C17/31</f>
        <v>0.321806451612903</v>
      </c>
    </row>
    <row r="38" customFormat="false" ht="12.75" hidden="false" customHeight="false" outlineLevel="0" collapsed="false">
      <c r="A38" s="33" t="s">
        <v>200</v>
      </c>
    </row>
    <row r="40" customFormat="false" ht="12.75" hidden="false" customHeight="false" outlineLevel="0" collapsed="false">
      <c r="A40" s="0" t="s">
        <v>201</v>
      </c>
      <c r="B40" s="23" t="n">
        <f aca="false">$B$1</f>
        <v>2.27</v>
      </c>
      <c r="C40" s="24" t="n">
        <v>0.035</v>
      </c>
      <c r="D40" s="39" t="n">
        <v>0.122</v>
      </c>
      <c r="E40" s="25" t="n">
        <f aca="false">+D40-C40</f>
        <v>0.087</v>
      </c>
      <c r="F40" s="1" t="n">
        <f aca="false">(B40+C40)/(1-'Variable Rates - Sept'!E35)+'Variable Rates - Sept'!D35-(B40+C40)</f>
        <v>0.0491036577931316</v>
      </c>
      <c r="G40" s="34" t="n">
        <f aca="false">+E40-F40</f>
        <v>0.0378963422068684</v>
      </c>
      <c r="H40" s="35" t="n">
        <v>0.04</v>
      </c>
      <c r="I40" s="35" t="n">
        <f aca="false">'Variable Rates - Sept'!C35/31</f>
        <v>0.386129032258065</v>
      </c>
    </row>
    <row r="43" customFormat="false" ht="12.75" hidden="false" customHeight="false" outlineLevel="0" collapsed="false">
      <c r="A43" s="33" t="s">
        <v>203</v>
      </c>
    </row>
    <row r="45" customFormat="false" ht="12.75" hidden="false" customHeight="false" outlineLevel="0" collapsed="false">
      <c r="A45" s="0" t="s">
        <v>204</v>
      </c>
      <c r="B45" s="23" t="n">
        <f aca="false">$B$1</f>
        <v>2.27</v>
      </c>
      <c r="C45" s="24" t="n">
        <v>0.035</v>
      </c>
      <c r="D45" s="25" t="n">
        <v>0.07</v>
      </c>
      <c r="E45" s="25" t="n">
        <f aca="false">+D45-C45</f>
        <v>0.035</v>
      </c>
      <c r="F45" s="1" t="n">
        <f aca="false">(B45+C45)/(1-'Variable Rates - Sept'!E41)+'Variable Rates - Sept'!D41-(B45+C45)</f>
        <v>0.0348828282828282</v>
      </c>
      <c r="G45" s="34" t="n">
        <f aca="false">+E45-F45</f>
        <v>0.000117171717171821</v>
      </c>
      <c r="H45" s="35" t="n">
        <v>0.01</v>
      </c>
      <c r="I45" s="35" t="n">
        <f aca="false">'Variable Rates - Sept'!C41/31</f>
        <v>0.0748387096774194</v>
      </c>
    </row>
    <row r="46" customFormat="false" ht="12.75" hidden="false" customHeight="false" outlineLevel="0" collapsed="false">
      <c r="F46" s="1"/>
      <c r="G46" s="34"/>
      <c r="H46" s="35"/>
      <c r="I46" s="35"/>
    </row>
    <row r="48" customFormat="false" ht="12.75" hidden="false" customHeight="false" outlineLevel="0" collapsed="false">
      <c r="A48" s="33" t="s">
        <v>38</v>
      </c>
    </row>
    <row r="50" customFormat="false" ht="12.75" hidden="false" customHeight="false" outlineLevel="0" collapsed="false">
      <c r="A50" s="0" t="s">
        <v>41</v>
      </c>
      <c r="B50" s="23" t="n">
        <f aca="false">$B$1</f>
        <v>2.27</v>
      </c>
      <c r="C50" s="40" t="n">
        <v>-0.05</v>
      </c>
      <c r="D50" s="25" t="n">
        <v>0.07</v>
      </c>
      <c r="E50" s="25" t="n">
        <f aca="false">+D50-C50</f>
        <v>0.12</v>
      </c>
      <c r="F50" s="1" t="n">
        <f aca="false">(B50+C50)/(1-'Variable Rates - Sept'!E49)+'Variable Rates - Sept'!D49-(B50+C50)</f>
        <v>0.0527227008860374</v>
      </c>
      <c r="G50" s="34" t="n">
        <f aca="false">+E50-F50</f>
        <v>0.0672772991139626</v>
      </c>
      <c r="H50" s="35" t="n">
        <v>0.0675</v>
      </c>
      <c r="I50" s="35" t="n">
        <f aca="false">'Variable Rates - Sept'!C49/31</f>
        <v>0.138387096774194</v>
      </c>
    </row>
    <row r="51" customFormat="false" ht="12.75" hidden="false" customHeight="false" outlineLevel="0" collapsed="false">
      <c r="A51" s="0" t="s">
        <v>42</v>
      </c>
      <c r="B51" s="23" t="n">
        <f aca="false">$B$1</f>
        <v>2.27</v>
      </c>
      <c r="C51" s="40" t="n">
        <v>-0.1</v>
      </c>
      <c r="D51" s="25" t="n">
        <v>0.07</v>
      </c>
      <c r="E51" s="25" t="n">
        <f aca="false">+D51-C51</f>
        <v>0.17</v>
      </c>
      <c r="F51" s="1" t="n">
        <f aca="false">(B51+C51)/(1-'Variable Rates - Sept'!E50)+'Variable Rates - Sept'!D50-(B51+C51)</f>
        <v>0.0888039768618945</v>
      </c>
      <c r="G51" s="34" t="n">
        <f aca="false">+E51-F51</f>
        <v>0.0811960231381056</v>
      </c>
      <c r="H51" s="35" t="n">
        <v>0.0825</v>
      </c>
      <c r="I51" s="35" t="n">
        <f aca="false">'Variable Rates - Sept'!C50/31</f>
        <v>0.212903225806452</v>
      </c>
    </row>
    <row r="52" customFormat="false" ht="12.75" hidden="false" customHeight="false" outlineLevel="0" collapsed="false">
      <c r="A52" s="0" t="s">
        <v>43</v>
      </c>
      <c r="B52" s="23" t="n">
        <f aca="false">$B$1</f>
        <v>2.27</v>
      </c>
      <c r="C52" s="40" t="n">
        <v>-0.08</v>
      </c>
      <c r="D52" s="25" t="n">
        <v>0.07</v>
      </c>
      <c r="E52" s="25" t="n">
        <f aca="false">+D52-C52</f>
        <v>0.15</v>
      </c>
      <c r="F52" s="1" t="n">
        <f aca="false">(B52+C52)/(1-'Variable Rates - Sept'!E51)+'Variable Rates - Sept'!D51-(B52+C52)</f>
        <v>0.0873304424048675</v>
      </c>
      <c r="G52" s="34" t="n">
        <f aca="false">+E52-F52</f>
        <v>0.0626695575951325</v>
      </c>
      <c r="H52" s="35" t="n">
        <v>0.0625</v>
      </c>
      <c r="I52" s="35" t="n">
        <f aca="false">'Variable Rates - Sept'!C51/31</f>
        <v>0.219032258064516</v>
      </c>
    </row>
    <row r="53" customFormat="false" ht="12.75" hidden="false" customHeight="false" outlineLevel="0" collapsed="false">
      <c r="A53" s="0" t="s">
        <v>44</v>
      </c>
      <c r="B53" s="23" t="n">
        <f aca="false">$B$1</f>
        <v>2.27</v>
      </c>
      <c r="C53" s="40" t="n">
        <v>-0.2</v>
      </c>
      <c r="D53" s="25" t="n">
        <v>0.07</v>
      </c>
      <c r="E53" s="25" t="n">
        <f aca="false">+D53-C53</f>
        <v>0.27</v>
      </c>
      <c r="F53" s="1" t="n">
        <f aca="false">(B53+C53)/(1-'Variable Rates - Sept'!E52)+'Variable Rates - Sept'!D52-(B53+C53)</f>
        <v>0.122293297025555</v>
      </c>
      <c r="G53" s="34" t="n">
        <f aca="false">+E53-F53</f>
        <v>0.147706702974445</v>
      </c>
      <c r="H53" s="35" t="n">
        <v>0.145</v>
      </c>
      <c r="I53" s="35" t="n">
        <f aca="false">'Variable Rates - Sept'!C52/31</f>
        <v>0.321935483870968</v>
      </c>
    </row>
    <row r="54" customFormat="false" ht="12.75" hidden="false" customHeight="false" outlineLevel="0" collapsed="false">
      <c r="A54" s="0" t="s">
        <v>45</v>
      </c>
      <c r="B54" s="23" t="n">
        <f aca="false">$B$1</f>
        <v>2.27</v>
      </c>
      <c r="C54" s="40" t="n">
        <v>-0.09</v>
      </c>
      <c r="D54" s="25" t="n">
        <v>0.07</v>
      </c>
      <c r="E54" s="25" t="n">
        <f aca="false">+D54-C54</f>
        <v>0.16</v>
      </c>
      <c r="F54" s="1" t="n">
        <f aca="false">(B54+C54)/(1-'Variable Rates - Sept'!E53)+'Variable Rates - Sept'!D53-(B54+C54)</f>
        <v>0.111712266112266</v>
      </c>
      <c r="G54" s="34" t="n">
        <f aca="false">+E54-F54</f>
        <v>0.0482877338877338</v>
      </c>
      <c r="H54" s="35" t="n">
        <v>0.0475</v>
      </c>
      <c r="I54" s="35" t="n">
        <f aca="false">'Variable Rates - Sept'!C53/31</f>
        <v>0.345806451612903</v>
      </c>
    </row>
    <row r="55" customFormat="false" ht="12.75" hidden="false" customHeight="false" outlineLevel="0" collapsed="false">
      <c r="A55" s="0" t="s">
        <v>46</v>
      </c>
      <c r="B55" s="23" t="n">
        <f aca="false">$B$1</f>
        <v>2.27</v>
      </c>
      <c r="C55" s="40" t="n">
        <v>-0.0825</v>
      </c>
      <c r="D55" s="25" t="n">
        <v>0.07</v>
      </c>
      <c r="E55" s="25" t="n">
        <f aca="false">+D55-C55</f>
        <v>0.1525</v>
      </c>
      <c r="F55" s="1" t="n">
        <f aca="false">(B55+C55)/(1-'Variable Rates - Sept'!E54)+'Variable Rates - Sept'!D54-(B55+C55)</f>
        <v>0.102715629522431</v>
      </c>
      <c r="G55" s="34" t="n">
        <f aca="false">+E55-F55</f>
        <v>0.0497843704775691</v>
      </c>
      <c r="H55" s="35" t="n">
        <v>0.0475</v>
      </c>
      <c r="I55" s="35" t="n">
        <f aca="false">'Variable Rates - Sept'!C54/31</f>
        <v>0.388387096774194</v>
      </c>
    </row>
    <row r="56" customFormat="false" ht="12.75" hidden="false" customHeight="false" outlineLevel="0" collapsed="false">
      <c r="A56" s="0" t="s">
        <v>47</v>
      </c>
      <c r="B56" s="23" t="n">
        <f aca="false">$B$1</f>
        <v>2.27</v>
      </c>
      <c r="C56" s="40" t="n">
        <v>-0.11</v>
      </c>
      <c r="D56" s="25" t="n">
        <v>0.07</v>
      </c>
      <c r="E56" s="25" t="n">
        <f aca="false">+D56-C56</f>
        <v>0.18</v>
      </c>
      <c r="F56" s="1" t="n">
        <f aca="false">(B56+C56)/(1-'Variable Rates - Sept'!E55)+'Variable Rates - Sept'!D55-(B56+C56)</f>
        <v>0.13063315888633</v>
      </c>
      <c r="G56" s="34" t="n">
        <f aca="false">+E56-F56</f>
        <v>0.0493668411136697</v>
      </c>
      <c r="H56" s="35" t="n">
        <v>0.0475</v>
      </c>
      <c r="I56" s="35" t="n">
        <f aca="false">'Variable Rates - Sept'!C55/31</f>
        <v>0.400967741935484</v>
      </c>
    </row>
    <row r="57" customFormat="false" ht="12.75" hidden="false" customHeight="false" outlineLevel="0" collapsed="false">
      <c r="A57" s="0" t="s">
        <v>48</v>
      </c>
      <c r="B57" s="23" t="n">
        <f aca="false">$B$1</f>
        <v>2.27</v>
      </c>
      <c r="C57" s="40" t="n">
        <v>-0.23</v>
      </c>
      <c r="D57" s="25" t="n">
        <v>0.07</v>
      </c>
      <c r="E57" s="25" t="n">
        <f aca="false">+D57-C57</f>
        <v>0.3</v>
      </c>
      <c r="F57" s="1" t="n">
        <f aca="false">(B57+C57)/(1-'Variable Rates - Sept'!E56)+'Variable Rates - Sept'!D56-(B57+C57)</f>
        <v>0.167228822964465</v>
      </c>
      <c r="G57" s="34" t="n">
        <f aca="false">+E57-F57</f>
        <v>0.132771177035535</v>
      </c>
      <c r="H57" s="35" t="n">
        <v>0.13</v>
      </c>
      <c r="I57" s="35" t="n">
        <f aca="false">'Variable Rates - Sept'!C56/31</f>
        <v>0.453870967741935</v>
      </c>
    </row>
    <row r="60" customFormat="false" ht="12.75" hidden="false" customHeight="false" outlineLevel="0" collapsed="false">
      <c r="A60" s="33" t="s">
        <v>174</v>
      </c>
    </row>
    <row r="62" customFormat="false" ht="12.75" hidden="false" customHeight="false" outlineLevel="0" collapsed="false">
      <c r="A62" s="0" t="s">
        <v>175</v>
      </c>
      <c r="B62" s="23" t="n">
        <f aca="false">$B$1</f>
        <v>2.27</v>
      </c>
      <c r="C62" s="40" t="n">
        <v>-0.18</v>
      </c>
      <c r="D62" s="25" t="n">
        <v>0.15</v>
      </c>
      <c r="E62" s="25" t="n">
        <f aca="false">+D62-C62</f>
        <v>0.33</v>
      </c>
      <c r="F62" s="1" t="n">
        <f aca="false">(B62+C62)/(1-'Variable Rates - Sept'!E92)+'Variable Rates - Sept'!D92-(B62+C62)</f>
        <v>0.145921173762946</v>
      </c>
      <c r="G62" s="34" t="n">
        <f aca="false">+E62-F62</f>
        <v>0.184078826237054</v>
      </c>
      <c r="H62" s="35" t="n">
        <v>0.18</v>
      </c>
      <c r="I62" s="35" t="n">
        <f aca="false">'Variable Rates - Sept'!C92/31</f>
        <v>0.433870967741935</v>
      </c>
    </row>
    <row r="63" customFormat="false" ht="12.75" hidden="false" customHeight="false" outlineLevel="0" collapsed="false">
      <c r="A63" s="0" t="s">
        <v>176</v>
      </c>
      <c r="B63" s="23" t="n">
        <f aca="false">$B$1</f>
        <v>2.27</v>
      </c>
      <c r="C63" s="40" t="n">
        <v>-0.18</v>
      </c>
      <c r="D63" s="25" t="n">
        <v>0.15</v>
      </c>
      <c r="E63" s="25" t="n">
        <f aca="false">+D63-C63</f>
        <v>0.33</v>
      </c>
      <c r="F63" s="1" t="n">
        <f aca="false">(B63+C63)/(1-'Variable Rates - Sept'!E93)+'Variable Rates - Sept'!D93-(B63+C63)</f>
        <v>0.158762665545512</v>
      </c>
      <c r="G63" s="34" t="n">
        <f aca="false">+E63-F63</f>
        <v>0.171237334454488</v>
      </c>
      <c r="H63" s="35" t="n">
        <v>0.1575</v>
      </c>
      <c r="I63" s="35" t="n">
        <f aca="false">'Variable Rates - Sept'!C93/31</f>
        <v>0.453225806451613</v>
      </c>
    </row>
    <row r="66" customFormat="false" ht="12.75" hidden="false" customHeight="false" outlineLevel="0" collapsed="false">
      <c r="A66" s="33" t="s">
        <v>131</v>
      </c>
    </row>
    <row r="68" customFormat="false" ht="12.75" hidden="false" customHeight="false" outlineLevel="0" collapsed="false">
      <c r="A68" s="0" t="s">
        <v>136</v>
      </c>
      <c r="B68" s="23" t="n">
        <f aca="false">$B$1</f>
        <v>2.27</v>
      </c>
      <c r="C68" s="24" t="n">
        <v>-0.02</v>
      </c>
      <c r="D68" s="25" t="n">
        <v>0.15</v>
      </c>
      <c r="E68" s="25" t="n">
        <f aca="false">+D68-C68</f>
        <v>0.17</v>
      </c>
      <c r="F68" s="1" t="n">
        <f aca="false">(B68+C68)/(1-'Variable Rates - Sept'!E166)+'Variable Rates - Sept'!D166-(B68+C68)</f>
        <v>0.12127384423157</v>
      </c>
      <c r="G68" s="34" t="n">
        <f aca="false">+E68-F68</f>
        <v>0.0487261557684296</v>
      </c>
      <c r="H68" s="35" t="n">
        <v>0.0525</v>
      </c>
      <c r="I68" s="35" t="n">
        <f aca="false">'Variable Rates - Sept'!C166</f>
        <v>0.3447</v>
      </c>
    </row>
    <row r="69" customFormat="false" ht="12.75" hidden="false" customHeight="false" outlineLevel="0" collapsed="false">
      <c r="A69" s="0" t="s">
        <v>137</v>
      </c>
      <c r="B69" s="23" t="n">
        <f aca="false">$B$1</f>
        <v>2.27</v>
      </c>
      <c r="C69" s="24" t="n">
        <v>-0.02</v>
      </c>
      <c r="D69" s="25" t="n">
        <v>0.18</v>
      </c>
      <c r="E69" s="25" t="n">
        <f aca="false">+D69-C69</f>
        <v>0.2</v>
      </c>
      <c r="F69" s="1" t="n">
        <f aca="false">(B69+C69)/(1-'Variable Rates - Sept'!E167)+'Variable Rates - Sept'!D167-(B69+C69)</f>
        <v>0.13007384423157</v>
      </c>
      <c r="G69" s="34" t="n">
        <f aca="false">+E69-F69</f>
        <v>0.0699261557684297</v>
      </c>
      <c r="H69" s="35" t="n">
        <v>0.075</v>
      </c>
      <c r="I69" s="35" t="n">
        <f aca="false">'Variable Rates - Sept'!C167</f>
        <v>0.3532</v>
      </c>
    </row>
    <row r="70" customFormat="false" ht="12.75" hidden="false" customHeight="false" outlineLevel="0" collapsed="false">
      <c r="C70" s="24" t="s">
        <v>18</v>
      </c>
    </row>
    <row r="72" customFormat="false" ht="12.75" hidden="false" customHeight="false" outlineLevel="0" collapsed="false">
      <c r="A72" s="33" t="s">
        <v>84</v>
      </c>
      <c r="D72" s="24"/>
    </row>
    <row r="74" customFormat="false" ht="12.75" hidden="false" customHeight="false" outlineLevel="0" collapsed="false">
      <c r="A74" s="0" t="s">
        <v>138</v>
      </c>
      <c r="B74" s="23" t="n">
        <f aca="false">$B$1</f>
        <v>2.27</v>
      </c>
      <c r="C74" s="24" t="n">
        <v>-0.07</v>
      </c>
      <c r="D74" s="25" t="n">
        <v>0.035</v>
      </c>
      <c r="E74" s="25" t="n">
        <f aca="false">+D74-C74</f>
        <v>0.105</v>
      </c>
      <c r="F74" s="1" t="n">
        <f aca="false">(B74+C74)/(1-'Variable Rates - Sept'!E105)+'Variable Rates - Sept'!D105-(B74+C74)</f>
        <v>0.10973820980732</v>
      </c>
      <c r="G74" s="34" t="n">
        <f aca="false">+E74-F74</f>
        <v>-0.00473820980731962</v>
      </c>
      <c r="H74" s="35" t="n">
        <v>0.01</v>
      </c>
      <c r="I74" s="35" t="n">
        <f aca="false">'Variable Rates - Sept'!C105/31</f>
        <v>0.173870967741935</v>
      </c>
    </row>
    <row r="75" customFormat="false" ht="12.75" hidden="false" customHeight="false" outlineLevel="0" collapsed="false">
      <c r="A75" s="0" t="s">
        <v>205</v>
      </c>
      <c r="B75" s="23" t="n">
        <f aca="false">$B$1</f>
        <v>2.27</v>
      </c>
      <c r="C75" s="40" t="n">
        <v>-0.1</v>
      </c>
      <c r="D75" s="37" t="n">
        <v>0.13</v>
      </c>
      <c r="E75" s="25" t="n">
        <f aca="false">+D75-C75</f>
        <v>0.23</v>
      </c>
      <c r="F75" s="1" t="n">
        <f aca="false">(B75+C75)/(1-'Variable Rates - Sept'!E98)+'Variable Rates - Sept'!D98-(B75+C75)</f>
        <v>0.20836410797132</v>
      </c>
      <c r="G75" s="34" t="n">
        <f aca="false">+E75-F75</f>
        <v>0.0216358920286797</v>
      </c>
      <c r="H75" s="35" t="n">
        <v>0.045</v>
      </c>
      <c r="I75" s="35" t="n">
        <f aca="false">'Variable Rates - Sept'!C98/31</f>
        <v>0.356774193548387</v>
      </c>
    </row>
    <row r="76" customFormat="false" ht="12.75" hidden="false" customHeight="false" outlineLevel="0" collapsed="false">
      <c r="A76" s="0" t="s">
        <v>206</v>
      </c>
      <c r="B76" s="23" t="n">
        <f aca="false">$B$1</f>
        <v>2.27</v>
      </c>
      <c r="C76" s="40" t="n">
        <v>-0.1</v>
      </c>
      <c r="D76" s="37" t="n">
        <v>0.13</v>
      </c>
      <c r="E76" s="25" t="n">
        <f aca="false">+D76-C76</f>
        <v>0.23</v>
      </c>
      <c r="F76" s="1" t="n">
        <f aca="false">(B76+C76)/(1-'Variable Rates - Sept'!E98)+'Variable Rates - Sept'!D98-(B76+C76)+0.0088</f>
        <v>0.21716410797132</v>
      </c>
      <c r="G76" s="34" t="n">
        <f aca="false">+E76-F76</f>
        <v>0.0128358920286797</v>
      </c>
      <c r="H76" s="35" t="n">
        <v>0.035</v>
      </c>
      <c r="I76" s="35" t="n">
        <f aca="false">'Variable Rates - Sept'!C98/31+0.0088/31</f>
        <v>0.357058064516129</v>
      </c>
    </row>
    <row r="77" customFormat="false" ht="12.75" hidden="false" customHeight="false" outlineLevel="0" collapsed="false">
      <c r="A77" s="0" t="s">
        <v>207</v>
      </c>
      <c r="B77" s="23" t="n">
        <f aca="false">$B$1</f>
        <v>2.27</v>
      </c>
      <c r="C77" s="24" t="n">
        <v>-0.07</v>
      </c>
      <c r="D77" s="37" t="n">
        <v>0.13</v>
      </c>
      <c r="E77" s="25" t="n">
        <f aca="false">+D77-C77</f>
        <v>0.2</v>
      </c>
      <c r="F77" s="1" t="n">
        <f aca="false">(B77+C77)/(1-'Variable Rates - Sept'!E106)+'Variable Rates - Sept'!D106-(B77+C77)</f>
        <v>0.178170246552444</v>
      </c>
      <c r="G77" s="34" t="n">
        <f aca="false">+E77-F77</f>
        <v>0.0218297534475556</v>
      </c>
      <c r="H77" s="35" t="n">
        <v>0.04</v>
      </c>
      <c r="I77" s="35" t="n">
        <f aca="false">'Variable Rates - Sept'!C106/31</f>
        <v>0.308709677419355</v>
      </c>
    </row>
    <row r="78" customFormat="false" ht="12.75" hidden="false" customHeight="false" outlineLevel="0" collapsed="false">
      <c r="A78" s="0" t="s">
        <v>208</v>
      </c>
      <c r="B78" s="23" t="n">
        <f aca="false">$B$1</f>
        <v>2.27</v>
      </c>
      <c r="C78" s="24" t="n">
        <v>-0.07</v>
      </c>
      <c r="D78" s="37" t="n">
        <v>0.13</v>
      </c>
      <c r="E78" s="25" t="n">
        <f aca="false">+D78-C78</f>
        <v>0.2</v>
      </c>
      <c r="F78" s="1" t="n">
        <f aca="false">(B78+C78)/(1-'Variable Rates - Sept'!E106)+'Variable Rates - Sept'!D106-(B78+C78)+0.0088</f>
        <v>0.186970246552444</v>
      </c>
      <c r="G78" s="34" t="n">
        <f aca="false">+E78-F78</f>
        <v>0.0130297534475556</v>
      </c>
      <c r="H78" s="35" t="n">
        <v>0.0325</v>
      </c>
      <c r="I78" s="35" t="n">
        <f aca="false">'Variable Rates - Sept'!C106/31+0.0088/31</f>
        <v>0.308993548387097</v>
      </c>
    </row>
    <row r="79" customFormat="false" ht="12.75" hidden="false" customHeight="false" outlineLevel="0" collapsed="false">
      <c r="A79" s="0" t="s">
        <v>209</v>
      </c>
      <c r="B79" s="23" t="n">
        <f aca="false">$B$1</f>
        <v>2.27</v>
      </c>
      <c r="C79" s="40" t="n">
        <v>-0.1</v>
      </c>
      <c r="D79" s="25" t="n">
        <v>0.15</v>
      </c>
      <c r="E79" s="25" t="n">
        <f aca="false">+D79-C79</f>
        <v>0.25</v>
      </c>
      <c r="F79" s="1" t="n">
        <f aca="false">(B79+C79)/(1-'Variable Rates - Sept'!E99)+'Variable Rates - Sept'!D99-(B79+C79)</f>
        <v>0.235667360815979</v>
      </c>
      <c r="G79" s="34" t="n">
        <f aca="false">+E79-F79</f>
        <v>0.0143326391840208</v>
      </c>
      <c r="H79" s="35" t="n">
        <v>0.04</v>
      </c>
      <c r="I79" s="35" t="n">
        <f aca="false">'Variable Rates - Sept'!C99/31</f>
        <v>0.405161290322581</v>
      </c>
    </row>
    <row r="80" customFormat="false" ht="12.75" hidden="false" customHeight="false" outlineLevel="0" collapsed="false">
      <c r="A80" s="0" t="s">
        <v>139</v>
      </c>
      <c r="B80" s="23" t="n">
        <f aca="false">$B$1</f>
        <v>2.27</v>
      </c>
      <c r="C80" s="24" t="n">
        <v>-0.08</v>
      </c>
      <c r="D80" s="25" t="n">
        <v>0.25</v>
      </c>
      <c r="E80" s="25" t="n">
        <f aca="false">+D80-C80</f>
        <v>0.33</v>
      </c>
      <c r="F80" s="1" t="n">
        <f aca="false">(B80+C80)/(1-'Variable Rates - Sept'!E107)+'Variable Rates - Sept'!D107-(B80+C80)</f>
        <v>0.204620524155352</v>
      </c>
      <c r="G80" s="34" t="n">
        <f aca="false">+E80-F80</f>
        <v>0.125379475844648</v>
      </c>
      <c r="H80" s="35" t="n">
        <v>0.0375</v>
      </c>
      <c r="I80" s="35" t="n">
        <f aca="false">'Variable Rates - Sept'!C107/31</f>
        <v>0.357096774193548</v>
      </c>
    </row>
    <row r="81" customFormat="false" ht="12.75" hidden="false" customHeight="false" outlineLevel="0" collapsed="false">
      <c r="A81" s="0" t="s">
        <v>210</v>
      </c>
      <c r="B81" s="23" t="n">
        <f aca="false">$B$1</f>
        <v>2.27</v>
      </c>
      <c r="C81" s="40" t="n">
        <v>-0.1</v>
      </c>
      <c r="D81" s="25" t="n">
        <v>0.17</v>
      </c>
      <c r="E81" s="25" t="n">
        <f aca="false">+D81-C81</f>
        <v>0.27</v>
      </c>
      <c r="F81" s="1" t="n">
        <f aca="false">(B81+C81)/(1-'Variable Rates - Sept'!E100)+'Variable Rates - Sept'!D100-(B81+C81)</f>
        <v>0.272176386653793</v>
      </c>
      <c r="G81" s="34" t="n">
        <f aca="false">+E81-F81</f>
        <v>-0.00217638665379249</v>
      </c>
      <c r="H81" s="35" t="n">
        <v>0.03</v>
      </c>
      <c r="I81" s="35" t="n">
        <f aca="false">'Variable Rates - Sept'!C100/31</f>
        <v>0.461290322580645</v>
      </c>
    </row>
    <row r="82" customFormat="false" ht="12.75" hidden="false" customHeight="false" outlineLevel="0" collapsed="false">
      <c r="A82" s="0" t="s">
        <v>141</v>
      </c>
      <c r="B82" s="23" t="n">
        <f aca="false">$B$1</f>
        <v>2.27</v>
      </c>
      <c r="C82" s="24" t="n">
        <v>-0.07</v>
      </c>
      <c r="D82" s="25" t="n">
        <v>0.17</v>
      </c>
      <c r="E82" s="25" t="n">
        <f aca="false">+D82-C82</f>
        <v>0.24</v>
      </c>
      <c r="F82" s="1" t="n">
        <f aca="false">(B82+C82)/(1-'Variable Rates - Sept'!E108)+'Variable Rates - Sept'!D108-(B82+C82)</f>
        <v>0.241638363443145</v>
      </c>
      <c r="G82" s="34" t="n">
        <f aca="false">+E82-F82</f>
        <v>-0.00163836344314536</v>
      </c>
      <c r="H82" s="35" t="n">
        <v>0.025</v>
      </c>
      <c r="I82" s="35" t="n">
        <f aca="false">'Variable Rates - Sept'!C108/31</f>
        <v>0.413548387096774</v>
      </c>
    </row>
    <row r="85" customFormat="false" ht="13.5" hidden="false" customHeight="false" outlineLevel="0" collapsed="false">
      <c r="A85" s="33" t="s">
        <v>211</v>
      </c>
    </row>
    <row r="86" customFormat="false" ht="12.75" hidden="false" customHeight="false" outlineLevel="0" collapsed="false">
      <c r="U86" s="41" t="s">
        <v>212</v>
      </c>
      <c r="V86" s="42"/>
      <c r="W86" s="42"/>
      <c r="X86" s="43"/>
      <c r="Y86" s="44"/>
      <c r="Z86" s="44"/>
      <c r="AA86" s="44"/>
      <c r="AB86" s="44"/>
      <c r="AC86" s="44"/>
    </row>
    <row r="87" customFormat="false" ht="12.75" hidden="false" customHeight="false" outlineLevel="0" collapsed="false">
      <c r="A87" s="0" t="s">
        <v>122</v>
      </c>
      <c r="B87" s="23" t="n">
        <f aca="false">$B$1</f>
        <v>2.27</v>
      </c>
      <c r="C87" s="40" t="n">
        <v>-0.1</v>
      </c>
      <c r="D87" s="25" t="n">
        <v>0.17</v>
      </c>
      <c r="E87" s="25" t="n">
        <f aca="false">+D87-C87</f>
        <v>0.27</v>
      </c>
      <c r="F87" s="1" t="n">
        <f aca="false">(B87+C87)/(1-'Variable Rates - Sept'!E149)+'Variable Rates - Sept'!D149-(B87+C87)</f>
        <v>0.260534644333722</v>
      </c>
      <c r="G87" s="34" t="n">
        <f aca="false">+E87-F87</f>
        <v>0.00946535566627782</v>
      </c>
      <c r="H87" s="35" t="n">
        <v>0.0175</v>
      </c>
      <c r="I87" s="35" t="n">
        <f aca="false">'Variable Rates - Sept'!C149/31</f>
        <v>0.539935483870968</v>
      </c>
      <c r="K87" s="45" t="n">
        <v>685</v>
      </c>
      <c r="L87" s="0" t="n">
        <f aca="false">K87*H87</f>
        <v>11.9875</v>
      </c>
      <c r="M87" s="0" t="n">
        <f aca="false">K87*D87</f>
        <v>116.45</v>
      </c>
      <c r="S87" s="1"/>
      <c r="U87" s="46" t="s">
        <v>213</v>
      </c>
      <c r="V87" s="45" t="n">
        <v>6317</v>
      </c>
      <c r="W87" s="47" t="n">
        <f aca="false">G87</f>
        <v>0.00946535566627782</v>
      </c>
      <c r="X87" s="48" t="n">
        <f aca="false">V87*W87</f>
        <v>59.792651743877</v>
      </c>
      <c r="Y87" s="44"/>
      <c r="Z87" s="44"/>
      <c r="AA87" s="44"/>
      <c r="AB87" s="44"/>
      <c r="AC87" s="44"/>
    </row>
    <row r="88" customFormat="false" ht="12.75" hidden="false" customHeight="false" outlineLevel="0" collapsed="false">
      <c r="A88" s="0" t="s">
        <v>119</v>
      </c>
      <c r="B88" s="23" t="n">
        <f aca="false">$B$1</f>
        <v>2.27</v>
      </c>
      <c r="C88" s="40" t="n">
        <v>-0.1</v>
      </c>
      <c r="D88" s="25" t="n">
        <v>0.17</v>
      </c>
      <c r="E88" s="25" t="n">
        <f aca="false">+D88-C88</f>
        <v>0.27</v>
      </c>
      <c r="F88" s="1" t="n">
        <f aca="false">(B88+C88)/(1-'Variable Rates - Sept'!E146)+'Variable Rates - Sept'!D146-(B88+C88)</f>
        <v>0.221919937040923</v>
      </c>
      <c r="G88" s="34" t="n">
        <f aca="false">+E88-F88</f>
        <v>0.0480800629590767</v>
      </c>
      <c r="H88" s="35" t="n">
        <v>0.055</v>
      </c>
      <c r="I88" s="35" t="n">
        <f aca="false">'Variable Rates - Sept'!C146/31</f>
        <v>0.380225806451613</v>
      </c>
      <c r="K88" s="45" t="n">
        <v>329</v>
      </c>
      <c r="L88" s="0" t="n">
        <f aca="false">K88*H88</f>
        <v>18.095</v>
      </c>
      <c r="M88" s="0" t="n">
        <f aca="false">K88*D88</f>
        <v>55.93</v>
      </c>
      <c r="S88" s="1"/>
      <c r="U88" s="46" t="s">
        <v>214</v>
      </c>
      <c r="V88" s="45" t="n">
        <v>2761</v>
      </c>
      <c r="W88" s="47" t="n">
        <f aca="false">G88</f>
        <v>0.0480800629590767</v>
      </c>
      <c r="X88" s="48" t="n">
        <f aca="false">V88*W88</f>
        <v>132.749053830011</v>
      </c>
      <c r="Y88" s="44"/>
      <c r="Z88" s="44"/>
      <c r="AA88" s="44"/>
      <c r="AB88" s="44"/>
      <c r="AC88" s="44"/>
    </row>
    <row r="89" customFormat="false" ht="12.75" hidden="false" customHeight="false" outlineLevel="0" collapsed="false">
      <c r="A89" s="0" t="s">
        <v>123</v>
      </c>
      <c r="B89" s="23" t="n">
        <f aca="false">$B$1</f>
        <v>2.27</v>
      </c>
      <c r="C89" s="24" t="n">
        <v>-0.055</v>
      </c>
      <c r="D89" s="25" t="n">
        <v>0.17</v>
      </c>
      <c r="E89" s="25" t="n">
        <f aca="false">+D89-C89</f>
        <v>0.225</v>
      </c>
      <c r="F89" s="1" t="n">
        <f aca="false">(B89+C89)/(1-'Variable Rates - Sept'!E150)+'Variable Rates - Sept'!D150-(B89+C89)</f>
        <v>0.235733543837491</v>
      </c>
      <c r="G89" s="34" t="n">
        <f aca="false">+E89-F89</f>
        <v>-0.0107335438374912</v>
      </c>
      <c r="H89" s="35" t="n">
        <v>0</v>
      </c>
      <c r="I89" s="35" t="n">
        <f aca="false">'Variable Rates - Sept'!C150/31</f>
        <v>0.402290322580645</v>
      </c>
      <c r="K89" s="45" t="n">
        <v>491</v>
      </c>
      <c r="L89" s="0" t="n">
        <f aca="false">K89*H89</f>
        <v>0</v>
      </c>
      <c r="M89" s="0" t="n">
        <f aca="false">K89*D89</f>
        <v>83.47</v>
      </c>
      <c r="S89" s="1"/>
      <c r="U89" s="46" t="s">
        <v>215</v>
      </c>
      <c r="V89" s="45" t="n">
        <v>9153</v>
      </c>
      <c r="W89" s="47" t="n">
        <f aca="false">G89</f>
        <v>-0.0107335438374912</v>
      </c>
      <c r="X89" s="48" t="n">
        <f aca="false">V89*W89</f>
        <v>-98.2441267445572</v>
      </c>
      <c r="Y89" s="44"/>
      <c r="Z89" s="44"/>
      <c r="AA89" s="44"/>
      <c r="AB89" s="44"/>
      <c r="AC89" s="44"/>
    </row>
    <row r="90" customFormat="false" ht="12.75" hidden="false" customHeight="false" outlineLevel="0" collapsed="false">
      <c r="A90" s="0" t="s">
        <v>118</v>
      </c>
      <c r="B90" s="23" t="n">
        <f aca="false">$B$1</f>
        <v>2.27</v>
      </c>
      <c r="C90" s="24" t="n">
        <v>-0.045</v>
      </c>
      <c r="D90" s="25" t="n">
        <v>0.17</v>
      </c>
      <c r="E90" s="25" t="n">
        <f aca="false">+D90-C90</f>
        <v>0.215</v>
      </c>
      <c r="F90" s="1" t="n">
        <f aca="false">(B90+C90)/(1-'Variable Rates - Sept'!E145)+'Variable Rates - Sept'!D145-(B90+C90)</f>
        <v>0.224387461966215</v>
      </c>
      <c r="G90" s="34" t="n">
        <f aca="false">+E90-F90</f>
        <v>-0.00938746196621515</v>
      </c>
      <c r="H90" s="35" t="n">
        <v>0</v>
      </c>
      <c r="I90" s="35" t="n">
        <f aca="false">'Variable Rates - Sept'!C145/31</f>
        <v>0.386516129032258</v>
      </c>
      <c r="K90" s="45" t="n">
        <v>1089</v>
      </c>
      <c r="L90" s="0" t="n">
        <f aca="false">K90*H90</f>
        <v>0</v>
      </c>
      <c r="M90" s="0" t="n">
        <f aca="false">K90*D90</f>
        <v>185.13</v>
      </c>
      <c r="S90" s="1"/>
      <c r="U90" s="46" t="s">
        <v>216</v>
      </c>
      <c r="V90" s="45" t="n">
        <v>5228</v>
      </c>
      <c r="W90" s="47" t="n">
        <f aca="false">G90</f>
        <v>-0.00938746196621515</v>
      </c>
      <c r="X90" s="48" t="n">
        <f aca="false">V90*W90</f>
        <v>-49.0776511593728</v>
      </c>
      <c r="Y90" s="44"/>
      <c r="Z90" s="44"/>
      <c r="AA90" s="44"/>
      <c r="AB90" s="44"/>
      <c r="AC90" s="44"/>
    </row>
    <row r="91" customFormat="false" ht="12.75" hidden="false" customHeight="false" outlineLevel="0" collapsed="false">
      <c r="A91" s="0" t="s">
        <v>120</v>
      </c>
      <c r="B91" s="23" t="n">
        <f aca="false">$B$1</f>
        <v>2.27</v>
      </c>
      <c r="C91" s="24" t="n">
        <v>0.01</v>
      </c>
      <c r="D91" s="25" t="n">
        <v>0.17</v>
      </c>
      <c r="E91" s="25" t="n">
        <f aca="false">+D91-C91</f>
        <v>0.16</v>
      </c>
      <c r="F91" s="1" t="n">
        <f aca="false">(B91+C91)/(1-'Variable Rates - Sept'!E147)+'Variable Rates - Sept'!D147-(B91+C91)</f>
        <v>0.161070290901589</v>
      </c>
      <c r="G91" s="34" t="n">
        <f aca="false">+E91-F91</f>
        <v>-0.00107029090158864</v>
      </c>
      <c r="H91" s="35" t="n">
        <v>0.005</v>
      </c>
      <c r="I91" s="35" t="n">
        <f aca="false">'Variable Rates - Sept'!C147/31</f>
        <v>0.313451612903226</v>
      </c>
      <c r="K91" s="45" t="n">
        <v>654</v>
      </c>
      <c r="L91" s="0" t="n">
        <f aca="false">K91*H91</f>
        <v>3.27</v>
      </c>
      <c r="M91" s="0" t="n">
        <f aca="false">K91*D91</f>
        <v>111.18</v>
      </c>
      <c r="S91" s="1"/>
      <c r="U91" s="46" t="s">
        <v>217</v>
      </c>
      <c r="V91" s="45" t="n">
        <v>0</v>
      </c>
      <c r="W91" s="47" t="n">
        <f aca="false">G91</f>
        <v>-0.00107029090158864</v>
      </c>
      <c r="X91" s="48" t="n">
        <f aca="false">V91*W91</f>
        <v>-0</v>
      </c>
      <c r="Y91" s="44"/>
      <c r="Z91" s="44"/>
      <c r="AA91" s="44"/>
      <c r="AB91" s="44"/>
      <c r="AC91" s="44"/>
    </row>
    <row r="92" customFormat="false" ht="13.5" hidden="false" customHeight="false" outlineLevel="0" collapsed="false">
      <c r="B92" s="0" t="s">
        <v>218</v>
      </c>
      <c r="D92" s="25" t="n">
        <f aca="false">M92/K92</f>
        <v>0.17</v>
      </c>
      <c r="H92" s="25" t="n">
        <f aca="false">IF(K92=0,0,L92/K92)</f>
        <v>0.0102686268472906</v>
      </c>
      <c r="K92" s="45" t="n">
        <f aca="false">SUM(K87:K91)</f>
        <v>3248</v>
      </c>
      <c r="L92" s="49" t="n">
        <f aca="false">SUM(L87:L91)</f>
        <v>33.3525</v>
      </c>
      <c r="M92" s="0" t="n">
        <f aca="false">SUM(M87:M91)</f>
        <v>552.16</v>
      </c>
      <c r="S92" s="1"/>
      <c r="U92" s="50"/>
      <c r="V92" s="51" t="n">
        <f aca="false">SUM(V87:V91)</f>
        <v>23459</v>
      </c>
      <c r="W92" s="14" t="n">
        <f aca="false">X92/V92</f>
        <v>0.00192761531480276</v>
      </c>
      <c r="X92" s="52" t="n">
        <f aca="false">SUM(X87:X91)</f>
        <v>45.2199276699579</v>
      </c>
      <c r="Y92" s="44"/>
      <c r="Z92" s="44"/>
      <c r="AA92" s="44"/>
      <c r="AB92" s="44"/>
      <c r="AC92" s="44"/>
    </row>
    <row r="93" customFormat="false" ht="12.75" hidden="false" customHeight="false" outlineLevel="0" collapsed="false">
      <c r="U93" s="44"/>
      <c r="V93" s="44"/>
      <c r="W93" s="44"/>
      <c r="X93" s="44"/>
      <c r="Y93" s="44"/>
      <c r="Z93" s="44"/>
      <c r="AA93" s="44"/>
      <c r="AB93" s="44"/>
      <c r="AC93" s="44"/>
    </row>
    <row r="94" customFormat="false" ht="12.75" hidden="false" customHeight="false" outlineLevel="0" collapsed="false">
      <c r="A94" s="0" t="s">
        <v>129</v>
      </c>
      <c r="B94" s="23" t="n">
        <f aca="false">$B$1</f>
        <v>2.27</v>
      </c>
      <c r="C94" s="40" t="n">
        <v>-0.1</v>
      </c>
      <c r="D94" s="25" t="n">
        <v>0.23</v>
      </c>
      <c r="E94" s="25" t="n">
        <f aca="false">+D94-C94</f>
        <v>0.33</v>
      </c>
      <c r="F94" s="1" t="n">
        <f aca="false">(B94+C94)/(1-'Variable Rates - Sept'!E158)+'Variable Rates - Sept'!D158-(B94+C94)</f>
        <v>0.31017996569836</v>
      </c>
      <c r="G94" s="34" t="n">
        <f aca="false">+E94-F94</f>
        <v>0.0198200343016399</v>
      </c>
      <c r="H94" s="35" t="n">
        <v>0.06</v>
      </c>
      <c r="I94" s="35" t="n">
        <f aca="false">'Variable Rates - Sept'!C158/31</f>
        <v>0.628806451612903</v>
      </c>
      <c r="K94" s="45" t="n">
        <v>0</v>
      </c>
      <c r="L94" s="0" t="n">
        <f aca="false">K94*H94</f>
        <v>0</v>
      </c>
      <c r="S94" s="1"/>
      <c r="U94" s="45"/>
      <c r="V94" s="45"/>
      <c r="W94" s="44"/>
      <c r="X94" s="44"/>
      <c r="Y94" s="44"/>
      <c r="Z94" s="44"/>
      <c r="AA94" s="44"/>
      <c r="AB94" s="44"/>
      <c r="AC94" s="44"/>
    </row>
    <row r="95" customFormat="false" ht="12.75" hidden="false" customHeight="false" outlineLevel="0" collapsed="false">
      <c r="A95" s="0" t="s">
        <v>125</v>
      </c>
      <c r="B95" s="23" t="n">
        <f aca="false">$B$1</f>
        <v>2.27</v>
      </c>
      <c r="C95" s="40" t="n">
        <v>-0.1</v>
      </c>
      <c r="D95" s="25" t="n">
        <v>0.23</v>
      </c>
      <c r="E95" s="25" t="n">
        <f aca="false">+D95-C95</f>
        <v>0.33</v>
      </c>
      <c r="F95" s="1" t="n">
        <f aca="false">(B95+C95)/(1-'Variable Rates - Sept'!E154)+'Variable Rates - Sept'!D154-(B95+C95)</f>
        <v>0.271043008699342</v>
      </c>
      <c r="G95" s="34" t="n">
        <f aca="false">+E95-F95</f>
        <v>0.0589569913006577</v>
      </c>
      <c r="H95" s="35" t="n">
        <v>0.095</v>
      </c>
      <c r="I95" s="35" t="n">
        <f aca="false">'Variable Rates - Sept'!C154/31</f>
        <v>0.469096774193548</v>
      </c>
      <c r="K95" s="45" t="n">
        <v>0</v>
      </c>
      <c r="L95" s="0" t="n">
        <f aca="false">K95*H95</f>
        <v>0</v>
      </c>
      <c r="S95" s="1"/>
      <c r="U95" s="45"/>
      <c r="V95" s="45"/>
      <c r="W95" s="44"/>
      <c r="X95" s="44"/>
      <c r="Y95" s="44"/>
      <c r="Z95" s="44"/>
      <c r="AA95" s="44"/>
      <c r="AB95" s="44"/>
      <c r="AC95" s="44"/>
    </row>
    <row r="96" customFormat="false" ht="12.75" hidden="false" customHeight="false" outlineLevel="0" collapsed="false">
      <c r="A96" s="0" t="s">
        <v>130</v>
      </c>
      <c r="B96" s="23" t="n">
        <f aca="false">$B$1</f>
        <v>2.27</v>
      </c>
      <c r="C96" s="24" t="n">
        <v>-0.0525</v>
      </c>
      <c r="D96" s="25" t="n">
        <v>0.25</v>
      </c>
      <c r="E96" s="25" t="n">
        <f aca="false">+D96-C96</f>
        <v>0.3025</v>
      </c>
      <c r="F96" s="1" t="n">
        <f aca="false">(B96+C96)/(1-'Variable Rates - Sept'!E159)+'Variable Rates - Sept'!D159-(B96+C96)</f>
        <v>0.285695679472172</v>
      </c>
      <c r="G96" s="34" t="n">
        <f aca="false">+E96-F96</f>
        <v>0.0168043205278277</v>
      </c>
      <c r="H96" s="35" t="n">
        <v>0.02</v>
      </c>
      <c r="I96" s="35" t="n">
        <f aca="false">'Variable Rates - Sept'!C159/31</f>
        <v>0.491161290322581</v>
      </c>
      <c r="K96" s="45" t="n">
        <v>3079</v>
      </c>
      <c r="L96" s="0" t="n">
        <f aca="false">K96*H96</f>
        <v>61.58</v>
      </c>
      <c r="S96" s="1"/>
      <c r="U96" s="45"/>
      <c r="V96" s="45"/>
      <c r="W96" s="44"/>
      <c r="X96" s="44"/>
      <c r="Y96" s="44"/>
      <c r="Z96" s="44"/>
      <c r="AA96" s="44"/>
      <c r="AB96" s="44"/>
      <c r="AC96" s="44"/>
    </row>
    <row r="97" customFormat="false" ht="12.75" hidden="false" customHeight="false" outlineLevel="0" collapsed="false">
      <c r="A97" s="0" t="s">
        <v>124</v>
      </c>
      <c r="B97" s="23" t="n">
        <f aca="false">$B$1</f>
        <v>2.27</v>
      </c>
      <c r="C97" s="24" t="n">
        <v>-0.0375</v>
      </c>
      <c r="D97" s="25" t="n">
        <v>0.25</v>
      </c>
      <c r="E97" s="25" t="n">
        <f aca="false">+D97-C97</f>
        <v>0.2875</v>
      </c>
      <c r="F97" s="1" t="n">
        <f aca="false">(B97+C97)/(1-'Variable Rates - Sept'!E153)+'Variable Rates - Sept'!D153-(B97+C97)</f>
        <v>0.274597729924685</v>
      </c>
      <c r="G97" s="34" t="n">
        <f aca="false">+E97-F97</f>
        <v>0.0129022700753153</v>
      </c>
      <c r="H97" s="35" t="n">
        <v>0.015</v>
      </c>
      <c r="I97" s="35" t="n">
        <f aca="false">'Variable Rates - Sept'!C153/31</f>
        <v>0.475387096774194</v>
      </c>
      <c r="K97" s="45" t="n">
        <v>6921</v>
      </c>
      <c r="L97" s="0" t="n">
        <f aca="false">K97*H97</f>
        <v>103.815</v>
      </c>
      <c r="S97" s="1"/>
      <c r="U97" s="45"/>
      <c r="V97" s="45"/>
      <c r="W97" s="44"/>
      <c r="X97" s="44"/>
      <c r="Y97" s="44"/>
      <c r="Z97" s="44"/>
      <c r="AA97" s="44"/>
      <c r="AB97" s="44"/>
      <c r="AC97" s="44"/>
    </row>
    <row r="98" customFormat="false" ht="12.75" hidden="false" customHeight="false" outlineLevel="0" collapsed="false">
      <c r="A98" s="0" t="s">
        <v>126</v>
      </c>
      <c r="B98" s="23" t="n">
        <f aca="false">$B$1</f>
        <v>2.27</v>
      </c>
      <c r="C98" s="40" t="n">
        <v>0.01</v>
      </c>
      <c r="D98" s="25" t="n">
        <v>0.23</v>
      </c>
      <c r="E98" s="25" t="n">
        <f aca="false">+D98-C98</f>
        <v>0.22</v>
      </c>
      <c r="F98" s="1" t="n">
        <f aca="false">(B98+C98)/(1-'Variable Rates - Sept'!E155)+'Variable Rates - Sept'!D155-(B98+C98)</f>
        <v>0.21082447596204</v>
      </c>
      <c r="G98" s="34" t="n">
        <f aca="false">+E98-F98</f>
        <v>0.00917552403795988</v>
      </c>
      <c r="H98" s="35" t="n">
        <v>0.045</v>
      </c>
      <c r="I98" s="35" t="n">
        <f aca="false">'Variable Rates - Sept'!C155/31</f>
        <v>0.402322580645161</v>
      </c>
      <c r="K98" s="45" t="n">
        <v>0</v>
      </c>
      <c r="L98" s="0" t="n">
        <f aca="false">K98*H98</f>
        <v>0</v>
      </c>
      <c r="S98" s="1"/>
      <c r="U98" s="45"/>
      <c r="V98" s="45"/>
      <c r="W98" s="44"/>
      <c r="X98" s="44"/>
      <c r="Y98" s="44"/>
      <c r="Z98" s="44"/>
      <c r="AA98" s="44"/>
      <c r="AB98" s="44"/>
      <c r="AC98" s="44"/>
    </row>
    <row r="99" customFormat="false" ht="12.75" hidden="false" customHeight="false" outlineLevel="0" collapsed="false">
      <c r="B99" s="0" t="s">
        <v>218</v>
      </c>
      <c r="H99" s="25" t="n">
        <f aca="false">IF(K99=0,0,L99/K99)</f>
        <v>0.0165395</v>
      </c>
      <c r="K99" s="45" t="n">
        <f aca="false">SUM(K94:K98)</f>
        <v>10000</v>
      </c>
      <c r="L99" s="12" t="n">
        <f aca="false">SUM(L94:L98)</f>
        <v>165.395</v>
      </c>
      <c r="S99" s="1"/>
      <c r="U99" s="53"/>
      <c r="V99" s="53"/>
      <c r="W99" s="44"/>
      <c r="X99" s="44"/>
      <c r="Y99" s="44"/>
      <c r="Z99" s="44"/>
      <c r="AA99" s="44"/>
      <c r="AB99" s="44"/>
      <c r="AC99" s="44"/>
    </row>
    <row r="100" customFormat="false" ht="12.75" hidden="false" customHeight="false" outlineLevel="0" collapsed="false">
      <c r="U100" s="44"/>
      <c r="V100" s="44"/>
      <c r="W100" s="44"/>
      <c r="X100" s="44"/>
      <c r="Y100" s="44"/>
      <c r="Z100" s="44"/>
      <c r="AA100" s="44"/>
      <c r="AB100" s="44"/>
      <c r="AC100" s="44"/>
    </row>
    <row r="101" customFormat="false" ht="12.75" hidden="false" customHeight="false" outlineLevel="0" collapsed="false">
      <c r="U101" s="44"/>
      <c r="V101" s="44"/>
      <c r="W101" s="44"/>
      <c r="X101" s="44"/>
      <c r="Y101" s="44"/>
      <c r="Z101" s="44"/>
      <c r="AA101" s="44"/>
      <c r="AB101" s="44"/>
      <c r="AC101" s="44"/>
    </row>
    <row r="102" customFormat="false" ht="12.75" hidden="false" customHeight="false" outlineLevel="0" collapsed="false">
      <c r="A102" s="33" t="s">
        <v>145</v>
      </c>
      <c r="P102" s="54"/>
      <c r="Q102" s="54"/>
      <c r="U102" s="55"/>
    </row>
    <row r="103" customFormat="false" ht="12.75" hidden="false" customHeight="false" outlineLevel="0" collapsed="false">
      <c r="A103" s="56"/>
      <c r="P103" s="54"/>
      <c r="Q103" s="54"/>
      <c r="U103" s="55"/>
    </row>
    <row r="104" customFormat="false" ht="12.75" hidden="false" customHeight="false" outlineLevel="0" collapsed="false">
      <c r="A104" s="0" t="s">
        <v>146</v>
      </c>
      <c r="B104" s="23" t="n">
        <f aca="false">$B$1</f>
        <v>2.27</v>
      </c>
      <c r="C104" s="40" t="n">
        <v>-0.1</v>
      </c>
      <c r="D104" s="25" t="n">
        <v>0.21</v>
      </c>
      <c r="E104" s="25" t="n">
        <f aca="false">+D104-C104</f>
        <v>0.31</v>
      </c>
      <c r="F104" s="1" t="n">
        <f aca="false">(B104+C104)/(1-'Variable Rates - Sept'!E181)+'Variable Rates - Sept'!D181-(B104+C104)</f>
        <v>0.14409471753485</v>
      </c>
      <c r="G104" s="34" t="n">
        <f aca="false">+E104-F104</f>
        <v>0.16590528246515</v>
      </c>
      <c r="H104" s="25" t="n">
        <v>0.145</v>
      </c>
      <c r="I104" s="25" t="n">
        <f aca="false">'Variable Rates - Sept'!C181/31</f>
        <v>0.369629032258065</v>
      </c>
      <c r="K104" s="45" t="n">
        <f aca="false">K108*0.17</f>
        <v>1700</v>
      </c>
      <c r="L104" s="0" t="n">
        <f aca="false">K104*H104</f>
        <v>246.5</v>
      </c>
      <c r="P104" s="54"/>
      <c r="Q104" s="54"/>
      <c r="U104" s="55"/>
    </row>
    <row r="105" customFormat="false" ht="12.75" hidden="false" customHeight="false" outlineLevel="0" collapsed="false">
      <c r="A105" s="0" t="s">
        <v>148</v>
      </c>
      <c r="B105" s="23" t="n">
        <f aca="false">$B$1</f>
        <v>2.27</v>
      </c>
      <c r="C105" s="40" t="n">
        <v>-0.01</v>
      </c>
      <c r="D105" s="25" t="n">
        <v>0.21</v>
      </c>
      <c r="E105" s="25" t="n">
        <f aca="false">+D105-C105</f>
        <v>0.22</v>
      </c>
      <c r="F105" s="1" t="n">
        <f aca="false">(B105+C105)/(1-'Variable Rates - Sept'!E185)+'Variable Rates - Sept'!D185-(B105+C105)</f>
        <v>0.137374023804552</v>
      </c>
      <c r="G105" s="34" t="n">
        <f aca="false">+E105-F105</f>
        <v>0.082625976195448</v>
      </c>
      <c r="H105" s="25" t="n">
        <v>0.0625</v>
      </c>
      <c r="I105" s="25" t="n">
        <f aca="false">'Variable Rates - Sept'!C180/31</f>
        <v>0</v>
      </c>
      <c r="K105" s="45" t="n">
        <f aca="false">0.25*K108</f>
        <v>2500</v>
      </c>
      <c r="L105" s="0" t="n">
        <f aca="false">K105*H105</f>
        <v>156.25</v>
      </c>
      <c r="P105" s="54"/>
      <c r="Q105" s="54"/>
      <c r="U105" s="55"/>
    </row>
    <row r="106" customFormat="false" ht="12.75" hidden="false" customHeight="false" outlineLevel="0" collapsed="false">
      <c r="A106" s="0" t="s">
        <v>150</v>
      </c>
      <c r="B106" s="23" t="n">
        <f aca="false">$B$1</f>
        <v>2.27</v>
      </c>
      <c r="C106" s="40" t="n">
        <v>0.0125</v>
      </c>
      <c r="D106" s="25" t="n">
        <v>0.21</v>
      </c>
      <c r="E106" s="25" t="n">
        <f aca="false">+D106-C106</f>
        <v>0.1975</v>
      </c>
      <c r="F106" s="1" t="n">
        <f aca="false">(B106+C106)/(1-'Variable Rates - Sept'!E189)+'Variable Rates - Sept'!D189-(B106+C106)</f>
        <v>0.12417497921862</v>
      </c>
      <c r="G106" s="34" t="n">
        <f aca="false">+E106-F106</f>
        <v>0.07332502078138</v>
      </c>
      <c r="H106" s="25" t="n">
        <v>0.0525</v>
      </c>
      <c r="I106" s="25" t="n">
        <f aca="false">'Variable Rates - Sept'!C182/31</f>
        <v>0.422077419354839</v>
      </c>
      <c r="K106" s="45" t="n">
        <f aca="false">0.58*K107</f>
        <v>3364</v>
      </c>
      <c r="L106" s="0" t="n">
        <f aca="false">K106*H106</f>
        <v>176.61</v>
      </c>
    </row>
    <row r="107" customFormat="false" ht="12.75" hidden="false" customHeight="false" outlineLevel="0" collapsed="false">
      <c r="A107" s="0" t="s">
        <v>152</v>
      </c>
      <c r="B107" s="23" t="n">
        <f aca="false">$B$1</f>
        <v>2.27</v>
      </c>
      <c r="C107" s="40" t="n">
        <v>0.03</v>
      </c>
      <c r="D107" s="25" t="n">
        <v>0.21</v>
      </c>
      <c r="E107" s="25" t="n">
        <f aca="false">+D107-C107</f>
        <v>0.18</v>
      </c>
      <c r="F107" s="1" t="n">
        <f aca="false">(B107+C107)/(1-'Variable Rates - Sept'!E193)+'Variable Rates - Sept'!D193-(B107+C107)</f>
        <v>0.111974446513553</v>
      </c>
      <c r="G107" s="34" t="n">
        <f aca="false">+E107-F107</f>
        <v>0.0680255534864472</v>
      </c>
      <c r="H107" s="25" t="n">
        <v>0.0475</v>
      </c>
      <c r="I107" s="25" t="n">
        <f aca="false">'Variable Rates - Sept'!C183/31</f>
        <v>0</v>
      </c>
      <c r="K107" s="45" t="n">
        <f aca="false">0.58*K108</f>
        <v>5800</v>
      </c>
      <c r="L107" s="0" t="n">
        <f aca="false">K107*H107</f>
        <v>275.5</v>
      </c>
    </row>
    <row r="108" customFormat="false" ht="12.75" hidden="false" customHeight="false" outlineLevel="0" collapsed="false">
      <c r="B108" s="23" t="s">
        <v>218</v>
      </c>
      <c r="F108" s="1"/>
      <c r="G108" s="34"/>
      <c r="H108" s="25" t="n">
        <f aca="false">L108/K108</f>
        <v>0.085486</v>
      </c>
      <c r="K108" s="45" t="n">
        <v>10000</v>
      </c>
      <c r="L108" s="0" t="n">
        <f aca="false">SUM(L104:L107)</f>
        <v>854.86</v>
      </c>
      <c r="P108" s="54"/>
      <c r="Q108" s="54"/>
      <c r="U108" s="55"/>
    </row>
    <row r="109" customFormat="false" ht="12.75" hidden="false" customHeight="false" outlineLevel="0" collapsed="false">
      <c r="F109" s="1"/>
      <c r="G109" s="34"/>
      <c r="P109" s="54"/>
      <c r="Q109" s="54"/>
      <c r="U109" s="55"/>
    </row>
    <row r="110" customFormat="false" ht="12.75" hidden="false" customHeight="false" outlineLevel="0" collapsed="false">
      <c r="A110" s="0" t="s">
        <v>147</v>
      </c>
      <c r="B110" s="23" t="n">
        <f aca="false">$B$1</f>
        <v>2.27</v>
      </c>
      <c r="C110" s="40" t="n">
        <v>-0.1</v>
      </c>
      <c r="D110" s="25" t="n">
        <v>0.26</v>
      </c>
      <c r="E110" s="25" t="n">
        <f aca="false">+D110-C110</f>
        <v>0.36</v>
      </c>
      <c r="F110" s="1" t="n">
        <f aca="false">(B110+C110)/(1-'Variable Rates - Sept'!E182)+'Variable Rates - Sept'!D182-(B110+C110)</f>
        <v>0.168611428269374</v>
      </c>
      <c r="G110" s="34" t="n">
        <f aca="false">+E110-F110</f>
        <v>0.191388571730626</v>
      </c>
      <c r="H110" s="25" t="n">
        <v>0.175</v>
      </c>
      <c r="I110" s="25" t="n">
        <f aca="false">'Variable Rates - Sept'!C182/31</f>
        <v>0.422077419354839</v>
      </c>
      <c r="K110" s="45" t="n">
        <f aca="false">K114*0.17</f>
        <v>1700</v>
      </c>
      <c r="L110" s="0" t="n">
        <f aca="false">K110*H110</f>
        <v>297.5</v>
      </c>
      <c r="P110" s="54"/>
      <c r="Q110" s="54"/>
      <c r="U110" s="55"/>
    </row>
    <row r="111" customFormat="false" ht="12.75" hidden="false" customHeight="false" outlineLevel="0" collapsed="false">
      <c r="A111" s="0" t="s">
        <v>149</v>
      </c>
      <c r="B111" s="23" t="n">
        <f aca="false">$B$1</f>
        <v>2.27</v>
      </c>
      <c r="C111" s="40" t="n">
        <v>-0.01</v>
      </c>
      <c r="D111" s="25" t="n">
        <v>0.26</v>
      </c>
      <c r="E111" s="25" t="n">
        <f aca="false">+D111-C111</f>
        <v>0.27</v>
      </c>
      <c r="F111" s="1" t="n">
        <f aca="false">(B111+C111)/(1-'Variable Rates - Sept'!E186)+'Variable Rates - Sept'!D186-(B111+C111)</f>
        <v>0.162549452401011</v>
      </c>
      <c r="G111" s="34" t="n">
        <f aca="false">+E111-F111</f>
        <v>0.107450547598989</v>
      </c>
      <c r="H111" s="25" t="n">
        <v>0.09</v>
      </c>
      <c r="I111" s="25" t="n">
        <f aca="false">'Variable Rates - Sept'!C186/31</f>
        <v>0.40338064516129</v>
      </c>
      <c r="K111" s="45" t="n">
        <f aca="false">0.25*K114</f>
        <v>2500</v>
      </c>
      <c r="L111" s="0" t="n">
        <f aca="false">K111*H111</f>
        <v>225</v>
      </c>
    </row>
    <row r="112" customFormat="false" ht="12.75" hidden="false" customHeight="false" outlineLevel="0" collapsed="false">
      <c r="A112" s="0" t="s">
        <v>151</v>
      </c>
      <c r="B112" s="23" t="n">
        <f aca="false">$B$1</f>
        <v>2.27</v>
      </c>
      <c r="C112" s="40" t="n">
        <v>0.0125</v>
      </c>
      <c r="D112" s="25" t="n">
        <v>0.26</v>
      </c>
      <c r="E112" s="25" t="n">
        <f aca="false">+D112-C112</f>
        <v>0.2475</v>
      </c>
      <c r="F112" s="1" t="n">
        <f aca="false">(B112+C112)/(1-'Variable Rates - Sept'!E190)+'Variable Rates - Sept'!D190-(B112+C112)</f>
        <v>0.149356172710124</v>
      </c>
      <c r="G112" s="34" t="n">
        <f aca="false">+E112-F112</f>
        <v>0.0981438272898764</v>
      </c>
      <c r="H112" s="25" t="n">
        <v>0.08</v>
      </c>
      <c r="I112" s="25" t="n">
        <f aca="false">'Variable Rates - Sept'!C189/31</f>
        <v>0.327429032258065</v>
      </c>
      <c r="K112" s="45" t="n">
        <f aca="false">0.58*K114</f>
        <v>5800</v>
      </c>
      <c r="L112" s="0" t="n">
        <f aca="false">K112*H112</f>
        <v>464</v>
      </c>
    </row>
    <row r="113" customFormat="false" ht="12.75" hidden="false" customHeight="false" outlineLevel="0" collapsed="false">
      <c r="A113" s="0" t="s">
        <v>153</v>
      </c>
      <c r="B113" s="23" t="n">
        <f aca="false">$B$1</f>
        <v>2.27</v>
      </c>
      <c r="C113" s="40" t="n">
        <v>0.03</v>
      </c>
      <c r="D113" s="25" t="n">
        <v>0.26</v>
      </c>
      <c r="E113" s="25" t="n">
        <f aca="false">+D113-C113</f>
        <v>0.23</v>
      </c>
      <c r="F113" s="1" t="n">
        <f aca="false">(B113+C113)/(1-'Variable Rates - Sept'!E194)+'Variable Rates - Sept'!D194-(B113+C113)</f>
        <v>0.13713305509182</v>
      </c>
      <c r="G113" s="34" t="n">
        <f aca="false">+E113-F113</f>
        <v>0.0928669449081801</v>
      </c>
      <c r="H113" s="25" t="n">
        <v>0.075</v>
      </c>
      <c r="I113" s="25" t="n">
        <f aca="false">'Variable Rates - Sept'!C190/31</f>
        <v>0.379877419354839</v>
      </c>
      <c r="K113" s="45" t="n">
        <v>0</v>
      </c>
      <c r="L113" s="0" t="n">
        <f aca="false">K113*H113</f>
        <v>0</v>
      </c>
    </row>
    <row r="114" customFormat="false" ht="12.75" hidden="false" customHeight="false" outlineLevel="0" collapsed="false">
      <c r="B114" s="23" t="s">
        <v>218</v>
      </c>
      <c r="F114" s="1"/>
      <c r="G114" s="34"/>
      <c r="H114" s="25" t="n">
        <f aca="false">L114/K114</f>
        <v>0.09865</v>
      </c>
      <c r="K114" s="45" t="n">
        <v>10000</v>
      </c>
      <c r="L114" s="0" t="n">
        <f aca="false">SUM(L110:L113)</f>
        <v>986.5</v>
      </c>
    </row>
    <row r="115" customFormat="false" ht="12.75" hidden="false" customHeight="false" outlineLevel="0" collapsed="false">
      <c r="F115" s="1"/>
      <c r="G115" s="34"/>
    </row>
    <row r="116" customFormat="false" ht="12.75" hidden="false" customHeight="false" outlineLevel="0" collapsed="false">
      <c r="F116" s="1"/>
      <c r="G116" s="34"/>
    </row>
    <row r="117" customFormat="false" ht="12.75" hidden="false" customHeight="false" outlineLevel="0" collapsed="false">
      <c r="A117" s="57" t="s">
        <v>161</v>
      </c>
      <c r="F117" s="1"/>
      <c r="G117" s="34"/>
    </row>
    <row r="118" customFormat="false" ht="12.75" hidden="false" customHeight="false" outlineLevel="0" collapsed="false">
      <c r="A118" s="0" t="s">
        <v>164</v>
      </c>
      <c r="B118" s="23" t="n">
        <f aca="false">$B$1</f>
        <v>2.27</v>
      </c>
      <c r="C118" s="40" t="n">
        <v>-0.08</v>
      </c>
      <c r="D118" s="25" t="n">
        <v>0.17</v>
      </c>
      <c r="E118" s="25" t="n">
        <f aca="false">+D118-C118</f>
        <v>0.25</v>
      </c>
      <c r="F118" s="1" t="n">
        <f aca="false">(B118+C118)/(1-'Variable Rates - Sept'!E206)+'Variable Rates - Sept'!D206-(B118+C118)</f>
        <v>0.0322748608440442</v>
      </c>
      <c r="G118" s="34" t="n">
        <f aca="false">+E118-F118</f>
        <v>0.217725139155956</v>
      </c>
      <c r="H118" s="25" t="n">
        <v>0.14</v>
      </c>
      <c r="I118" s="25" t="n">
        <f aca="false">'Variable Rates - Sept'!C206/31</f>
        <v>0.194864516129032</v>
      </c>
    </row>
    <row r="119" customFormat="false" ht="12.75" hidden="false" customHeight="false" outlineLevel="0" collapsed="false">
      <c r="B119" s="0"/>
      <c r="C119" s="0"/>
      <c r="D119" s="0"/>
      <c r="E119" s="0"/>
      <c r="H119" s="0"/>
      <c r="I119" s="0"/>
      <c r="T119" s="54"/>
    </row>
    <row r="120" customFormat="false" ht="12.75" hidden="false" customHeight="false" outlineLevel="0" collapsed="false">
      <c r="B120" s="0"/>
      <c r="C120" s="0"/>
      <c r="D120" s="0"/>
      <c r="E120" s="0"/>
      <c r="H120" s="0"/>
      <c r="I120" s="0"/>
    </row>
    <row r="121" customFormat="false" ht="12.75" hidden="false" customHeight="false" outlineLevel="0" collapsed="false">
      <c r="T121" s="54"/>
    </row>
    <row r="123" customFormat="false" ht="12.75" hidden="false" customHeight="false" outlineLevel="0" collapsed="false">
      <c r="N123" s="0" t="s">
        <v>219</v>
      </c>
    </row>
    <row r="125" customFormat="false" ht="12.75" hidden="false" customHeight="false" outlineLevel="0" collapsed="false">
      <c r="N125" s="0" t="n">
        <v>10000</v>
      </c>
      <c r="O125" s="0" t="n">
        <v>-0.05</v>
      </c>
      <c r="P125" s="54" t="n">
        <f aca="false">+B1</f>
        <v>2.27</v>
      </c>
      <c r="Q125" s="54" t="n">
        <f aca="false">+O125+P125</f>
        <v>2.22</v>
      </c>
      <c r="R125" s="0" t="n">
        <v>0</v>
      </c>
      <c r="S125" s="0" t="n">
        <v>0.315</v>
      </c>
      <c r="T125" s="0" t="n">
        <f aca="false">+N125/0.9501*Q125+N125*(R125+S125)</f>
        <v>26515.9614777392</v>
      </c>
      <c r="U125" s="55" t="n">
        <f aca="false">+N125/0.9421</f>
        <v>10614.5844390192</v>
      </c>
    </row>
    <row r="126" customFormat="false" ht="12.75" hidden="false" customHeight="false" outlineLevel="0" collapsed="false">
      <c r="T126" s="0" t="n">
        <f aca="false">+T125/N125</f>
        <v>2.65159614777392</v>
      </c>
    </row>
    <row r="127" customFormat="false" ht="12.75" hidden="false" customHeight="false" outlineLevel="0" collapsed="false">
      <c r="T127" s="54" t="n">
        <f aca="false">+T126-P125</f>
        <v>0.381596147773919</v>
      </c>
    </row>
  </sheetData>
  <printOptions headings="false" gridLines="true" gridLinesSet="true" horizontalCentered="true" verticalCentered="false"/>
  <pageMargins left="0.315277777777778" right="0.315277777777778" top="0.590277777777778" bottom="0.39375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7"/>
    <col collapsed="false" customWidth="true" hidden="false" outlineLevel="0" max="3" min="2" style="1" width="9.14"/>
    <col collapsed="false" customWidth="true" hidden="false" outlineLevel="0" max="4" min="4" style="1" width="10.41"/>
    <col collapsed="false" customWidth="true" hidden="false" outlineLevel="0" max="5" min="5" style="1" width="9.14"/>
  </cols>
  <sheetData>
    <row r="1" customFormat="false" ht="15.75" hidden="false" customHeight="false" outlineLevel="0" collapsed="false">
      <c r="A1" s="3" t="s">
        <v>222</v>
      </c>
    </row>
    <row r="4" customFormat="false" ht="12.75" hidden="false" customHeight="false" outlineLevel="0" collapsed="false">
      <c r="B4" s="9" t="s">
        <v>223</v>
      </c>
      <c r="C4" s="9"/>
      <c r="D4" s="9"/>
      <c r="E4" s="9" t="s">
        <v>224</v>
      </c>
    </row>
    <row r="5" customFormat="false" ht="12.75" hidden="false" customHeight="false" outlineLevel="0" collapsed="false">
      <c r="B5" s="9" t="s">
        <v>225</v>
      </c>
      <c r="C5" s="9" t="s">
        <v>186</v>
      </c>
      <c r="D5" s="9" t="s">
        <v>226</v>
      </c>
      <c r="E5" s="9" t="s">
        <v>225</v>
      </c>
    </row>
    <row r="7" customFormat="false" ht="12.75" hidden="false" customHeight="false" outlineLevel="0" collapsed="false">
      <c r="A7" s="0" t="s">
        <v>23</v>
      </c>
    </row>
    <row r="8" customFormat="false" ht="12.75" hidden="false" customHeight="false" outlineLevel="0" collapsed="false">
      <c r="A8" s="0" t="s">
        <v>227</v>
      </c>
      <c r="B8" s="1" t="n">
        <v>2.81</v>
      </c>
      <c r="C8" s="1" t="n">
        <f aca="false">'Variable Rates - Sept'!C27/31</f>
        <v>0.223129032258065</v>
      </c>
      <c r="D8" s="1" t="n">
        <f aca="false">'Variable Rates - Sept'!D27</f>
        <v>0.0243</v>
      </c>
      <c r="E8" s="1" t="n">
        <f aca="false">B8/(1-'Variable Rates - Sept'!E27)+C8+D8</f>
        <v>3.1189073837638</v>
      </c>
    </row>
    <row r="9" customFormat="false" ht="12.75" hidden="false" customHeight="false" outlineLevel="0" collapsed="false">
      <c r="A9" s="0" t="s">
        <v>228</v>
      </c>
      <c r="B9" s="1" t="n">
        <v>2.81</v>
      </c>
      <c r="C9" s="1" t="n">
        <v>0.03</v>
      </c>
      <c r="D9" s="1" t="n">
        <f aca="false">'Variable Rates - Sept'!D27</f>
        <v>0.0243</v>
      </c>
      <c r="E9" s="1" t="n">
        <f aca="false">B9/(1-'Variable Rates - Sept'!E27)+C9+D9</f>
        <v>2.92577835150574</v>
      </c>
    </row>
    <row r="10" customFormat="false" ht="12.75" hidden="false" customHeight="false" outlineLevel="0" collapsed="false">
      <c r="A10" s="0" t="s">
        <v>229</v>
      </c>
      <c r="B10" s="1" t="n">
        <v>2.81</v>
      </c>
      <c r="D10" s="1" t="n">
        <f aca="false">'IT Rates - Sept'!B21</f>
        <v>0.1657</v>
      </c>
      <c r="E10" s="1" t="n">
        <f aca="false">B10/(1-'Variable Rates - Sept'!E27)+C10+D10</f>
        <v>3.03717835150574</v>
      </c>
    </row>
    <row r="11" customFormat="false" ht="12.75" hidden="false" customHeight="false" outlineLevel="0" collapsed="false">
      <c r="A11" s="0" t="s">
        <v>230</v>
      </c>
      <c r="B11" s="1" t="n">
        <v>2.81</v>
      </c>
      <c r="D11" s="1" t="n">
        <v>0.09</v>
      </c>
      <c r="E11" s="1" t="n">
        <f aca="false">B11/(1-'Variable Rates - Sept'!E27)+C11+D11</f>
        <v>2.96147835150574</v>
      </c>
    </row>
    <row r="13" customFormat="false" ht="12.75" hidden="false" customHeight="false" outlineLevel="0" collapsed="false">
      <c r="A13" s="0" t="s">
        <v>21</v>
      </c>
    </row>
    <row r="14" customFormat="false" ht="12.75" hidden="false" customHeight="false" outlineLevel="0" collapsed="false">
      <c r="A14" s="0" t="s">
        <v>227</v>
      </c>
      <c r="B14" s="1" t="n">
        <v>2.83</v>
      </c>
      <c r="C14" s="1" t="n">
        <f aca="false">'Variable Rates - Sept'!C24/31</f>
        <v>0.180803225806452</v>
      </c>
      <c r="D14" s="1" t="n">
        <f aca="false">'Variable Rates - Sept'!D24</f>
        <v>0.0319</v>
      </c>
      <c r="E14" s="1" t="n">
        <f aca="false">B14/(1-'Variable Rates - Sept'!E24)+C14+D14</f>
        <v>3.10873269776716</v>
      </c>
    </row>
    <row r="15" customFormat="false" ht="12.75" hidden="false" customHeight="false" outlineLevel="0" collapsed="false">
      <c r="A15" s="0" t="s">
        <v>228</v>
      </c>
      <c r="B15" s="1" t="n">
        <v>2.83</v>
      </c>
      <c r="C15" s="1" t="n">
        <v>0.015</v>
      </c>
      <c r="D15" s="1" t="n">
        <f aca="false">'Variable Rates - Sept'!D24</f>
        <v>0.0319</v>
      </c>
      <c r="E15" s="1" t="n">
        <f aca="false">B15/(1-'Variable Rates - Sept'!E24)+C15+D15</f>
        <v>2.9429294719607</v>
      </c>
    </row>
    <row r="16" customFormat="false" ht="12.75" hidden="false" customHeight="false" outlineLevel="0" collapsed="false">
      <c r="A16" s="0" t="s">
        <v>229</v>
      </c>
      <c r="B16" s="1" t="n">
        <v>2.83</v>
      </c>
      <c r="D16" s="1" t="n">
        <f aca="false">'IT Rates - Sept'!B18</f>
        <v>0.1383</v>
      </c>
      <c r="E16" s="1" t="n">
        <f aca="false">B16/(1-'Variable Rates - Sept'!E24)+C16+D16</f>
        <v>3.0343294719607</v>
      </c>
    </row>
    <row r="17" customFormat="false" ht="12.75" hidden="false" customHeight="false" outlineLevel="0" collapsed="false">
      <c r="A17" s="0" t="s">
        <v>230</v>
      </c>
      <c r="B17" s="1" t="n">
        <v>2.83</v>
      </c>
      <c r="D17" s="1" t="n">
        <v>0.09</v>
      </c>
      <c r="E17" s="1" t="n">
        <f aca="false">B17/(1-'Variable Rates - Sept'!E24)+C17+D17</f>
        <v>2.9860294719607</v>
      </c>
    </row>
    <row r="19" customFormat="false" ht="12.75" hidden="false" customHeight="false" outlineLevel="0" collapsed="false">
      <c r="A19" s="0" t="s">
        <v>231</v>
      </c>
    </row>
    <row r="20" customFormat="false" ht="12.75" hidden="false" customHeight="false" outlineLevel="0" collapsed="false">
      <c r="A20" s="0" t="s">
        <v>227</v>
      </c>
      <c r="B20" s="1" t="n">
        <v>2.63</v>
      </c>
      <c r="C20" s="1" t="n">
        <f aca="false">'Variable Rates - Sept'!C30/31</f>
        <v>0.112561290322581</v>
      </c>
      <c r="D20" s="1" t="n">
        <f aca="false">'Variable Rates - Sept'!D30</f>
        <v>0.0191</v>
      </c>
      <c r="E20" s="1" t="n">
        <f aca="false">B20/(1-'Variable Rates - Sept'!E30)+C20+D20</f>
        <v>2.87030321549414</v>
      </c>
    </row>
    <row r="21" customFormat="false" ht="12.75" hidden="false" customHeight="false" outlineLevel="0" collapsed="false">
      <c r="A21" s="0" t="s">
        <v>228</v>
      </c>
      <c r="B21" s="1" t="n">
        <v>2.63</v>
      </c>
      <c r="C21" s="1" t="n">
        <f aca="false">0.0253</f>
        <v>0.0253</v>
      </c>
      <c r="D21" s="1" t="n">
        <f aca="false">'Variable Rates - Sept'!D30</f>
        <v>0.0191</v>
      </c>
      <c r="E21" s="1" t="n">
        <f aca="false">B21/(1-'Variable Rates - Sept'!E30)+C21+D21</f>
        <v>2.78304192517156</v>
      </c>
    </row>
    <row r="22" customFormat="false" ht="12.75" hidden="false" customHeight="false" outlineLevel="0" collapsed="false">
      <c r="A22" s="0" t="s">
        <v>229</v>
      </c>
      <c r="B22" s="1" t="n">
        <v>2.63</v>
      </c>
      <c r="D22" s="1" t="n">
        <f aca="false">'IT Rates - Sept'!B24</f>
        <v>0.1059</v>
      </c>
      <c r="E22" s="1" t="n">
        <f aca="false">B22/(1-'Variable Rates - Sept'!E30)+C22+D22</f>
        <v>2.84454192517156</v>
      </c>
    </row>
    <row r="23" customFormat="false" ht="12.75" hidden="false" customHeight="false" outlineLevel="0" collapsed="false">
      <c r="A23" s="0" t="s">
        <v>230</v>
      </c>
      <c r="B23" s="1" t="n">
        <v>2.63</v>
      </c>
      <c r="D23" s="1" t="n">
        <v>0.04</v>
      </c>
      <c r="E23" s="1" t="n">
        <f aca="false">B23/(1-'Variable Rates - Sept'!E30)+C23+D23</f>
        <v>2.77864192517156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23" width="9.14"/>
    <col collapsed="false" customWidth="true" hidden="false" outlineLevel="0" max="3" min="3" style="24" width="9.14"/>
    <col collapsed="false" customWidth="true" hidden="false" outlineLevel="0" max="5" min="4" style="25" width="9.14"/>
    <col collapsed="false" customWidth="true" hidden="false" outlineLevel="0" max="9" min="8" style="25" width="9.14"/>
    <col collapsed="false" customWidth="true" hidden="false" outlineLevel="0" max="24" min="24" style="0" width="10.28"/>
  </cols>
  <sheetData>
    <row r="1" customFormat="false" ht="12.75" hidden="false" customHeight="false" outlineLevel="0" collapsed="false">
      <c r="A1" s="0" t="s">
        <v>232</v>
      </c>
      <c r="B1" s="23" t="n">
        <v>2.135</v>
      </c>
    </row>
    <row r="3" customFormat="false" ht="15.75" hidden="false" customHeight="false" outlineLevel="0" collapsed="false">
      <c r="A3" s="26" t="s">
        <v>233</v>
      </c>
      <c r="I3" s="27" t="n">
        <f aca="true">NOW()</f>
        <v>45926.9265134747</v>
      </c>
    </row>
    <row r="4" customFormat="false" ht="12.75" hidden="false" customHeight="false" outlineLevel="0" collapsed="false">
      <c r="I4" s="28" t="n">
        <f aca="true">NOW()</f>
        <v>45926.9265134748</v>
      </c>
    </row>
    <row r="6" customFormat="false" ht="12.75" hidden="false" customHeight="false" outlineLevel="0" collapsed="false">
      <c r="B6" s="29"/>
      <c r="C6" s="30" t="s">
        <v>181</v>
      </c>
      <c r="D6" s="31" t="s">
        <v>182</v>
      </c>
      <c r="E6" s="31" t="s">
        <v>183</v>
      </c>
      <c r="F6" s="32" t="s">
        <v>184</v>
      </c>
      <c r="G6" s="32" t="s">
        <v>185</v>
      </c>
      <c r="H6" s="31" t="s">
        <v>186</v>
      </c>
      <c r="I6" s="31" t="s">
        <v>185</v>
      </c>
    </row>
    <row r="7" customFormat="false" ht="12.75" hidden="false" customHeight="false" outlineLevel="0" collapsed="false">
      <c r="B7" s="29" t="s">
        <v>187</v>
      </c>
      <c r="C7" s="30" t="s">
        <v>183</v>
      </c>
      <c r="D7" s="31" t="s">
        <v>183</v>
      </c>
      <c r="E7" s="31" t="s">
        <v>188</v>
      </c>
      <c r="F7" s="32" t="s">
        <v>189</v>
      </c>
      <c r="G7" s="32" t="s">
        <v>186</v>
      </c>
      <c r="H7" s="31" t="s">
        <v>190</v>
      </c>
      <c r="I7" s="31" t="s">
        <v>191</v>
      </c>
    </row>
    <row r="9" customFormat="false" ht="12.75" hidden="false" customHeight="false" outlineLevel="0" collapsed="false">
      <c r="A9" s="33" t="s">
        <v>23</v>
      </c>
    </row>
    <row r="11" customFormat="false" ht="12.75" hidden="false" customHeight="false" outlineLevel="0" collapsed="false">
      <c r="A11" s="0" t="s">
        <v>192</v>
      </c>
      <c r="B11" s="23" t="n">
        <f aca="false">$B$1</f>
        <v>2.135</v>
      </c>
      <c r="C11" s="24" t="n">
        <v>0.13</v>
      </c>
      <c r="D11" s="25" t="n">
        <v>0.23</v>
      </c>
      <c r="E11" s="25" t="n">
        <f aca="false">+D11-C11</f>
        <v>0.1</v>
      </c>
      <c r="F11" s="1" t="n">
        <f aca="false">(B11+C11)/(1-'Variable Rates - Sept'!E27)+'Variable Rates - Sept'!D27-(B11+C11)</f>
        <v>0.0738546142919918</v>
      </c>
      <c r="G11" s="34" t="n">
        <f aca="false">+E11-F11</f>
        <v>0.0261453857080082</v>
      </c>
      <c r="H11" s="35" t="n">
        <v>0.0275</v>
      </c>
      <c r="I11" s="35" t="n">
        <f aca="false">'Variable Rates - Sept'!C26/31</f>
        <v>0.214741935483871</v>
      </c>
    </row>
    <row r="14" customFormat="false" ht="12.75" hidden="false" customHeight="false" outlineLevel="0" collapsed="false">
      <c r="A14" s="33" t="s">
        <v>193</v>
      </c>
    </row>
    <row r="16" customFormat="false" ht="12.75" hidden="false" customHeight="false" outlineLevel="0" collapsed="false">
      <c r="A16" s="0" t="s">
        <v>194</v>
      </c>
      <c r="B16" s="23" t="n">
        <f aca="false">$B$1</f>
        <v>2.135</v>
      </c>
      <c r="C16" s="24" t="n">
        <v>0.015</v>
      </c>
      <c r="D16" s="25" t="n">
        <v>0.09</v>
      </c>
      <c r="E16" s="25" t="n">
        <f aca="false">+D16-C16</f>
        <v>0.075</v>
      </c>
      <c r="F16" s="1" t="e">
        <f aca="false">(B16+C16)/(1-#REF!)+#REF!-(B16+C16)</f>
        <v>#REF!</v>
      </c>
      <c r="G16" s="34" t="e">
        <f aca="false">+E16-F16</f>
        <v>#REF!</v>
      </c>
      <c r="H16" s="35" t="n">
        <v>0</v>
      </c>
      <c r="I16" s="35" t="n">
        <f aca="false">'Variable Rates - Sept'!C30/31</f>
        <v>0.112561290322581</v>
      </c>
    </row>
    <row r="17" customFormat="false" ht="12.75" hidden="false" customHeight="false" outlineLevel="0" collapsed="false">
      <c r="A17" s="0" t="s">
        <v>195</v>
      </c>
      <c r="B17" s="23" t="n">
        <f aca="false">$B$1</f>
        <v>2.135</v>
      </c>
      <c r="C17" s="24" t="n">
        <v>-0.04</v>
      </c>
      <c r="D17" s="25" t="n">
        <v>0.09</v>
      </c>
      <c r="E17" s="25" t="n">
        <f aca="false">+D17-C17</f>
        <v>0.13</v>
      </c>
      <c r="F17" s="1" t="e">
        <f aca="false">((B17+C17)/(1-#REF!)+#REF!)/(1-#REF!)+#REF!-(B17+C17)</f>
        <v>#REF!</v>
      </c>
      <c r="G17" s="34" t="e">
        <f aca="false">+E17-F17</f>
        <v>#REF!</v>
      </c>
      <c r="H17" s="36" t="n">
        <v>0.0175</v>
      </c>
      <c r="I17" s="36" t="n">
        <f aca="false">'Variable Rates - Sept'!C30/28+'Variable Rates - Sept'!C32/31</f>
        <v>0.164647235023041</v>
      </c>
    </row>
    <row r="20" customFormat="false" ht="12.75" hidden="false" customHeight="false" outlineLevel="0" collapsed="false">
      <c r="A20" s="33" t="s">
        <v>21</v>
      </c>
    </row>
    <row r="22" customFormat="false" ht="12.75" hidden="false" customHeight="false" outlineLevel="0" collapsed="false">
      <c r="A22" s="0" t="s">
        <v>196</v>
      </c>
      <c r="B22" s="23" t="n">
        <f aca="false">$B$1</f>
        <v>2.135</v>
      </c>
      <c r="C22" s="24" t="n">
        <v>0.17</v>
      </c>
      <c r="D22" s="25" t="n">
        <v>0.23</v>
      </c>
      <c r="E22" s="25" t="n">
        <f aca="false">+D22-C22</f>
        <v>0.06</v>
      </c>
      <c r="F22" s="1" t="n">
        <f aca="false">(B22+C22)/(1-'Variable Rates - Sept'!E24)+'Variable Rates - Sept'!D24-(B22+C22)</f>
        <v>0.085680188293082</v>
      </c>
      <c r="G22" s="34" t="n">
        <f aca="false">+E22-F22</f>
        <v>-0.025680188293082</v>
      </c>
      <c r="H22" s="35" t="n">
        <v>0</v>
      </c>
      <c r="I22" s="35" t="n">
        <f aca="false">'Variable Rates - Sept'!C24/31</f>
        <v>0.180803225806452</v>
      </c>
    </row>
    <row r="25" customFormat="false" ht="12.75" hidden="false" customHeight="false" outlineLevel="0" collapsed="false">
      <c r="A25" s="33" t="s">
        <v>197</v>
      </c>
    </row>
    <row r="27" customFormat="false" ht="12.75" hidden="false" customHeight="false" outlineLevel="0" collapsed="false">
      <c r="A27" s="0" t="s">
        <v>196</v>
      </c>
      <c r="B27" s="23" t="n">
        <f aca="false">$B$1</f>
        <v>2.135</v>
      </c>
      <c r="C27" s="24" t="n">
        <v>0.19</v>
      </c>
      <c r="D27" s="37" t="n">
        <v>0.345</v>
      </c>
      <c r="E27" s="25" t="n">
        <f aca="false">+D27-C27</f>
        <v>0.155</v>
      </c>
      <c r="F27" s="1" t="n">
        <f aca="false">(B27+C27)/(1-'Variable Rates - Sept'!E37)+'Variable Rates - Sept'!D37-(B27+C27)</f>
        <v>0.103327797384264</v>
      </c>
      <c r="G27" s="34" t="n">
        <f aca="false">+E27-F27</f>
        <v>0.0516722026157359</v>
      </c>
      <c r="H27" s="35" t="n">
        <v>0.05</v>
      </c>
      <c r="I27" s="35" t="n">
        <f aca="false">'Variable Rates - Sept'!C37/31</f>
        <v>0.204332258064516</v>
      </c>
    </row>
    <row r="30" customFormat="false" ht="12.75" hidden="false" customHeight="false" outlineLevel="0" collapsed="false">
      <c r="A30" s="33" t="s">
        <v>9</v>
      </c>
    </row>
    <row r="32" customFormat="false" ht="12.75" hidden="false" customHeight="false" outlineLevel="0" collapsed="false">
      <c r="A32" s="0" t="s">
        <v>198</v>
      </c>
      <c r="B32" s="23" t="n">
        <f aca="false">$B$1</f>
        <v>2.135</v>
      </c>
      <c r="C32" s="24" t="n">
        <v>-0.085</v>
      </c>
      <c r="D32" s="25" t="n">
        <v>0.09</v>
      </c>
      <c r="E32" s="25" t="n">
        <f aca="false">+D32-C32</f>
        <v>0.175</v>
      </c>
      <c r="F32" s="1" t="n">
        <f aca="false">(B32+C32)/(1-'Variable Rates - Sept'!E14)+'Variable Rates - Sept'!D14-(B32+C32)</f>
        <v>0.111521656717981</v>
      </c>
      <c r="G32" s="34" t="n">
        <f aca="false">+E32-F32</f>
        <v>0.0634783432820189</v>
      </c>
      <c r="H32" s="35" t="n">
        <v>0.04</v>
      </c>
      <c r="I32" s="35" t="n">
        <f aca="false">'Variable Rates - Sept'!C14/31</f>
        <v>0.289548387096774</v>
      </c>
    </row>
    <row r="33" customFormat="false" ht="12.75" hidden="false" customHeight="false" outlineLevel="0" collapsed="false">
      <c r="A33" s="0" t="s">
        <v>199</v>
      </c>
      <c r="B33" s="23" t="n">
        <f aca="false">$B$1</f>
        <v>2.135</v>
      </c>
      <c r="C33" s="40" t="n">
        <v>-0.16</v>
      </c>
      <c r="D33" s="25" t="n">
        <v>0.09</v>
      </c>
      <c r="E33" s="25" t="n">
        <f aca="false">+D33-C33</f>
        <v>0.25</v>
      </c>
      <c r="F33" s="1" t="n">
        <f aca="false">(B33+C33)/(1-'Variable Rates - Sept'!E15)+'Variable Rates - Sept'!D15-(B33+C33)</f>
        <v>0.123928554888959</v>
      </c>
      <c r="G33" s="34" t="n">
        <f aca="false">+E33-F33</f>
        <v>0.126071445111041</v>
      </c>
      <c r="H33" s="35" t="n">
        <v>0.085</v>
      </c>
      <c r="I33" s="35" t="n">
        <f aca="false">'Variable Rates - Sept'!C15/31</f>
        <v>0.378258064516129</v>
      </c>
    </row>
    <row r="34" customFormat="false" ht="12.75" hidden="false" customHeight="false" outlineLevel="0" collapsed="false">
      <c r="A34" s="0" t="s">
        <v>13</v>
      </c>
      <c r="B34" s="23" t="n">
        <f aca="false">$B$1</f>
        <v>2.135</v>
      </c>
      <c r="C34" s="24" t="n">
        <v>-0.085</v>
      </c>
      <c r="D34" s="25" t="n">
        <v>0.11</v>
      </c>
      <c r="E34" s="25" t="n">
        <f aca="false">+D34-C34</f>
        <v>0.195</v>
      </c>
      <c r="F34" s="1" t="n">
        <f aca="false">(B34+C34)/(1-'Variable Rates - Sept'!E16)+'Variable Rates - Sept'!D16-(B34+C34)</f>
        <v>0.121213511522677</v>
      </c>
      <c r="G34" s="34" t="n">
        <f aca="false">+E34-F34</f>
        <v>0.0737864884773233</v>
      </c>
      <c r="H34" s="35" t="n">
        <v>0.04</v>
      </c>
      <c r="I34" s="35" t="n">
        <f aca="false">'Variable Rates - Sept'!C16/31</f>
        <v>0.337935483870968</v>
      </c>
    </row>
    <row r="35" customFormat="false" ht="12.75" hidden="false" customHeight="false" outlineLevel="0" collapsed="false">
      <c r="A35" s="0" t="s">
        <v>14</v>
      </c>
      <c r="B35" s="23" t="n">
        <f aca="false">$B$1</f>
        <v>2.135</v>
      </c>
      <c r="C35" s="40" t="n">
        <v>-0.16</v>
      </c>
      <c r="D35" s="25" t="n">
        <v>0.11</v>
      </c>
      <c r="E35" s="25" t="n">
        <f aca="false">+D35-C35</f>
        <v>0.27</v>
      </c>
      <c r="F35" s="1" t="n">
        <f aca="false">(B35+C35)/(1-'Variable Rates - Sept'!E17)+'Variable Rates - Sept'!D17-(B35+C35)</f>
        <v>0.121928554888959</v>
      </c>
      <c r="G35" s="34" t="n">
        <f aca="false">+E35-F35</f>
        <v>0.148071445111041</v>
      </c>
      <c r="H35" s="35" t="n">
        <v>0.105</v>
      </c>
      <c r="I35" s="35" t="n">
        <f aca="false">'Variable Rates - Sept'!C17/31</f>
        <v>0.321806451612903</v>
      </c>
    </row>
    <row r="38" customFormat="false" ht="12.75" hidden="false" customHeight="false" outlineLevel="0" collapsed="false">
      <c r="A38" s="33" t="s">
        <v>200</v>
      </c>
    </row>
    <row r="40" customFormat="false" ht="12.75" hidden="false" customHeight="false" outlineLevel="0" collapsed="false">
      <c r="A40" s="0" t="s">
        <v>201</v>
      </c>
      <c r="B40" s="23" t="n">
        <f aca="false">$B$1</f>
        <v>2.135</v>
      </c>
      <c r="C40" s="24" t="n">
        <v>0</v>
      </c>
      <c r="D40" s="39" t="n">
        <v>0.095</v>
      </c>
      <c r="E40" s="25" t="n">
        <f aca="false">+D40-C40</f>
        <v>0.095</v>
      </c>
      <c r="F40" s="1" t="n">
        <f aca="false">(B40+C40)/(1-'Variable Rates - Sept'!E35)+'Variable Rates - Sept'!D35-(B40+C40)</f>
        <v>0.0463745376955904</v>
      </c>
      <c r="G40" s="34" t="n">
        <f aca="false">+E40-F40</f>
        <v>0.0486254623044096</v>
      </c>
      <c r="H40" s="35" t="n">
        <v>0.05</v>
      </c>
      <c r="I40" s="35" t="n">
        <f aca="false">'Variable Rates - Sept'!C35/31</f>
        <v>0.386129032258065</v>
      </c>
    </row>
    <row r="43" customFormat="false" ht="12.75" hidden="false" customHeight="false" outlineLevel="0" collapsed="false">
      <c r="A43" s="33" t="s">
        <v>203</v>
      </c>
    </row>
    <row r="45" customFormat="false" ht="12.75" hidden="false" customHeight="false" outlineLevel="0" collapsed="false">
      <c r="A45" s="0" t="s">
        <v>204</v>
      </c>
      <c r="B45" s="23" t="n">
        <f aca="false">$B$1</f>
        <v>2.135</v>
      </c>
      <c r="C45" s="24" t="n">
        <v>-0.0125</v>
      </c>
      <c r="D45" s="25" t="n">
        <v>0.03</v>
      </c>
      <c r="E45" s="25" t="n">
        <f aca="false">+D45-C45</f>
        <v>0.0425</v>
      </c>
      <c r="F45" s="1" t="n">
        <f aca="false">(B45+C45)/(1-'Variable Rates - Sept'!E41)+'Variable Rates - Sept'!D41-(B45+C45)</f>
        <v>0.033039393939394</v>
      </c>
      <c r="G45" s="34" t="n">
        <f aca="false">+E45-F45</f>
        <v>0.00946060606060596</v>
      </c>
      <c r="H45" s="35" t="n">
        <v>0.01</v>
      </c>
      <c r="I45" s="35" t="n">
        <f aca="false">'Variable Rates - Sept'!C41/31</f>
        <v>0.0748387096774194</v>
      </c>
    </row>
    <row r="46" customFormat="false" ht="12.75" hidden="false" customHeight="false" outlineLevel="0" collapsed="false">
      <c r="F46" s="1"/>
      <c r="G46" s="34"/>
      <c r="H46" s="35"/>
      <c r="I46" s="35"/>
    </row>
    <row r="48" customFormat="false" ht="12.75" hidden="false" customHeight="false" outlineLevel="0" collapsed="false">
      <c r="A48" s="33" t="s">
        <v>38</v>
      </c>
    </row>
    <row r="50" customFormat="false" ht="12.75" hidden="false" customHeight="false" outlineLevel="0" collapsed="false">
      <c r="A50" s="0" t="s">
        <v>41</v>
      </c>
      <c r="B50" s="23" t="n">
        <f aca="false">$B$1</f>
        <v>2.135</v>
      </c>
      <c r="C50" s="40" t="n">
        <v>-0.05</v>
      </c>
      <c r="D50" s="25" t="n">
        <v>0.03</v>
      </c>
      <c r="E50" s="25" t="n">
        <f aca="false">+D50-C50</f>
        <v>0.08</v>
      </c>
      <c r="F50" s="1" t="n">
        <f aca="false">(B50+C50)/(1-'Variable Rates - Sept'!E49)+'Variable Rates - Sept'!D49-(B50+C50)</f>
        <v>0.0502341582645891</v>
      </c>
      <c r="G50" s="34" t="n">
        <f aca="false">+E50-F50</f>
        <v>0.0297658417354109</v>
      </c>
      <c r="H50" s="35" t="n">
        <v>0.005</v>
      </c>
      <c r="I50" s="35" t="n">
        <f aca="false">'Variable Rates - Sept'!C49/31</f>
        <v>0.138387096774194</v>
      </c>
    </row>
    <row r="51" customFormat="false" ht="12.75" hidden="false" customHeight="false" outlineLevel="0" collapsed="false">
      <c r="A51" s="0" t="s">
        <v>42</v>
      </c>
      <c r="B51" s="23" t="n">
        <f aca="false">$B$1</f>
        <v>2.135</v>
      </c>
      <c r="C51" s="40" t="n">
        <v>-0.1</v>
      </c>
      <c r="D51" s="25" t="n">
        <v>0.03</v>
      </c>
      <c r="E51" s="25" t="n">
        <f aca="false">+D51-C51</f>
        <v>0.13</v>
      </c>
      <c r="F51" s="1" t="n">
        <f aca="false">(B51+C51)/(1-'Variable Rates - Sept'!E50)+'Variable Rates - Sept'!D50-(B51+C51)</f>
        <v>0.084355572771408</v>
      </c>
      <c r="G51" s="34" t="n">
        <f aca="false">+E51-F51</f>
        <v>0.045644427228592</v>
      </c>
      <c r="H51" s="35" t="n">
        <v>0.025</v>
      </c>
      <c r="I51" s="35" t="n">
        <f aca="false">'Variable Rates - Sept'!C50/31</f>
        <v>0.212903225806452</v>
      </c>
    </row>
    <row r="52" customFormat="false" ht="12.75" hidden="false" customHeight="false" outlineLevel="0" collapsed="false">
      <c r="A52" s="0" t="s">
        <v>43</v>
      </c>
      <c r="B52" s="23" t="n">
        <f aca="false">$B$1</f>
        <v>2.135</v>
      </c>
      <c r="C52" s="40" t="n">
        <v>-0.08</v>
      </c>
      <c r="D52" s="25" t="n">
        <v>0.03</v>
      </c>
      <c r="E52" s="25" t="n">
        <f aca="false">+D52-C52</f>
        <v>0.11</v>
      </c>
      <c r="F52" s="1" t="n">
        <f aca="false">(B52+C52)/(1-'Variable Rates - Sept'!E51)+'Variable Rates - Sept'!D51-(B52+C52)</f>
        <v>0.0831121274621016</v>
      </c>
      <c r="G52" s="34" t="n">
        <f aca="false">+E52-F52</f>
        <v>0.0268878725378984</v>
      </c>
      <c r="H52" s="35" t="n">
        <v>0.005</v>
      </c>
      <c r="I52" s="35" t="n">
        <f aca="false">'Variable Rates - Sept'!C51/31</f>
        <v>0.219032258064516</v>
      </c>
    </row>
    <row r="53" customFormat="false" ht="12.75" hidden="false" customHeight="false" outlineLevel="0" collapsed="false">
      <c r="A53" s="0" t="s">
        <v>44</v>
      </c>
      <c r="B53" s="23" t="n">
        <f aca="false">$B$1</f>
        <v>2.135</v>
      </c>
      <c r="C53" s="24" t="n">
        <v>-0.2</v>
      </c>
      <c r="D53" s="25" t="n">
        <v>0.03</v>
      </c>
      <c r="E53" s="25" t="n">
        <f aca="false">+D53-C53</f>
        <v>0.23</v>
      </c>
      <c r="F53" s="1" t="n">
        <f aca="false">(B53+C53)/(1-'Variable Rates - Sept'!E52)+'Variable Rates - Sept'!D52-(B53+C53)</f>
        <v>0.115902429828237</v>
      </c>
      <c r="G53" s="34" t="n">
        <f aca="false">+E53-F53</f>
        <v>0.114097570171764</v>
      </c>
      <c r="H53" s="35" t="n">
        <v>0.11</v>
      </c>
      <c r="I53" s="35" t="n">
        <f aca="false">'Variable Rates - Sept'!C52/31</f>
        <v>0.321935483870968</v>
      </c>
    </row>
    <row r="54" customFormat="false" ht="12.75" hidden="false" customHeight="false" outlineLevel="0" collapsed="false">
      <c r="A54" s="0" t="s">
        <v>45</v>
      </c>
      <c r="B54" s="23" t="n">
        <f aca="false">$B$1</f>
        <v>2.135</v>
      </c>
      <c r="C54" s="40" t="n">
        <v>-0.09</v>
      </c>
      <c r="D54" s="25" t="n">
        <v>0.03</v>
      </c>
      <c r="E54" s="25" t="n">
        <f aca="false">+D54-C54</f>
        <v>0.12</v>
      </c>
      <c r="F54" s="1" t="n">
        <f aca="false">(B54+C54)/(1-'Variable Rates - Sept'!E53)+'Variable Rates - Sept'!D53-(B54+C54)</f>
        <v>0.106379625779626</v>
      </c>
      <c r="G54" s="34" t="n">
        <f aca="false">+E54-F54</f>
        <v>0.0136203742203741</v>
      </c>
      <c r="H54" s="35" t="n">
        <v>0.015</v>
      </c>
      <c r="I54" s="35" t="n">
        <f aca="false">'Variable Rates - Sept'!C53/31</f>
        <v>0.345806451612903</v>
      </c>
    </row>
    <row r="55" customFormat="false" ht="12.75" hidden="false" customHeight="false" outlineLevel="0" collapsed="false">
      <c r="A55" s="0" t="s">
        <v>46</v>
      </c>
      <c r="B55" s="23" t="n">
        <f aca="false">$B$1</f>
        <v>2.135</v>
      </c>
      <c r="C55" s="24" t="n">
        <v>-0.085</v>
      </c>
      <c r="D55" s="25" t="n">
        <v>0.03</v>
      </c>
      <c r="E55" s="25" t="n">
        <f aca="false">+D55-C55</f>
        <v>0.115</v>
      </c>
      <c r="F55" s="1" t="n">
        <f aca="false">(B55+C55)/(1-'Variable Rates - Sept'!E54)+'Variable Rates - Sept'!D54-(B55+C55)</f>
        <v>0.0980820756667353</v>
      </c>
      <c r="G55" s="34" t="n">
        <f aca="false">+E55-F55</f>
        <v>0.0169179243332647</v>
      </c>
      <c r="H55" s="35" t="n">
        <v>0.015</v>
      </c>
      <c r="I55" s="35" t="n">
        <f aca="false">'Variable Rates - Sept'!C54/31</f>
        <v>0.388387096774194</v>
      </c>
    </row>
    <row r="56" customFormat="false" ht="12.75" hidden="false" customHeight="false" outlineLevel="0" collapsed="false">
      <c r="A56" s="0" t="s">
        <v>47</v>
      </c>
      <c r="B56" s="23" t="n">
        <f aca="false">$B$1</f>
        <v>2.135</v>
      </c>
      <c r="C56" s="24" t="n">
        <v>-0.11</v>
      </c>
      <c r="D56" s="25" t="n">
        <v>0.03</v>
      </c>
      <c r="E56" s="25" t="n">
        <f aca="false">+D56-C56</f>
        <v>0.14</v>
      </c>
      <c r="F56" s="1" t="n">
        <f aca="false">(B56+C56)/(1-'Variable Rates - Sept'!E55)+'Variable Rates - Sept'!D55-(B56+C56)</f>
        <v>0.124331086455935</v>
      </c>
      <c r="G56" s="34" t="n">
        <f aca="false">+E56-F56</f>
        <v>0.0156689135440654</v>
      </c>
      <c r="H56" s="35" t="n">
        <v>0.015</v>
      </c>
      <c r="I56" s="35" t="n">
        <f aca="false">'Variable Rates - Sept'!C55/31</f>
        <v>0.400967741935484</v>
      </c>
    </row>
    <row r="57" customFormat="false" ht="12.75" hidden="false" customHeight="false" outlineLevel="0" collapsed="false">
      <c r="A57" s="0" t="s">
        <v>48</v>
      </c>
      <c r="B57" s="23" t="n">
        <f aca="false">$B$1</f>
        <v>2.135</v>
      </c>
      <c r="C57" s="40" t="n">
        <v>-0.23</v>
      </c>
      <c r="D57" s="25" t="n">
        <v>0.03</v>
      </c>
      <c r="E57" s="25" t="n">
        <f aca="false">+D57-C57</f>
        <v>0.26</v>
      </c>
      <c r="F57" s="1" t="n">
        <f aca="false">(B57+C57)/(1-'Variable Rates - Sept'!E56)+'Variable Rates - Sept'!D56-(B57+C57)</f>
        <v>0.158167356738875</v>
      </c>
      <c r="G57" s="34" t="n">
        <f aca="false">+E57-F57</f>
        <v>0.101832643261125</v>
      </c>
      <c r="H57" s="35" t="n">
        <v>0.08</v>
      </c>
      <c r="I57" s="35" t="n">
        <f aca="false">'Variable Rates - Sept'!C56/31</f>
        <v>0.453870967741935</v>
      </c>
    </row>
    <row r="60" customFormat="false" ht="12.75" hidden="false" customHeight="false" outlineLevel="0" collapsed="false">
      <c r="A60" s="33" t="s">
        <v>174</v>
      </c>
    </row>
    <row r="62" customFormat="false" ht="12.75" hidden="false" customHeight="false" outlineLevel="0" collapsed="false">
      <c r="A62" s="0" t="s">
        <v>175</v>
      </c>
      <c r="B62" s="23" t="n">
        <f aca="false">$B$1</f>
        <v>2.135</v>
      </c>
      <c r="C62" s="40" t="n">
        <v>-0.18</v>
      </c>
      <c r="D62" s="25" t="n">
        <v>0.09</v>
      </c>
      <c r="E62" s="25" t="n">
        <f aca="false">+D62-C62</f>
        <v>0.27</v>
      </c>
      <c r="F62" s="1" t="n">
        <f aca="false">(B62+C62)/(1-'Variable Rates - Sept'!E92)+'Variable Rates - Sept'!D92-(B62+C62)</f>
        <v>0.13969301182132</v>
      </c>
      <c r="G62" s="34" t="n">
        <f aca="false">+E62-F62</f>
        <v>0.13030698817868</v>
      </c>
      <c r="H62" s="35" t="n">
        <v>0.1275</v>
      </c>
      <c r="I62" s="35" t="n">
        <f aca="false">'Variable Rates - Sept'!C92/31</f>
        <v>0.433870967741935</v>
      </c>
    </row>
    <row r="63" customFormat="false" ht="12.75" hidden="false" customHeight="false" outlineLevel="0" collapsed="false">
      <c r="A63" s="0" t="s">
        <v>176</v>
      </c>
      <c r="B63" s="23" t="n">
        <f aca="false">$B$1</f>
        <v>2.135</v>
      </c>
      <c r="C63" s="40" t="n">
        <v>-0.18</v>
      </c>
      <c r="D63" s="25" t="n">
        <v>0.09</v>
      </c>
      <c r="E63" s="25" t="n">
        <f aca="false">+D63-C63</f>
        <v>0.27</v>
      </c>
      <c r="F63" s="1" t="n">
        <f aca="false">(B63+C63)/(1-'Variable Rates - Sept'!E93)+'Variable Rates - Sept'!D93-(B63+C63)</f>
        <v>0.151866512507883</v>
      </c>
      <c r="G63" s="34" t="n">
        <f aca="false">+E63-F63</f>
        <v>0.118133487492117</v>
      </c>
      <c r="H63" s="35" t="n">
        <v>0.105</v>
      </c>
      <c r="I63" s="35" t="n">
        <f aca="false">'Variable Rates - Sept'!C93/31</f>
        <v>0.453225806451613</v>
      </c>
    </row>
    <row r="66" customFormat="false" ht="12.75" hidden="false" customHeight="false" outlineLevel="0" collapsed="false">
      <c r="A66" s="33" t="s">
        <v>131</v>
      </c>
    </row>
    <row r="68" customFormat="false" ht="12.75" hidden="false" customHeight="false" outlineLevel="0" collapsed="false">
      <c r="A68" s="0" t="s">
        <v>136</v>
      </c>
      <c r="B68" s="23" t="n">
        <f aca="false">$B$1</f>
        <v>2.135</v>
      </c>
      <c r="C68" s="24" t="n">
        <v>-0.0275</v>
      </c>
      <c r="D68" s="25" t="n">
        <v>0.09</v>
      </c>
      <c r="E68" s="25" t="n">
        <f aca="false">+D68-C68</f>
        <v>0.1175</v>
      </c>
      <c r="F68" s="1" t="n">
        <f aca="false">(B68+C68)/(1-'Variable Rates - Sept'!E166)+'Variable Rates - Sept'!D166-(B68+C68)</f>
        <v>0.115398167430238</v>
      </c>
      <c r="G68" s="34" t="n">
        <f aca="false">+E68-F68</f>
        <v>0.00210183256976243</v>
      </c>
      <c r="H68" s="35" t="n">
        <v>0.005</v>
      </c>
      <c r="I68" s="35" t="n">
        <f aca="false">'Variable Rates - Sept'!C166</f>
        <v>0.3447</v>
      </c>
    </row>
    <row r="69" customFormat="false" ht="12.75" hidden="false" customHeight="false" outlineLevel="0" collapsed="false">
      <c r="A69" s="0" t="s">
        <v>137</v>
      </c>
      <c r="B69" s="23" t="n">
        <f aca="false">$B$1</f>
        <v>2.135</v>
      </c>
      <c r="C69" s="24" t="n">
        <v>-0.0275</v>
      </c>
      <c r="D69" s="25" t="n">
        <v>0.15</v>
      </c>
      <c r="E69" s="25" t="n">
        <f aca="false">+D69-C69</f>
        <v>0.1775</v>
      </c>
      <c r="F69" s="1" t="n">
        <f aca="false">(B69+C69)/(1-'Variable Rates - Sept'!E167)+'Variable Rates - Sept'!D167-(B69+C69)</f>
        <v>0.124198167430237</v>
      </c>
      <c r="G69" s="34" t="n">
        <f aca="false">+E69-F69</f>
        <v>0.0533018325697625</v>
      </c>
      <c r="H69" s="35" t="n">
        <v>0.055</v>
      </c>
      <c r="I69" s="35" t="n">
        <f aca="false">'Variable Rates - Sept'!C167</f>
        <v>0.3532</v>
      </c>
    </row>
    <row r="70" customFormat="false" ht="12.75" hidden="false" customHeight="false" outlineLevel="0" collapsed="false">
      <c r="C70" s="24" t="s">
        <v>18</v>
      </c>
    </row>
    <row r="72" customFormat="false" ht="12.75" hidden="false" customHeight="false" outlineLevel="0" collapsed="false">
      <c r="A72" s="33" t="s">
        <v>84</v>
      </c>
      <c r="D72" s="24"/>
    </row>
    <row r="74" customFormat="false" ht="12.75" hidden="false" customHeight="false" outlineLevel="0" collapsed="false">
      <c r="A74" s="0" t="s">
        <v>138</v>
      </c>
      <c r="B74" s="23" t="n">
        <f aca="false">$B$1</f>
        <v>2.135</v>
      </c>
      <c r="C74" s="24" t="n">
        <v>-0.095</v>
      </c>
      <c r="D74" s="25" t="n">
        <v>-0.0125</v>
      </c>
      <c r="E74" s="25" t="n">
        <f aca="false">+D74-C74</f>
        <v>0.0825</v>
      </c>
      <c r="F74" s="1" t="n">
        <f aca="false">(B74+C74)/(1-'Variable Rates - Sept'!E105)+'Variable Rates - Sept'!D105-(B74+C74)</f>
        <v>0.106622703639515</v>
      </c>
      <c r="G74" s="34" t="n">
        <f aca="false">+E74-F74</f>
        <v>-0.0241227036395149</v>
      </c>
      <c r="H74" s="35" t="n">
        <v>0</v>
      </c>
      <c r="I74" s="35" t="n">
        <f aca="false">'Variable Rates - Sept'!C105/31</f>
        <v>0.173870967741935</v>
      </c>
    </row>
    <row r="75" customFormat="false" ht="12.75" hidden="false" customHeight="false" outlineLevel="0" collapsed="false">
      <c r="A75" s="0" t="s">
        <v>205</v>
      </c>
      <c r="B75" s="23" t="n">
        <f aca="false">$B$1</f>
        <v>2.135</v>
      </c>
      <c r="C75" s="40" t="n">
        <v>-0.12</v>
      </c>
      <c r="D75" s="37" t="n">
        <v>0.1</v>
      </c>
      <c r="E75" s="25" t="n">
        <f aca="false">+D75-C75</f>
        <v>0.22</v>
      </c>
      <c r="F75" s="1" t="n">
        <f aca="false">(B75+C75)/(1-'Variable Rates - Sept'!E98)+'Variable Rates - Sept'!D98-(B75+C75)</f>
        <v>0.19993095740194</v>
      </c>
      <c r="G75" s="34" t="n">
        <f aca="false">+E75-F75</f>
        <v>0.0200690425980599</v>
      </c>
      <c r="H75" s="35" t="n">
        <v>0.04</v>
      </c>
      <c r="I75" s="35" t="n">
        <f aca="false">'Variable Rates - Sept'!C98/31</f>
        <v>0.356774193548387</v>
      </c>
    </row>
    <row r="76" customFormat="false" ht="12.75" hidden="false" customHeight="false" outlineLevel="0" collapsed="false">
      <c r="A76" s="0" t="s">
        <v>206</v>
      </c>
      <c r="B76" s="23" t="n">
        <f aca="false">$B$1</f>
        <v>2.135</v>
      </c>
      <c r="C76" s="40" t="n">
        <v>-0.12</v>
      </c>
      <c r="D76" s="37" t="n">
        <v>0.1</v>
      </c>
      <c r="E76" s="25" t="n">
        <f aca="false">+D76-C76</f>
        <v>0.22</v>
      </c>
      <c r="F76" s="1" t="n">
        <f aca="false">(B76+C76)/(1-'Variable Rates - Sept'!E98)+'Variable Rates - Sept'!D98-(B76+C76)+0.0088</f>
        <v>0.20873095740194</v>
      </c>
      <c r="G76" s="34" t="n">
        <f aca="false">+E76-F76</f>
        <v>0.0112690425980599</v>
      </c>
      <c r="H76" s="35" t="n">
        <v>0.03</v>
      </c>
      <c r="I76" s="35" t="n">
        <f aca="false">'Variable Rates - Sept'!C98/31+0.0088/31</f>
        <v>0.357058064516129</v>
      </c>
    </row>
    <row r="77" customFormat="false" ht="12.75" hidden="false" customHeight="false" outlineLevel="0" collapsed="false">
      <c r="A77" s="0" t="s">
        <v>207</v>
      </c>
      <c r="B77" s="23" t="n">
        <f aca="false">$B$1</f>
        <v>2.135</v>
      </c>
      <c r="C77" s="24" t="n">
        <v>-0.095</v>
      </c>
      <c r="D77" s="37" t="n">
        <v>0.1</v>
      </c>
      <c r="E77" s="25" t="n">
        <f aca="false">+D77-C77</f>
        <v>0.195</v>
      </c>
      <c r="F77" s="1" t="n">
        <f aca="false">(B77+C77)/(1-'Variable Rates - Sept'!E106)+'Variable Rates - Sept'!D106-(B77+C77)</f>
        <v>0.171016046803176</v>
      </c>
      <c r="G77" s="34" t="n">
        <f aca="false">+E77-F77</f>
        <v>0.0239839531968242</v>
      </c>
      <c r="H77" s="35" t="n">
        <v>0.04</v>
      </c>
      <c r="I77" s="35" t="n">
        <f aca="false">'Variable Rates - Sept'!C106/31</f>
        <v>0.308709677419355</v>
      </c>
    </row>
    <row r="78" customFormat="false" ht="12.75" hidden="false" customHeight="false" outlineLevel="0" collapsed="false">
      <c r="A78" s="0" t="s">
        <v>208</v>
      </c>
      <c r="B78" s="23" t="n">
        <f aca="false">$B$1</f>
        <v>2.135</v>
      </c>
      <c r="C78" s="24" t="n">
        <v>-0.095</v>
      </c>
      <c r="D78" s="37" t="n">
        <v>0.1</v>
      </c>
      <c r="E78" s="25" t="n">
        <f aca="false">+D78-C78</f>
        <v>0.195</v>
      </c>
      <c r="F78" s="1" t="n">
        <f aca="false">(B78+C78)/(1-'Variable Rates - Sept'!E106)+'Variable Rates - Sept'!D106-(B78+C78)+0.0088</f>
        <v>0.179816046803176</v>
      </c>
      <c r="G78" s="34" t="n">
        <f aca="false">+E78-F78</f>
        <v>0.0151839531968242</v>
      </c>
      <c r="H78" s="35" t="n">
        <v>0.03</v>
      </c>
      <c r="I78" s="35" t="n">
        <f aca="false">'Variable Rates - Sept'!C106/31+0.0088/31</f>
        <v>0.308993548387097</v>
      </c>
    </row>
    <row r="79" customFormat="false" ht="12.75" hidden="false" customHeight="false" outlineLevel="0" collapsed="false">
      <c r="A79" s="0" t="s">
        <v>209</v>
      </c>
      <c r="B79" s="23" t="n">
        <f aca="false">$B$1</f>
        <v>2.135</v>
      </c>
      <c r="C79" s="40" t="n">
        <v>-0.12</v>
      </c>
      <c r="D79" s="25" t="n">
        <v>0.09</v>
      </c>
      <c r="E79" s="25" t="n">
        <f aca="false">+D79-C79</f>
        <v>0.21</v>
      </c>
      <c r="F79" s="1" t="n">
        <f aca="false">(B79+C79)/(1-'Variable Rates - Sept'!E99)+'Variable Rates - Sept'!D99-(B79+C79)</f>
        <v>0.225983977900552</v>
      </c>
      <c r="G79" s="34" t="n">
        <f aca="false">+E79-F79</f>
        <v>-0.0159839779005524</v>
      </c>
      <c r="H79" s="35" t="n">
        <v>0.01</v>
      </c>
      <c r="I79" s="35" t="n">
        <f aca="false">'Variable Rates - Sept'!C99/31</f>
        <v>0.405161290322581</v>
      </c>
    </row>
    <row r="80" customFormat="false" ht="12.75" hidden="false" customHeight="false" outlineLevel="0" collapsed="false">
      <c r="A80" s="0" t="s">
        <v>139</v>
      </c>
      <c r="B80" s="23" t="n">
        <f aca="false">$B$1</f>
        <v>2.135</v>
      </c>
      <c r="C80" s="24" t="n">
        <v>-0.095</v>
      </c>
      <c r="D80" s="25" t="n">
        <v>0.09</v>
      </c>
      <c r="E80" s="25" t="n">
        <f aca="false">+D80-C80</f>
        <v>0.185</v>
      </c>
      <c r="F80" s="1" t="n">
        <f aca="false">(B80+C80)/(1-'Variable Rates - Sept'!E107)+'Variable Rates - Sept'!D107-(B80+C80)</f>
        <v>0.19674240606252</v>
      </c>
      <c r="G80" s="34" t="n">
        <f aca="false">+E80-F80</f>
        <v>-0.0117424060625196</v>
      </c>
      <c r="H80" s="35" t="n">
        <v>0.01</v>
      </c>
      <c r="I80" s="35" t="n">
        <f aca="false">'Variable Rates - Sept'!C107/31</f>
        <v>0.357096774193548</v>
      </c>
    </row>
    <row r="81" customFormat="false" ht="12.75" hidden="false" customHeight="false" outlineLevel="0" collapsed="false">
      <c r="A81" s="0" t="s">
        <v>210</v>
      </c>
      <c r="B81" s="23" t="n">
        <f aca="false">$B$1</f>
        <v>2.135</v>
      </c>
      <c r="C81" s="40" t="n">
        <v>-0.12</v>
      </c>
      <c r="D81" s="25" t="n">
        <v>0.14</v>
      </c>
      <c r="E81" s="25" t="n">
        <f aca="false">+D81-C81</f>
        <v>0.26</v>
      </c>
      <c r="F81" s="1" t="n">
        <f aca="false">(B81+C81)/(1-'Variable Rates - Sept'!E100)+'Variable Rates - Sept'!D100-(B81+C81)</f>
        <v>0.260885216178522</v>
      </c>
      <c r="G81" s="34" t="n">
        <f aca="false">+E81-F81</f>
        <v>-0.000885216178521775</v>
      </c>
      <c r="H81" s="35" t="n">
        <v>0.025</v>
      </c>
      <c r="I81" s="35" t="n">
        <f aca="false">'Variable Rates - Sept'!C100/31</f>
        <v>0.461290322580645</v>
      </c>
    </row>
    <row r="82" customFormat="false" ht="12.75" hidden="false" customHeight="false" outlineLevel="0" collapsed="false">
      <c r="A82" s="0" t="s">
        <v>141</v>
      </c>
      <c r="B82" s="23" t="n">
        <f aca="false">$B$1</f>
        <v>2.135</v>
      </c>
      <c r="C82" s="24" t="n">
        <v>-0.095</v>
      </c>
      <c r="D82" s="25" t="n">
        <v>0.14</v>
      </c>
      <c r="E82" s="25" t="n">
        <f aca="false">+D82-C82</f>
        <v>0.235</v>
      </c>
      <c r="F82" s="1" t="n">
        <f aca="false">(B82+C82)/(1-'Variable Rates - Sept'!E108)+'Variable Rates - Sept'!D108-(B82+C82)</f>
        <v>0.231606482465462</v>
      </c>
      <c r="G82" s="34" t="n">
        <f aca="false">+E82-F82</f>
        <v>0.00339351753453801</v>
      </c>
      <c r="H82" s="35" t="n">
        <v>0.025</v>
      </c>
      <c r="I82" s="35" t="n">
        <f aca="false">'Variable Rates - Sept'!C108/31</f>
        <v>0.413548387096774</v>
      </c>
    </row>
    <row r="85" customFormat="false" ht="13.5" hidden="false" customHeight="false" outlineLevel="0" collapsed="false">
      <c r="A85" s="33" t="s">
        <v>211</v>
      </c>
    </row>
    <row r="86" customFormat="false" ht="12.75" hidden="false" customHeight="false" outlineLevel="0" collapsed="false">
      <c r="U86" s="41" t="s">
        <v>212</v>
      </c>
      <c r="V86" s="42"/>
      <c r="W86" s="42"/>
      <c r="X86" s="43"/>
      <c r="Y86" s="44"/>
      <c r="Z86" s="44"/>
      <c r="AA86" s="44"/>
      <c r="AB86" s="44"/>
      <c r="AC86" s="44"/>
    </row>
    <row r="87" customFormat="false" ht="12.75" hidden="false" customHeight="false" outlineLevel="0" collapsed="false">
      <c r="A87" s="0" t="s">
        <v>122</v>
      </c>
      <c r="B87" s="23" t="n">
        <f aca="false">$B$1</f>
        <v>2.135</v>
      </c>
      <c r="C87" s="24" t="n">
        <v>-0.12</v>
      </c>
      <c r="D87" s="25" t="n">
        <v>0.14</v>
      </c>
      <c r="E87" s="25" t="n">
        <f aca="false">+D87-C87</f>
        <v>0.26</v>
      </c>
      <c r="F87" s="1" t="n">
        <f aca="false">(B87+C87)/(1-'Variable Rates - Sept'!E149)+'Variable Rates - Sept'!D149-(B87+C87)</f>
        <v>0.25121788402417</v>
      </c>
      <c r="G87" s="34" t="n">
        <f aca="false">+E87-F87</f>
        <v>0.00878211597582967</v>
      </c>
      <c r="H87" s="35" t="n">
        <v>0.015</v>
      </c>
      <c r="I87" s="35" t="n">
        <f aca="false">'Variable Rates - Sept'!C149/31</f>
        <v>0.539935483870968</v>
      </c>
      <c r="K87" s="45" t="n">
        <v>2000</v>
      </c>
      <c r="L87" s="0" t="n">
        <f aca="false">K87*H87</f>
        <v>30</v>
      </c>
      <c r="M87" s="0" t="n">
        <f aca="false">K87*D87</f>
        <v>280</v>
      </c>
      <c r="S87" s="1"/>
      <c r="U87" s="46" t="s">
        <v>213</v>
      </c>
      <c r="V87" s="45" t="n">
        <v>6317</v>
      </c>
      <c r="W87" s="47" t="n">
        <f aca="false">G87</f>
        <v>0.00878211597582967</v>
      </c>
      <c r="X87" s="48" t="n">
        <f aca="false">V87*W87</f>
        <v>55.4766266193161</v>
      </c>
      <c r="Y87" s="44"/>
      <c r="Z87" s="44"/>
      <c r="AA87" s="44"/>
      <c r="AB87" s="44"/>
      <c r="AC87" s="44"/>
    </row>
    <row r="88" customFormat="false" ht="12.75" hidden="false" customHeight="false" outlineLevel="0" collapsed="false">
      <c r="A88" s="0" t="s">
        <v>119</v>
      </c>
      <c r="B88" s="23" t="n">
        <f aca="false">$B$1</f>
        <v>2.135</v>
      </c>
      <c r="C88" s="40" t="n">
        <v>-0.1</v>
      </c>
      <c r="D88" s="25" t="n">
        <v>0.14</v>
      </c>
      <c r="E88" s="25" t="n">
        <f aca="false">+D88-C88</f>
        <v>0.24</v>
      </c>
      <c r="F88" s="1" t="n">
        <f aca="false">(B88+C88)/(1-'Variable Rates - Sept'!E146)+'Variable Rates - Sept'!D146-(B88+C88)</f>
        <v>0.215262014690451</v>
      </c>
      <c r="G88" s="34" t="n">
        <f aca="false">+E88-F88</f>
        <v>0.0247379853095489</v>
      </c>
      <c r="H88" s="35" t="n">
        <v>0.03</v>
      </c>
      <c r="I88" s="35" t="n">
        <f aca="false">'Variable Rates - Sept'!C146/31</f>
        <v>0.380225806451613</v>
      </c>
      <c r="K88" s="45" t="n">
        <v>11977</v>
      </c>
      <c r="L88" s="0" t="n">
        <f aca="false">K88*H88</f>
        <v>359.31</v>
      </c>
      <c r="M88" s="0" t="n">
        <f aca="false">K88*D88</f>
        <v>1676.78</v>
      </c>
      <c r="S88" s="1"/>
      <c r="U88" s="46" t="s">
        <v>214</v>
      </c>
      <c r="V88" s="45" t="n">
        <v>2761</v>
      </c>
      <c r="W88" s="47" t="n">
        <f aca="false">G88</f>
        <v>0.0247379853095489</v>
      </c>
      <c r="X88" s="48" t="n">
        <f aca="false">V88*W88</f>
        <v>68.3015774396644</v>
      </c>
      <c r="Y88" s="44"/>
      <c r="Z88" s="44"/>
      <c r="AA88" s="44"/>
      <c r="AB88" s="44"/>
      <c r="AC88" s="44"/>
    </row>
    <row r="89" customFormat="false" ht="12.75" hidden="false" customHeight="false" outlineLevel="0" collapsed="false">
      <c r="A89" s="0" t="s">
        <v>123</v>
      </c>
      <c r="B89" s="23" t="n">
        <f aca="false">$B$1</f>
        <v>2.135</v>
      </c>
      <c r="C89" s="24" t="n">
        <v>-0.08</v>
      </c>
      <c r="D89" s="25" t="n">
        <v>0.14</v>
      </c>
      <c r="E89" s="25" t="n">
        <f aca="false">+D89-C89</f>
        <v>0.22</v>
      </c>
      <c r="F89" s="1" t="n">
        <f aca="false">(B89+C89)/(1-'Variable Rates - Sept'!E150)+'Variable Rates - Sept'!D150-(B89+C89)</f>
        <v>0.227330217871803</v>
      </c>
      <c r="G89" s="34" t="n">
        <f aca="false">+E89-F89</f>
        <v>-0.00733021787180305</v>
      </c>
      <c r="H89" s="35" t="n">
        <v>0</v>
      </c>
      <c r="I89" s="35" t="n">
        <f aca="false">'Variable Rates - Sept'!C150/31</f>
        <v>0.402290322580645</v>
      </c>
      <c r="K89" s="45" t="n">
        <v>0</v>
      </c>
      <c r="L89" s="0" t="n">
        <f aca="false">K89*H89</f>
        <v>0</v>
      </c>
      <c r="M89" s="0" t="n">
        <f aca="false">K89*D89</f>
        <v>0</v>
      </c>
      <c r="S89" s="1"/>
      <c r="U89" s="46" t="s">
        <v>215</v>
      </c>
      <c r="V89" s="45" t="n">
        <v>9153</v>
      </c>
      <c r="W89" s="47" t="n">
        <f aca="false">G89</f>
        <v>-0.00733021787180305</v>
      </c>
      <c r="X89" s="48" t="n">
        <f aca="false">V89*W89</f>
        <v>-67.0934841806133</v>
      </c>
      <c r="Y89" s="44"/>
      <c r="Z89" s="44"/>
      <c r="AA89" s="44"/>
      <c r="AB89" s="44"/>
      <c r="AC89" s="44"/>
    </row>
    <row r="90" customFormat="false" ht="12.75" hidden="false" customHeight="false" outlineLevel="0" collapsed="false">
      <c r="A90" s="0" t="s">
        <v>118</v>
      </c>
      <c r="B90" s="23" t="n">
        <f aca="false">$B$1</f>
        <v>2.135</v>
      </c>
      <c r="C90" s="24" t="n">
        <v>-0.06</v>
      </c>
      <c r="D90" s="25" t="n">
        <v>0.14</v>
      </c>
      <c r="E90" s="25" t="n">
        <f aca="false">+D90-C90</f>
        <v>0.2</v>
      </c>
      <c r="F90" s="1" t="n">
        <f aca="false">(B90+C90)/(1-'Variable Rates - Sept'!E145)+'Variable Rates - Sept'!D145-(B90+C90)</f>
        <v>0.21700628475501</v>
      </c>
      <c r="G90" s="34" t="n">
        <f aca="false">+E90-F90</f>
        <v>-0.0170062847550098</v>
      </c>
      <c r="H90" s="35" t="n">
        <v>0</v>
      </c>
      <c r="I90" s="35" t="n">
        <f aca="false">'Variable Rates - Sept'!C145/31</f>
        <v>0.386516129032258</v>
      </c>
      <c r="K90" s="45" t="n">
        <v>2000</v>
      </c>
      <c r="L90" s="0" t="n">
        <f aca="false">K90*H90</f>
        <v>0</v>
      </c>
      <c r="M90" s="0" t="n">
        <f aca="false">K90*D90</f>
        <v>280</v>
      </c>
      <c r="S90" s="1"/>
      <c r="U90" s="46" t="s">
        <v>216</v>
      </c>
      <c r="V90" s="45" t="n">
        <v>5228</v>
      </c>
      <c r="W90" s="47" t="n">
        <f aca="false">G90</f>
        <v>-0.0170062847550098</v>
      </c>
      <c r="X90" s="48" t="n">
        <f aca="false">V90*W90</f>
        <v>-88.9088566991913</v>
      </c>
      <c r="Y90" s="44"/>
      <c r="Z90" s="44"/>
      <c r="AA90" s="44"/>
      <c r="AB90" s="44"/>
      <c r="AC90" s="44"/>
    </row>
    <row r="91" customFormat="false" ht="12.75" hidden="false" customHeight="false" outlineLevel="0" collapsed="false">
      <c r="A91" s="0" t="s">
        <v>120</v>
      </c>
      <c r="B91" s="23" t="n">
        <f aca="false">$B$1</f>
        <v>2.135</v>
      </c>
      <c r="C91" s="40" t="n">
        <v>0</v>
      </c>
      <c r="D91" s="25" t="n">
        <v>0.14</v>
      </c>
      <c r="E91" s="25" t="n">
        <f aca="false">+D91-C91</f>
        <v>0.14</v>
      </c>
      <c r="F91" s="1" t="n">
        <f aca="false">(B91+C91)/(1-'Variable Rates - Sept'!E147)+'Variable Rates - Sept'!D147-(B91+C91)</f>
        <v>0.156493232927584</v>
      </c>
      <c r="G91" s="34" t="n">
        <f aca="false">+E91-F91</f>
        <v>-0.0164932329275841</v>
      </c>
      <c r="H91" s="35" t="n">
        <v>0</v>
      </c>
      <c r="I91" s="35" t="n">
        <f aca="false">'Variable Rates - Sept'!C147/31</f>
        <v>0.313451612903226</v>
      </c>
      <c r="K91" s="45" t="n">
        <v>4023</v>
      </c>
      <c r="L91" s="0" t="n">
        <f aca="false">K91*H91</f>
        <v>0</v>
      </c>
      <c r="M91" s="0" t="n">
        <f aca="false">K91*D91</f>
        <v>563.22</v>
      </c>
      <c r="S91" s="1"/>
      <c r="U91" s="46" t="s">
        <v>217</v>
      </c>
      <c r="V91" s="45" t="n">
        <v>0</v>
      </c>
      <c r="W91" s="47" t="n">
        <f aca="false">G91</f>
        <v>-0.0164932329275841</v>
      </c>
      <c r="X91" s="48" t="n">
        <f aca="false">V91*W91</f>
        <v>-0</v>
      </c>
      <c r="Y91" s="44"/>
      <c r="Z91" s="44"/>
      <c r="AA91" s="44"/>
      <c r="AB91" s="44"/>
      <c r="AC91" s="44"/>
    </row>
    <row r="92" customFormat="false" ht="13.5" hidden="false" customHeight="false" outlineLevel="0" collapsed="false">
      <c r="B92" s="0" t="s">
        <v>218</v>
      </c>
      <c r="D92" s="25" t="n">
        <f aca="false">M92/K92</f>
        <v>0.14</v>
      </c>
      <c r="H92" s="25" t="n">
        <f aca="false">IF(K92=0,0,L92/K92)</f>
        <v>0.0194655</v>
      </c>
      <c r="I92" s="25" t="n">
        <f aca="false">IF(K92=0,0,L92/K92)</f>
        <v>0.0194655</v>
      </c>
      <c r="K92" s="12" t="n">
        <f aca="false">SUM(K87:K91)</f>
        <v>20000</v>
      </c>
      <c r="L92" s="49" t="n">
        <f aca="false">SUM(L87:L91)</f>
        <v>389.31</v>
      </c>
      <c r="M92" s="0" t="n">
        <f aca="false">SUM(M87:M91)</f>
        <v>2800</v>
      </c>
      <c r="S92" s="1"/>
      <c r="U92" s="50"/>
      <c r="V92" s="51" t="n">
        <f aca="false">SUM(V87:V91)</f>
        <v>23459</v>
      </c>
      <c r="W92" s="14" t="n">
        <f aca="false">X92/V92</f>
        <v>-0.00137363642187749</v>
      </c>
      <c r="X92" s="52" t="n">
        <f aca="false">SUM(X87:X91)</f>
        <v>-32.2241368208241</v>
      </c>
      <c r="Y92" s="44"/>
      <c r="Z92" s="44"/>
      <c r="AA92" s="44"/>
      <c r="AB92" s="44"/>
      <c r="AC92" s="44"/>
    </row>
    <row r="93" customFormat="false" ht="12.75" hidden="false" customHeight="false" outlineLevel="0" collapsed="false">
      <c r="U93" s="44"/>
      <c r="V93" s="44"/>
      <c r="W93" s="44"/>
      <c r="X93" s="44"/>
      <c r="Y93" s="44"/>
      <c r="Z93" s="44"/>
      <c r="AA93" s="44"/>
      <c r="AB93" s="44"/>
      <c r="AC93" s="44"/>
    </row>
    <row r="94" customFormat="false" ht="12.75" hidden="false" customHeight="false" outlineLevel="0" collapsed="false">
      <c r="A94" s="0" t="s">
        <v>129</v>
      </c>
      <c r="B94" s="23" t="n">
        <f aca="false">$B$1</f>
        <v>2.135</v>
      </c>
      <c r="C94" s="24" t="n">
        <v>-0.12</v>
      </c>
      <c r="D94" s="25" t="n">
        <v>0.22</v>
      </c>
      <c r="E94" s="25" t="n">
        <f aca="false">+D94-C94</f>
        <v>0.34</v>
      </c>
      <c r="F94" s="1" t="n">
        <f aca="false">(B94+C94)/(1-'Variable Rates - Sept'!E158)+'Variable Rates - Sept'!D158-(B94+C94)</f>
        <v>0.299031396719906</v>
      </c>
      <c r="G94" s="34" t="n">
        <f aca="false">+E94-F94</f>
        <v>0.0409686032800939</v>
      </c>
      <c r="H94" s="35" t="n">
        <v>0.045</v>
      </c>
      <c r="I94" s="35" t="n">
        <f aca="false">'Variable Rates - Sept'!C158/31</f>
        <v>0.628806451612903</v>
      </c>
      <c r="K94" s="45" t="n">
        <f aca="false">1473*2</f>
        <v>2946</v>
      </c>
      <c r="L94" s="0" t="n">
        <f aca="false">K94*H94</f>
        <v>132.57</v>
      </c>
      <c r="S94" s="1"/>
      <c r="U94" s="45"/>
      <c r="V94" s="45"/>
      <c r="W94" s="44"/>
      <c r="X94" s="44"/>
      <c r="Y94" s="44"/>
      <c r="Z94" s="44"/>
      <c r="AA94" s="44"/>
      <c r="AB94" s="44"/>
      <c r="AC94" s="44"/>
    </row>
    <row r="95" customFormat="false" ht="12.75" hidden="false" customHeight="false" outlineLevel="0" collapsed="false">
      <c r="A95" s="0" t="s">
        <v>125</v>
      </c>
      <c r="B95" s="23" t="n">
        <f aca="false">$B$1</f>
        <v>2.135</v>
      </c>
      <c r="C95" s="40" t="n">
        <v>-0.1</v>
      </c>
      <c r="D95" s="25" t="n">
        <v>0.22</v>
      </c>
      <c r="E95" s="25" t="n">
        <f aca="false">+D95-C95</f>
        <v>0.32</v>
      </c>
      <c r="F95" s="1" t="n">
        <f aca="false">(B95+C95)/(1-'Variable Rates - Sept'!E154)+'Variable Rates - Sept'!D154-(B95+C95)</f>
        <v>0.262822130277955</v>
      </c>
      <c r="G95" s="34" t="n">
        <f aca="false">+E95-F95</f>
        <v>0.0571778697220455</v>
      </c>
      <c r="H95" s="35" t="n">
        <v>0.06</v>
      </c>
      <c r="I95" s="35" t="n">
        <f aca="false">'Variable Rates - Sept'!C154/31</f>
        <v>0.469096774193548</v>
      </c>
      <c r="K95" s="45" t="n">
        <f aca="false">963*2</f>
        <v>1926</v>
      </c>
      <c r="L95" s="0" t="n">
        <f aca="false">K95*H95</f>
        <v>115.56</v>
      </c>
      <c r="S95" s="1"/>
      <c r="U95" s="45"/>
      <c r="V95" s="45"/>
      <c r="W95" s="44"/>
      <c r="X95" s="44"/>
      <c r="Y95" s="44"/>
      <c r="Z95" s="44"/>
      <c r="AA95" s="44"/>
      <c r="AB95" s="44"/>
      <c r="AC95" s="44"/>
    </row>
    <row r="96" customFormat="false" ht="12.75" hidden="false" customHeight="false" outlineLevel="0" collapsed="false">
      <c r="A96" s="0" t="s">
        <v>130</v>
      </c>
      <c r="B96" s="23" t="n">
        <f aca="false">$B$1</f>
        <v>2.135</v>
      </c>
      <c r="C96" s="24" t="n">
        <v>-0.08</v>
      </c>
      <c r="D96" s="25" t="n">
        <v>0.22</v>
      </c>
      <c r="E96" s="25" t="n">
        <f aca="false">+D96-C96</f>
        <v>0.3</v>
      </c>
      <c r="F96" s="1" t="n">
        <f aca="false">(B96+C96)/(1-'Variable Rates - Sept'!E159)+'Variable Rates - Sept'!D159-(B96+C96)</f>
        <v>0.275268149409386</v>
      </c>
      <c r="G96" s="34" t="n">
        <f aca="false">+E96-F96</f>
        <v>0.0247318505906137</v>
      </c>
      <c r="H96" s="35" t="n">
        <v>0.03</v>
      </c>
      <c r="I96" s="35" t="n">
        <f aca="false">'Variable Rates - Sept'!C159/31</f>
        <v>0.491161290322581</v>
      </c>
      <c r="K96" s="45" t="n">
        <f aca="false">2062*2</f>
        <v>4124</v>
      </c>
      <c r="L96" s="0" t="n">
        <f aca="false">K96*H96</f>
        <v>123.72</v>
      </c>
      <c r="S96" s="1"/>
      <c r="U96" s="45"/>
      <c r="V96" s="45"/>
      <c r="W96" s="44"/>
      <c r="X96" s="44"/>
      <c r="Y96" s="44"/>
      <c r="Z96" s="44"/>
      <c r="AA96" s="44"/>
      <c r="AB96" s="44"/>
      <c r="AC96" s="44"/>
    </row>
    <row r="97" customFormat="false" ht="12.75" hidden="false" customHeight="false" outlineLevel="0" collapsed="false">
      <c r="A97" s="0" t="s">
        <v>124</v>
      </c>
      <c r="B97" s="23" t="n">
        <f aca="false">$B$1</f>
        <v>2.135</v>
      </c>
      <c r="C97" s="24" t="n">
        <v>-0.06</v>
      </c>
      <c r="D97" s="25" t="n">
        <v>0.22</v>
      </c>
      <c r="E97" s="25" t="n">
        <f aca="false">+D97-C97</f>
        <v>0.28</v>
      </c>
      <c r="F97" s="1" t="n">
        <f aca="false">(B97+C97)/(1-'Variable Rates - Sept'!E153)+'Variable Rates - Sept'!D153-(B97+C97)</f>
        <v>0.265024429829214</v>
      </c>
      <c r="G97" s="34" t="n">
        <f aca="false">+E97-F97</f>
        <v>0.0149755701707861</v>
      </c>
      <c r="H97" s="35" t="n">
        <v>0.02</v>
      </c>
      <c r="I97" s="35" t="n">
        <f aca="false">'Variable Rates - Sept'!C153/31</f>
        <v>0.475387096774194</v>
      </c>
      <c r="K97" s="45" t="n">
        <f aca="false">502*2</f>
        <v>1004</v>
      </c>
      <c r="L97" s="0" t="n">
        <f aca="false">K97*H97</f>
        <v>20.08</v>
      </c>
      <c r="S97" s="1"/>
      <c r="U97" s="45"/>
      <c r="V97" s="45"/>
      <c r="W97" s="44"/>
      <c r="X97" s="44"/>
      <c r="Y97" s="44"/>
      <c r="Z97" s="44"/>
      <c r="AA97" s="44"/>
      <c r="AB97" s="44"/>
      <c r="AC97" s="44"/>
    </row>
    <row r="98" customFormat="false" ht="12.75" hidden="false" customHeight="false" outlineLevel="0" collapsed="false">
      <c r="A98" s="0" t="s">
        <v>126</v>
      </c>
      <c r="B98" s="23" t="n">
        <f aca="false">$B$1</f>
        <v>2.135</v>
      </c>
      <c r="C98" s="40" t="n">
        <v>0</v>
      </c>
      <c r="D98" s="25" t="n">
        <v>0.22</v>
      </c>
      <c r="E98" s="25" t="n">
        <f aca="false">+D98-C98</f>
        <v>0.22</v>
      </c>
      <c r="F98" s="1" t="n">
        <f aca="false">(B98+C98)/(1-'Variable Rates - Sept'!E155)+'Variable Rates - Sept'!D155-(B98+C98)</f>
        <v>0.204609542183753</v>
      </c>
      <c r="G98" s="34" t="n">
        <f aca="false">+E98-F98</f>
        <v>0.0153904578162474</v>
      </c>
      <c r="H98" s="35" t="n">
        <v>0.02</v>
      </c>
      <c r="I98" s="35" t="n">
        <f aca="false">'Variable Rates - Sept'!C155/31</f>
        <v>0.402322580645161</v>
      </c>
      <c r="K98" s="45" t="n">
        <v>0</v>
      </c>
      <c r="L98" s="0" t="n">
        <f aca="false">K98*H98</f>
        <v>0</v>
      </c>
      <c r="S98" s="1"/>
      <c r="U98" s="45"/>
      <c r="V98" s="45"/>
      <c r="W98" s="44"/>
      <c r="X98" s="44"/>
      <c r="Y98" s="44"/>
      <c r="Z98" s="44"/>
      <c r="AA98" s="44"/>
      <c r="AB98" s="44"/>
      <c r="AC98" s="44"/>
    </row>
    <row r="99" customFormat="false" ht="12.75" hidden="false" customHeight="false" outlineLevel="0" collapsed="false">
      <c r="B99" s="0" t="s">
        <v>218</v>
      </c>
      <c r="H99" s="25" t="n">
        <f aca="false">IF(K99=0,0,L99/K99)</f>
        <v>0.039193</v>
      </c>
      <c r="I99" s="25" t="n">
        <f aca="false">IF(K99=0,0,L99/K99)</f>
        <v>0.039193</v>
      </c>
      <c r="K99" s="12" t="n">
        <f aca="false">SUM(K94:K98)</f>
        <v>10000</v>
      </c>
      <c r="L99" s="12" t="n">
        <f aca="false">SUM(L94:L98)</f>
        <v>391.93</v>
      </c>
      <c r="S99" s="1"/>
      <c r="U99" s="53"/>
      <c r="V99" s="53"/>
      <c r="W99" s="44"/>
      <c r="X99" s="44"/>
      <c r="Y99" s="44"/>
      <c r="Z99" s="44"/>
      <c r="AA99" s="44"/>
      <c r="AB99" s="44"/>
      <c r="AC99" s="44"/>
    </row>
    <row r="100" customFormat="false" ht="12.75" hidden="false" customHeight="false" outlineLevel="0" collapsed="false">
      <c r="U100" s="44"/>
      <c r="V100" s="44"/>
      <c r="W100" s="44"/>
      <c r="X100" s="44"/>
      <c r="Y100" s="44"/>
      <c r="Z100" s="44"/>
      <c r="AA100" s="44"/>
      <c r="AB100" s="44"/>
      <c r="AC100" s="44"/>
    </row>
    <row r="101" customFormat="false" ht="12.75" hidden="false" customHeight="false" outlineLevel="0" collapsed="false">
      <c r="U101" s="44"/>
      <c r="V101" s="44"/>
      <c r="W101" s="44"/>
      <c r="X101" s="44"/>
      <c r="Y101" s="44"/>
      <c r="Z101" s="44"/>
      <c r="AA101" s="44"/>
      <c r="AB101" s="44"/>
      <c r="AC101" s="44"/>
    </row>
    <row r="102" customFormat="false" ht="12.75" hidden="false" customHeight="false" outlineLevel="0" collapsed="false">
      <c r="A102" s="33" t="s">
        <v>145</v>
      </c>
      <c r="P102" s="54"/>
      <c r="Q102" s="54"/>
      <c r="U102" s="55"/>
    </row>
    <row r="103" customFormat="false" ht="12.75" hidden="false" customHeight="false" outlineLevel="0" collapsed="false">
      <c r="A103" s="56"/>
      <c r="P103" s="54"/>
      <c r="Q103" s="54"/>
      <c r="U103" s="55"/>
    </row>
    <row r="104" customFormat="false" ht="12.75" hidden="false" customHeight="false" outlineLevel="0" collapsed="false">
      <c r="A104" s="0" t="s">
        <v>146</v>
      </c>
      <c r="B104" s="23" t="n">
        <f aca="false">$B$1</f>
        <v>2.135</v>
      </c>
      <c r="C104" s="40" t="n">
        <v>-0.12</v>
      </c>
      <c r="D104" s="25" t="n">
        <v>0.23</v>
      </c>
      <c r="E104" s="25" t="n">
        <f aca="false">+D104-C104</f>
        <v>0.35</v>
      </c>
      <c r="F104" s="1" t="n">
        <f aca="false">(B104+C104)/(1-'Variable Rates - Sept'!E181)+'Variable Rates - Sept'!D181-(B104+C104)</f>
        <v>0.136637951996646</v>
      </c>
      <c r="G104" s="34" t="n">
        <f aca="false">+E104-F104</f>
        <v>0.213362048003354</v>
      </c>
      <c r="H104" s="25" t="n">
        <v>0.19</v>
      </c>
      <c r="I104" s="25" t="n">
        <f aca="false">'Variable Rates - Sept'!C181/31</f>
        <v>0.369629032258065</v>
      </c>
      <c r="P104" s="54"/>
      <c r="Q104" s="54"/>
      <c r="U104" s="55"/>
    </row>
    <row r="105" customFormat="false" ht="12.75" hidden="false" customHeight="false" outlineLevel="0" collapsed="false">
      <c r="A105" s="0" t="s">
        <v>147</v>
      </c>
      <c r="B105" s="23" t="n">
        <f aca="false">$B$1</f>
        <v>2.135</v>
      </c>
      <c r="C105" s="40" t="n">
        <v>-0.12</v>
      </c>
      <c r="D105" s="25" t="n">
        <v>0.23</v>
      </c>
      <c r="E105" s="25" t="n">
        <f aca="false">+D105-C105</f>
        <v>0.35</v>
      </c>
      <c r="F105" s="1" t="n">
        <f aca="false">(B105+C105)/(1-'Variable Rates - Sept'!E182)+'Variable Rates - Sept'!D182-(B105+C105)</f>
        <v>0.159746326250132</v>
      </c>
      <c r="G105" s="34" t="n">
        <f aca="false">+E105-F105</f>
        <v>0.190253673749868</v>
      </c>
      <c r="H105" s="25" t="n">
        <v>0.17</v>
      </c>
      <c r="I105" s="25" t="n">
        <f aca="false">'Variable Rates - Sept'!C182/31</f>
        <v>0.422077419354839</v>
      </c>
      <c r="P105" s="54"/>
      <c r="Q105" s="54"/>
      <c r="U105" s="55"/>
    </row>
    <row r="106" customFormat="false" ht="12.75" hidden="false" customHeight="false" outlineLevel="0" collapsed="false">
      <c r="A106" s="0" t="s">
        <v>148</v>
      </c>
      <c r="B106" s="23" t="n">
        <f aca="false">$B$1</f>
        <v>2.135</v>
      </c>
      <c r="C106" s="40" t="n">
        <v>-0.07</v>
      </c>
      <c r="D106" s="25" t="n">
        <v>0.23</v>
      </c>
      <c r="E106" s="25" t="n">
        <f aca="false">+D106-C106</f>
        <v>0.3</v>
      </c>
      <c r="F106" s="1" t="n">
        <f aca="false">(B106+C106)/(1-'Variable Rates - Sept'!E185)+'Variable Rates - Sept'!D185-(B106+C106)</f>
        <v>0.128782459803717</v>
      </c>
      <c r="G106" s="34" t="n">
        <f aca="false">+E106-F106</f>
        <v>0.171217540196283</v>
      </c>
      <c r="H106" s="25" t="n">
        <v>0.15</v>
      </c>
      <c r="I106" s="25" t="n">
        <f aca="false">'Variable Rates - Sept'!C185/31</f>
        <v>0.350932258064516</v>
      </c>
      <c r="P106" s="54"/>
      <c r="Q106" s="54"/>
      <c r="U106" s="55"/>
    </row>
    <row r="107" customFormat="false" ht="12.75" hidden="false" customHeight="false" outlineLevel="0" collapsed="false">
      <c r="A107" s="0" t="s">
        <v>149</v>
      </c>
      <c r="B107" s="23" t="n">
        <f aca="false">$B$1</f>
        <v>2.135</v>
      </c>
      <c r="C107" s="40" t="n">
        <v>-0.07</v>
      </c>
      <c r="D107" s="25" t="n">
        <v>0.23</v>
      </c>
      <c r="E107" s="25" t="n">
        <f aca="false">+D107-C107</f>
        <v>0.3</v>
      </c>
      <c r="F107" s="1" t="n">
        <f aca="false">(B107+C107)/(1-'Variable Rates - Sept'!E186)+'Variable Rates - Sept'!D186-(B107+C107)</f>
        <v>0.152199831508004</v>
      </c>
      <c r="G107" s="34" t="n">
        <f aca="false">+E107-F107</f>
        <v>0.147800168491996</v>
      </c>
      <c r="H107" s="25" t="n">
        <v>0.13</v>
      </c>
      <c r="I107" s="25" t="n">
        <f aca="false">'Variable Rates - Sept'!C186/31</f>
        <v>0.40338064516129</v>
      </c>
    </row>
    <row r="108" customFormat="false" ht="12.75" hidden="false" customHeight="false" outlineLevel="0" collapsed="false">
      <c r="A108" s="0" t="s">
        <v>150</v>
      </c>
      <c r="B108" s="23" t="n">
        <f aca="false">$B$1</f>
        <v>2.135</v>
      </c>
      <c r="C108" s="24" t="n">
        <v>-0.01</v>
      </c>
      <c r="D108" s="25" t="n">
        <v>0.23</v>
      </c>
      <c r="E108" s="25" t="n">
        <f aca="false">+D108-C108</f>
        <v>0.24</v>
      </c>
      <c r="F108" s="1" t="n">
        <f aca="false">(B108+C108)/(1-'Variable Rates - Sept'!E189)+'Variable Rates - Sept'!D189-(B108+C108)</f>
        <v>0.118021612635079</v>
      </c>
      <c r="G108" s="34" t="n">
        <f aca="false">+E108-F108</f>
        <v>0.121978387364921</v>
      </c>
      <c r="H108" s="25" t="n">
        <v>0.1</v>
      </c>
      <c r="I108" s="25" t="n">
        <f aca="false">'Variable Rates - Sept'!C189/31</f>
        <v>0.327429032258065</v>
      </c>
    </row>
    <row r="109" customFormat="false" ht="12.75" hidden="false" customHeight="false" outlineLevel="0" collapsed="false">
      <c r="A109" s="0" t="s">
        <v>151</v>
      </c>
      <c r="B109" s="23" t="n">
        <f aca="false">$B$1</f>
        <v>2.135</v>
      </c>
      <c r="C109" s="24" t="n">
        <v>-0.01</v>
      </c>
      <c r="D109" s="25" t="n">
        <v>0.23</v>
      </c>
      <c r="E109" s="25" t="n">
        <f aca="false">+D109-C109</f>
        <v>0.24</v>
      </c>
      <c r="F109" s="1" t="n">
        <f aca="false">(B109+C109)/(1-'Variable Rates - Sept'!E190)+'Variable Rates - Sept'!D190-(B109+C109)</f>
        <v>0.141796436805701</v>
      </c>
      <c r="G109" s="34" t="n">
        <f aca="false">+E109-F109</f>
        <v>0.0982035631942988</v>
      </c>
      <c r="H109" s="25" t="n">
        <v>0.08</v>
      </c>
      <c r="I109" s="25" t="n">
        <f aca="false">'Variable Rates - Sept'!C190/31</f>
        <v>0.379877419354839</v>
      </c>
    </row>
    <row r="110" customFormat="false" ht="12.75" hidden="false" customHeight="false" outlineLevel="0" collapsed="false">
      <c r="F110" s="1"/>
      <c r="G110" s="34"/>
    </row>
    <row r="111" customFormat="false" ht="12.75" hidden="false" customHeight="false" outlineLevel="0" collapsed="false">
      <c r="A111" s="57" t="s">
        <v>161</v>
      </c>
      <c r="F111" s="1"/>
      <c r="G111" s="34"/>
    </row>
    <row r="112" customFormat="false" ht="12.75" hidden="false" customHeight="false" outlineLevel="0" collapsed="false">
      <c r="A112" s="0" t="s">
        <v>164</v>
      </c>
      <c r="B112" s="23" t="n">
        <f aca="false">$B$1</f>
        <v>2.135</v>
      </c>
      <c r="C112" s="40" t="n">
        <v>-0.08</v>
      </c>
      <c r="D112" s="25" t="n">
        <v>0.12</v>
      </c>
      <c r="E112" s="25" t="n">
        <f aca="false">+D112-C112</f>
        <v>0.2</v>
      </c>
      <c r="F112" s="1" t="n">
        <f aca="false">(B112+C112)/(1-'Variable Rates - Sept'!E206)+'Variable Rates - Sept'!D206-(B112+C112)</f>
        <v>0.0306490132577677</v>
      </c>
      <c r="G112" s="34" t="n">
        <f aca="false">+E112-F112</f>
        <v>0.169350986742232</v>
      </c>
      <c r="H112" s="25" t="n">
        <v>0.09</v>
      </c>
      <c r="I112" s="25" t="n">
        <f aca="false">'Variable Rates - Sept'!C206/31</f>
        <v>0.194864516129032</v>
      </c>
    </row>
    <row r="113" customFormat="false" ht="12.75" hidden="false" customHeight="false" outlineLevel="0" collapsed="false">
      <c r="B113" s="0"/>
      <c r="C113" s="0"/>
      <c r="D113" s="0"/>
      <c r="E113" s="0"/>
      <c r="H113" s="0"/>
      <c r="I113" s="0"/>
      <c r="T113" s="54"/>
    </row>
    <row r="114" customFormat="false" ht="12.75" hidden="false" customHeight="false" outlineLevel="0" collapsed="false">
      <c r="B114" s="0"/>
      <c r="C114" s="0"/>
      <c r="D114" s="0"/>
      <c r="E114" s="0"/>
      <c r="H114" s="0"/>
      <c r="I114" s="0"/>
    </row>
    <row r="115" customFormat="false" ht="12.75" hidden="false" customHeight="false" outlineLevel="0" collapsed="false">
      <c r="T115" s="54"/>
    </row>
    <row r="117" customFormat="false" ht="12.75" hidden="false" customHeight="false" outlineLevel="0" collapsed="false">
      <c r="N117" s="0" t="s">
        <v>219</v>
      </c>
    </row>
    <row r="119" customFormat="false" ht="12.75" hidden="false" customHeight="false" outlineLevel="0" collapsed="false">
      <c r="N119" s="0" t="n">
        <v>10000</v>
      </c>
      <c r="O119" s="0" t="n">
        <v>-0.05</v>
      </c>
      <c r="P119" s="54" t="n">
        <f aca="false">+B1</f>
        <v>2.135</v>
      </c>
      <c r="Q119" s="54" t="n">
        <f aca="false">+O119+P119</f>
        <v>2.085</v>
      </c>
      <c r="R119" s="0" t="n">
        <v>0</v>
      </c>
      <c r="S119" s="0" t="n">
        <v>0.315</v>
      </c>
      <c r="T119" s="0" t="n">
        <f aca="false">+N119/0.9501*Q119+N119*(R119+S119)</f>
        <v>25095.0584149037</v>
      </c>
      <c r="U119" s="55" t="n">
        <f aca="false">+N119/0.9421</f>
        <v>10614.5844390192</v>
      </c>
    </row>
    <row r="120" customFormat="false" ht="12.75" hidden="false" customHeight="false" outlineLevel="0" collapsed="false">
      <c r="T120" s="0" t="n">
        <f aca="false">+T119/N119</f>
        <v>2.50950584149037</v>
      </c>
    </row>
    <row r="121" customFormat="false" ht="12.75" hidden="false" customHeight="false" outlineLevel="0" collapsed="false">
      <c r="T121" s="54" t="n">
        <f aca="false">+T120-P119</f>
        <v>0.37450584149037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2" style="23" width="9.14"/>
  </cols>
  <sheetData>
    <row r="1" customFormat="false" ht="15.75" hidden="false" customHeight="false" outlineLevel="0" collapsed="false">
      <c r="A1" s="26" t="s">
        <v>234</v>
      </c>
      <c r="I1" s="58" t="n">
        <f aca="true">NOW()</f>
        <v>45926.9265134957</v>
      </c>
    </row>
    <row r="2" customFormat="false" ht="12.75" hidden="false" customHeight="false" outlineLevel="0" collapsed="false">
      <c r="I2" s="59" t="n">
        <f aca="true">NOW()</f>
        <v>45926.9265134957</v>
      </c>
    </row>
    <row r="4" customFormat="false" ht="12.75" hidden="false" customHeight="false" outlineLevel="0" collapsed="false">
      <c r="B4" s="29"/>
      <c r="C4" s="29" t="s">
        <v>181</v>
      </c>
      <c r="D4" s="29" t="s">
        <v>182</v>
      </c>
      <c r="E4" s="29" t="s">
        <v>183</v>
      </c>
      <c r="F4" s="29" t="s">
        <v>184</v>
      </c>
      <c r="G4" s="29" t="s">
        <v>185</v>
      </c>
      <c r="H4" s="29" t="s">
        <v>186</v>
      </c>
      <c r="I4" s="29" t="s">
        <v>185</v>
      </c>
    </row>
    <row r="5" customFormat="false" ht="12.75" hidden="false" customHeight="false" outlineLevel="0" collapsed="false">
      <c r="A5" s="32" t="s">
        <v>235</v>
      </c>
      <c r="B5" s="29" t="s">
        <v>187</v>
      </c>
      <c r="C5" s="29" t="s">
        <v>183</v>
      </c>
      <c r="D5" s="29" t="s">
        <v>183</v>
      </c>
      <c r="E5" s="29" t="s">
        <v>188</v>
      </c>
      <c r="F5" s="29" t="s">
        <v>189</v>
      </c>
      <c r="G5" s="29" t="s">
        <v>186</v>
      </c>
      <c r="H5" s="29" t="s">
        <v>190</v>
      </c>
      <c r="I5" s="29" t="s">
        <v>191</v>
      </c>
    </row>
    <row r="7" customFormat="false" ht="12.75" hidden="false" customHeight="false" outlineLevel="0" collapsed="false">
      <c r="A7" s="60" t="n">
        <v>35521</v>
      </c>
      <c r="B7" s="23" t="n">
        <v>1.96</v>
      </c>
      <c r="C7" s="23" t="n">
        <v>-0.095</v>
      </c>
      <c r="D7" s="23" t="n">
        <v>0.45</v>
      </c>
      <c r="E7" s="23" t="n">
        <f aca="false">D7-C7</f>
        <v>0.545</v>
      </c>
      <c r="F7" s="1" t="n">
        <f aca="false">(B7+C7)/(1-0.0667)+'Variable Rates - Sept'!D110-(B7+C7)</f>
        <v>0.285985653059038</v>
      </c>
      <c r="G7" s="23" t="n">
        <f aca="false">E7-F7</f>
        <v>0.259014346940962</v>
      </c>
    </row>
    <row r="8" customFormat="false" ht="12.75" hidden="false" customHeight="false" outlineLevel="0" collapsed="false">
      <c r="A8" s="60" t="n">
        <v>35551</v>
      </c>
      <c r="B8" s="23" t="n">
        <v>2.025</v>
      </c>
      <c r="C8" s="23" t="n">
        <v>-0.095</v>
      </c>
      <c r="D8" s="23" t="n">
        <v>0.45</v>
      </c>
      <c r="E8" s="23" t="n">
        <f aca="false">D8-C8</f>
        <v>0.545</v>
      </c>
      <c r="F8" s="1" t="n">
        <f aca="false">(B8+C8)/(1-0.0667)+'Variable Rates - Sept'!D110-(B8+C8)</f>
        <v>0.290630997535626</v>
      </c>
      <c r="G8" s="23" t="n">
        <f aca="false">E8-F8</f>
        <v>0.254369002464374</v>
      </c>
    </row>
    <row r="9" customFormat="false" ht="12.75" hidden="false" customHeight="false" outlineLevel="0" collapsed="false">
      <c r="A9" s="60" t="n">
        <v>35582</v>
      </c>
      <c r="B9" s="23" t="n">
        <v>2.045</v>
      </c>
      <c r="C9" s="23" t="n">
        <v>-0.095</v>
      </c>
      <c r="D9" s="23" t="n">
        <v>0.45</v>
      </c>
      <c r="E9" s="23" t="n">
        <f aca="false">D9-C9</f>
        <v>0.545</v>
      </c>
      <c r="F9" s="1" t="n">
        <f aca="false">(B9+C9)/(1-0.0667)+'Variable Rates - Sept'!D110-(B9+C9)</f>
        <v>0.292060334297653</v>
      </c>
      <c r="G9" s="23" t="n">
        <f aca="false">E9-F9</f>
        <v>0.252939665702347</v>
      </c>
    </row>
    <row r="10" customFormat="false" ht="12.75" hidden="false" customHeight="false" outlineLevel="0" collapsed="false">
      <c r="A10" s="60" t="n">
        <v>35612</v>
      </c>
      <c r="B10" s="23" t="n">
        <v>2.05</v>
      </c>
      <c r="C10" s="23" t="n">
        <v>-0.095</v>
      </c>
      <c r="D10" s="23" t="n">
        <v>0.45</v>
      </c>
      <c r="E10" s="23" t="n">
        <f aca="false">D10-C10</f>
        <v>0.545</v>
      </c>
      <c r="F10" s="1" t="n">
        <f aca="false">(B10+C10)/(1-0.0667)+'Variable Rates - Sept'!D110-(B10+C10)</f>
        <v>0.29241766848816</v>
      </c>
      <c r="G10" s="23" t="n">
        <f aca="false">E10-F10</f>
        <v>0.25258233151184</v>
      </c>
    </row>
    <row r="11" customFormat="false" ht="12.75" hidden="false" customHeight="false" outlineLevel="0" collapsed="false">
      <c r="A11" s="60" t="n">
        <v>35643</v>
      </c>
      <c r="B11" s="23" t="n">
        <v>2.055</v>
      </c>
      <c r="C11" s="23" t="n">
        <v>-0.095</v>
      </c>
      <c r="D11" s="23" t="n">
        <v>0.45</v>
      </c>
      <c r="E11" s="23" t="n">
        <f aca="false">D11-C11</f>
        <v>0.545</v>
      </c>
      <c r="F11" s="1" t="n">
        <f aca="false">(B11+C11)/(1-0.0667)+'Variable Rates - Sept'!D110-(B11+C11)</f>
        <v>0.292775002678667</v>
      </c>
      <c r="G11" s="23" t="n">
        <f aca="false">E11-F11</f>
        <v>0.252224997321333</v>
      </c>
    </row>
    <row r="12" customFormat="false" ht="12.75" hidden="false" customHeight="false" outlineLevel="0" collapsed="false">
      <c r="A12" s="60" t="n">
        <v>35674</v>
      </c>
      <c r="B12" s="23" t="n">
        <v>2.055</v>
      </c>
      <c r="C12" s="23" t="n">
        <v>-0.095</v>
      </c>
      <c r="D12" s="23" t="n">
        <v>0.45</v>
      </c>
      <c r="E12" s="23" t="n">
        <f aca="false">D12-C12</f>
        <v>0.545</v>
      </c>
      <c r="F12" s="1" t="n">
        <f aca="false">(B12+C12)/(1-0.0667)+'Variable Rates - Sept'!D110-(B12+C12)</f>
        <v>0.292775002678667</v>
      </c>
      <c r="G12" s="23" t="n">
        <f aca="false">E12-F12</f>
        <v>0.252224997321333</v>
      </c>
    </row>
    <row r="13" customFormat="false" ht="12.75" hidden="false" customHeight="false" outlineLevel="0" collapsed="false">
      <c r="A13" s="60" t="n">
        <v>35704</v>
      </c>
      <c r="B13" s="23" t="n">
        <v>2.08</v>
      </c>
      <c r="C13" s="23" t="n">
        <v>-0.095</v>
      </c>
      <c r="D13" s="23" t="n">
        <v>0.45</v>
      </c>
      <c r="E13" s="23" t="n">
        <f aca="false">D13-C13</f>
        <v>0.545</v>
      </c>
      <c r="F13" s="1" t="n">
        <f aca="false">(B13+C13)/(1-0.0667)+'Variable Rates - Sept'!D110-(B13+C13)</f>
        <v>0.294561673631201</v>
      </c>
      <c r="G13" s="23" t="n">
        <f aca="false">E13-F13</f>
        <v>0.250438326368799</v>
      </c>
    </row>
    <row r="14" customFormat="false" ht="12.75" hidden="false" customHeight="false" outlineLevel="0" collapsed="false">
      <c r="A14" s="60" t="n">
        <v>35735</v>
      </c>
      <c r="B14" s="23" t="n">
        <v>2.205</v>
      </c>
      <c r="C14" s="23" t="n">
        <v>-0.09</v>
      </c>
      <c r="D14" s="23" t="n">
        <v>0.45</v>
      </c>
      <c r="E14" s="23" t="n">
        <f aca="false">D14-C14</f>
        <v>0.54</v>
      </c>
      <c r="F14" s="1" t="n">
        <f aca="false">(B14+C14)/(1-0.0782)+'Variable Rates - Sept'!D110-(B14+C14)</f>
        <v>0.33212395313517</v>
      </c>
      <c r="G14" s="23" t="n">
        <f aca="false">E14-F14</f>
        <v>0.20787604686483</v>
      </c>
    </row>
    <row r="15" customFormat="false" ht="12.75" hidden="false" customHeight="false" outlineLevel="0" collapsed="false">
      <c r="A15" s="60" t="n">
        <v>35765</v>
      </c>
      <c r="B15" s="23" t="n">
        <v>2.315</v>
      </c>
      <c r="C15" s="23" t="n">
        <v>-0.09</v>
      </c>
      <c r="D15" s="23" t="n">
        <v>0.45</v>
      </c>
      <c r="E15" s="23" t="n">
        <f aca="false">D15-C15</f>
        <v>0.54</v>
      </c>
      <c r="F15" s="1" t="n">
        <f aca="false">(B15+C15)/(1-0.0782)+'Variable Rates - Sept'!D110-(B15+C15)</f>
        <v>0.341455695378607</v>
      </c>
      <c r="G15" s="23" t="n">
        <f aca="false">E15-F15</f>
        <v>0.198544304621393</v>
      </c>
    </row>
    <row r="16" customFormat="false" ht="12.75" hidden="false" customHeight="false" outlineLevel="0" collapsed="false">
      <c r="A16" s="60" t="n">
        <v>35796</v>
      </c>
      <c r="B16" s="23" t="n">
        <v>2.36</v>
      </c>
      <c r="C16" s="23" t="n">
        <v>-0.09</v>
      </c>
      <c r="D16" s="23" t="n">
        <v>0.45</v>
      </c>
      <c r="E16" s="23" t="n">
        <f aca="false">D16-C16</f>
        <v>0.54</v>
      </c>
      <c r="F16" s="1" t="n">
        <f aca="false">(B16+C16)/(1-0.0782)+'Variable Rates - Sept'!D110-(B16+C16)</f>
        <v>0.345273226296376</v>
      </c>
      <c r="G16" s="23" t="n">
        <f aca="false">E16-F16</f>
        <v>0.194726773703624</v>
      </c>
    </row>
    <row r="17" customFormat="false" ht="12.75" hidden="false" customHeight="false" outlineLevel="0" collapsed="false">
      <c r="A17" s="60" t="n">
        <v>35827</v>
      </c>
      <c r="B17" s="23" t="n">
        <v>2.28</v>
      </c>
      <c r="C17" s="23" t="n">
        <v>-0.09</v>
      </c>
      <c r="D17" s="23" t="n">
        <v>0.45</v>
      </c>
      <c r="E17" s="23" t="n">
        <f aca="false">D17-C17</f>
        <v>0.54</v>
      </c>
      <c r="F17" s="1" t="n">
        <f aca="false">(B17+C17)/(1-0.0782)+'Variable Rates - Sept'!D110-(B17+C17)</f>
        <v>0.338486504664786</v>
      </c>
      <c r="G17" s="23" t="n">
        <f aca="false">E17-F17</f>
        <v>0.201513495335214</v>
      </c>
    </row>
    <row r="18" customFormat="false" ht="12.75" hidden="false" customHeight="false" outlineLevel="0" collapsed="false">
      <c r="A18" s="60" t="n">
        <v>35855</v>
      </c>
      <c r="B18" s="23" t="n">
        <v>2.175</v>
      </c>
      <c r="C18" s="23" t="n">
        <v>-0.09</v>
      </c>
      <c r="D18" s="23" t="n">
        <v>0.45</v>
      </c>
      <c r="E18" s="23" t="n">
        <f aca="false">D18-C18</f>
        <v>0.54</v>
      </c>
      <c r="F18" s="1" t="n">
        <f aca="false">(B18+C18)/(1-0.0782)+'Variable Rates - Sept'!D110-(B18+C18)</f>
        <v>0.329578932523324</v>
      </c>
      <c r="G18" s="23" t="n">
        <f aca="false">E18-F18</f>
        <v>0.210421067476676</v>
      </c>
    </row>
    <row r="19" customFormat="false" ht="12.75" hidden="false" customHeight="false" outlineLevel="0" collapsed="false">
      <c r="A19" s="61" t="s">
        <v>236</v>
      </c>
      <c r="G19" s="23" t="n">
        <f aca="false">SUM(G7:G18)/12</f>
        <v>0.232239612969394</v>
      </c>
      <c r="H19" s="23" t="n">
        <f aca="false">G19*365/12</f>
        <v>7.06395489448572</v>
      </c>
    </row>
    <row r="22" customFormat="false" ht="15.75" hidden="false" customHeight="false" outlineLevel="0" collapsed="false">
      <c r="A22" s="26" t="s">
        <v>237</v>
      </c>
      <c r="I22" s="58"/>
    </row>
    <row r="23" customFormat="false" ht="12.75" hidden="false" customHeight="false" outlineLevel="0" collapsed="false">
      <c r="I23" s="59"/>
    </row>
    <row r="24" customFormat="false" ht="12.75" hidden="false" customHeight="false" outlineLevel="0" collapsed="false">
      <c r="B24" s="29"/>
      <c r="C24" s="29" t="s">
        <v>181</v>
      </c>
      <c r="D24" s="29" t="s">
        <v>182</v>
      </c>
      <c r="E24" s="29" t="s">
        <v>183</v>
      </c>
      <c r="F24" s="29" t="s">
        <v>184</v>
      </c>
      <c r="G24" s="29" t="s">
        <v>185</v>
      </c>
      <c r="H24" s="29" t="s">
        <v>186</v>
      </c>
      <c r="I24" s="29" t="s">
        <v>185</v>
      </c>
    </row>
    <row r="25" customFormat="false" ht="12.75" hidden="false" customHeight="false" outlineLevel="0" collapsed="false">
      <c r="A25" s="32" t="s">
        <v>235</v>
      </c>
      <c r="B25" s="29" t="s">
        <v>187</v>
      </c>
      <c r="C25" s="29" t="s">
        <v>183</v>
      </c>
      <c r="D25" s="29" t="s">
        <v>183</v>
      </c>
      <c r="E25" s="29" t="s">
        <v>188</v>
      </c>
      <c r="F25" s="29" t="s">
        <v>189</v>
      </c>
      <c r="G25" s="29" t="s">
        <v>186</v>
      </c>
      <c r="H25" s="29" t="s">
        <v>190</v>
      </c>
      <c r="I25" s="29" t="s">
        <v>191</v>
      </c>
    </row>
    <row r="27" customFormat="false" ht="12.75" hidden="false" customHeight="false" outlineLevel="0" collapsed="false">
      <c r="A27" s="60" t="n">
        <v>35521</v>
      </c>
      <c r="B27" s="23" t="n">
        <v>1.96</v>
      </c>
      <c r="C27" s="23" t="n">
        <v>-0.115</v>
      </c>
      <c r="D27" s="23" t="n">
        <v>0.48</v>
      </c>
      <c r="E27" s="23" t="n">
        <f aca="false">D27-C27</f>
        <v>0.595</v>
      </c>
      <c r="F27" s="1" t="n">
        <f aca="false">(B27+C27)/(1-0.0671)+'Variable Rates - Sept'!D158-(B27+C27)</f>
        <v>0.286803933969343</v>
      </c>
      <c r="G27" s="23" t="n">
        <f aca="false">E27-F27</f>
        <v>0.308196066030657</v>
      </c>
    </row>
    <row r="28" customFormat="false" ht="12.75" hidden="false" customHeight="false" outlineLevel="0" collapsed="false">
      <c r="A28" s="60" t="n">
        <v>35551</v>
      </c>
      <c r="B28" s="23" t="n">
        <v>2.025</v>
      </c>
      <c r="C28" s="23" t="n">
        <v>-0.115</v>
      </c>
      <c r="D28" s="23" t="n">
        <v>0.48</v>
      </c>
      <c r="E28" s="23" t="n">
        <f aca="false">D28-C28</f>
        <v>0.595</v>
      </c>
      <c r="F28" s="1" t="n">
        <f aca="false">(B28+C28)/(1-0.0671)+'Variable Rates - Sept'!D158-(B28+C28)</f>
        <v>0.291479140315147</v>
      </c>
      <c r="G28" s="23" t="n">
        <f aca="false">E28-F28</f>
        <v>0.303520859684853</v>
      </c>
    </row>
    <row r="29" customFormat="false" ht="12.75" hidden="false" customHeight="false" outlineLevel="0" collapsed="false">
      <c r="A29" s="60" t="n">
        <v>35582</v>
      </c>
      <c r="B29" s="23" t="n">
        <v>2.045</v>
      </c>
      <c r="C29" s="23" t="n">
        <v>-0.115</v>
      </c>
      <c r="D29" s="23" t="n">
        <v>0.48</v>
      </c>
      <c r="E29" s="23" t="n">
        <f aca="false">D29-C29</f>
        <v>0.595</v>
      </c>
      <c r="F29" s="1" t="n">
        <f aca="false">(B29+C29)/(1-0.0671)+'Variable Rates - Sept'!D158-(B29+C29)</f>
        <v>0.292917665344625</v>
      </c>
      <c r="G29" s="23" t="n">
        <f aca="false">E29-F29</f>
        <v>0.302082334655375</v>
      </c>
    </row>
    <row r="30" customFormat="false" ht="12.75" hidden="false" customHeight="false" outlineLevel="0" collapsed="false">
      <c r="A30" s="60" t="n">
        <v>35612</v>
      </c>
      <c r="B30" s="23" t="n">
        <v>2.05</v>
      </c>
      <c r="C30" s="23" t="n">
        <v>-0.115</v>
      </c>
      <c r="D30" s="23" t="n">
        <v>0.48</v>
      </c>
      <c r="E30" s="23" t="n">
        <f aca="false">D30-C30</f>
        <v>0.595</v>
      </c>
      <c r="F30" s="1" t="n">
        <f aca="false">(B30+C30)/(1-0.0671)+'Variable Rates - Sept'!D158-(B30+C30)</f>
        <v>0.293277296601994</v>
      </c>
      <c r="G30" s="23" t="n">
        <f aca="false">E30-F30</f>
        <v>0.301722703398006</v>
      </c>
    </row>
    <row r="31" customFormat="false" ht="12.75" hidden="false" customHeight="false" outlineLevel="0" collapsed="false">
      <c r="A31" s="60" t="n">
        <v>35643</v>
      </c>
      <c r="B31" s="23" t="n">
        <v>2.055</v>
      </c>
      <c r="C31" s="23" t="n">
        <v>-0.115</v>
      </c>
      <c r="D31" s="23" t="n">
        <v>0.48</v>
      </c>
      <c r="E31" s="23" t="n">
        <f aca="false">D31-C31</f>
        <v>0.595</v>
      </c>
      <c r="F31" s="1" t="n">
        <f aca="false">(B31+C31)/(1-0.0671)+'Variable Rates - Sept'!D158-(B31+C31)</f>
        <v>0.293636927859364</v>
      </c>
      <c r="G31" s="23" t="n">
        <f aca="false">E31-F31</f>
        <v>0.301363072140636</v>
      </c>
    </row>
    <row r="32" customFormat="false" ht="12.75" hidden="false" customHeight="false" outlineLevel="0" collapsed="false">
      <c r="A32" s="60" t="n">
        <v>35674</v>
      </c>
      <c r="B32" s="23" t="n">
        <v>2.055</v>
      </c>
      <c r="C32" s="23" t="n">
        <v>-0.115</v>
      </c>
      <c r="D32" s="23" t="n">
        <v>0.48</v>
      </c>
      <c r="E32" s="23" t="n">
        <f aca="false">D32-C32</f>
        <v>0.595</v>
      </c>
      <c r="F32" s="1" t="n">
        <f aca="false">(B32+C32)/(1-0.0671)+'Variable Rates - Sept'!D158-(B32+C32)</f>
        <v>0.293636927859364</v>
      </c>
      <c r="G32" s="23" t="n">
        <f aca="false">E32-F32</f>
        <v>0.301363072140636</v>
      </c>
    </row>
    <row r="33" customFormat="false" ht="12.75" hidden="false" customHeight="false" outlineLevel="0" collapsed="false">
      <c r="A33" s="60" t="n">
        <v>35704</v>
      </c>
      <c r="B33" s="23" t="n">
        <v>2.08</v>
      </c>
      <c r="C33" s="23" t="n">
        <v>-0.115</v>
      </c>
      <c r="D33" s="23" t="n">
        <v>0.48</v>
      </c>
      <c r="E33" s="23" t="n">
        <f aca="false">D33-C33</f>
        <v>0.595</v>
      </c>
      <c r="F33" s="1" t="n">
        <f aca="false">(B33+C33)/(1-0.0671)+'Variable Rates - Sept'!D158-(B33+C33)</f>
        <v>0.295435084146211</v>
      </c>
      <c r="G33" s="23" t="n">
        <f aca="false">E33-F33</f>
        <v>0.299564915853789</v>
      </c>
    </row>
    <row r="34" customFormat="false" ht="12.75" hidden="false" customHeight="false" outlineLevel="0" collapsed="false">
      <c r="A34" s="60" t="n">
        <v>35735</v>
      </c>
      <c r="B34" s="23" t="n">
        <v>2.205</v>
      </c>
      <c r="C34" s="23" t="n">
        <v>-0.115</v>
      </c>
      <c r="D34" s="23" t="n">
        <v>0.48</v>
      </c>
      <c r="E34" s="23" t="n">
        <f aca="false">D34-C34</f>
        <v>0.595</v>
      </c>
      <c r="F34" s="1" t="n">
        <f aca="false">(B34+C34)/(1-0.0671)+'Variable Rates - Sept'!D158-(B34+C34)</f>
        <v>0.304425865580448</v>
      </c>
      <c r="G34" s="23" t="n">
        <f aca="false">E34-F34</f>
        <v>0.290574134419552</v>
      </c>
    </row>
    <row r="35" customFormat="false" ht="12.75" hidden="false" customHeight="false" outlineLevel="0" collapsed="false">
      <c r="A35" s="60" t="n">
        <v>35765</v>
      </c>
      <c r="B35" s="23" t="n">
        <v>2.315</v>
      </c>
      <c r="C35" s="23" t="n">
        <v>-0.115</v>
      </c>
      <c r="D35" s="23" t="n">
        <v>0.48</v>
      </c>
      <c r="E35" s="23" t="n">
        <f aca="false">D35-C35</f>
        <v>0.595</v>
      </c>
      <c r="F35" s="1" t="n">
        <f aca="false">(B35+C35)/(1-0.088)+'Variable Rates - Sept'!D158-(B35+C35)</f>
        <v>0.366380701754386</v>
      </c>
      <c r="G35" s="23" t="n">
        <f aca="false">E35-F35</f>
        <v>0.228619298245614</v>
      </c>
    </row>
    <row r="36" customFormat="false" ht="12.75" hidden="false" customHeight="false" outlineLevel="0" collapsed="false">
      <c r="A36" s="60" t="n">
        <v>35796</v>
      </c>
      <c r="B36" s="23" t="n">
        <v>2.36</v>
      </c>
      <c r="C36" s="23" t="n">
        <v>-0.115</v>
      </c>
      <c r="D36" s="23" t="n">
        <v>0.48</v>
      </c>
      <c r="E36" s="23" t="n">
        <f aca="false">D36-C36</f>
        <v>0.595</v>
      </c>
      <c r="F36" s="1" t="n">
        <f aca="false">(B36+C36)/(1-0.088)+'Variable Rates - Sept'!D158-(B36+C36)</f>
        <v>0.370722807017544</v>
      </c>
      <c r="G36" s="23" t="n">
        <f aca="false">E36-F36</f>
        <v>0.224277192982456</v>
      </c>
    </row>
    <row r="37" customFormat="false" ht="12.75" hidden="false" customHeight="false" outlineLevel="0" collapsed="false">
      <c r="A37" s="60" t="n">
        <v>35827</v>
      </c>
      <c r="B37" s="23" t="n">
        <v>2.28</v>
      </c>
      <c r="C37" s="23" t="n">
        <v>-0.115</v>
      </c>
      <c r="D37" s="23" t="n">
        <v>0.48</v>
      </c>
      <c r="E37" s="23" t="n">
        <f aca="false">D37-C37</f>
        <v>0.595</v>
      </c>
      <c r="F37" s="1" t="n">
        <f aca="false">(B37+C37)/(1-0.088)+'Variable Rates - Sept'!D158-(B37+C37)</f>
        <v>0.36300350877193</v>
      </c>
      <c r="G37" s="23" t="n">
        <f aca="false">E37-F37</f>
        <v>0.23199649122807</v>
      </c>
    </row>
    <row r="38" customFormat="false" ht="12.75" hidden="false" customHeight="false" outlineLevel="0" collapsed="false">
      <c r="A38" s="60" t="n">
        <v>35855</v>
      </c>
      <c r="B38" s="23" t="n">
        <v>2.175</v>
      </c>
      <c r="C38" s="23" t="n">
        <v>-0.115</v>
      </c>
      <c r="D38" s="23" t="n">
        <v>0.48</v>
      </c>
      <c r="E38" s="23" t="n">
        <f aca="false">D38-C38</f>
        <v>0.595</v>
      </c>
      <c r="F38" s="1" t="n">
        <f aca="false">(B38+C38)/(1-0.088)+'Variable Rates - Sept'!D158-(B38+C38)</f>
        <v>0.352871929824561</v>
      </c>
      <c r="G38" s="23" t="n">
        <f aca="false">E38-F38</f>
        <v>0.242128070175439</v>
      </c>
    </row>
    <row r="39" customFormat="false" ht="12.75" hidden="false" customHeight="false" outlineLevel="0" collapsed="false">
      <c r="A39" s="61" t="s">
        <v>236</v>
      </c>
      <c r="G39" s="23" t="n">
        <f aca="false">SUM(G27:G38)/12</f>
        <v>0.277950684246257</v>
      </c>
      <c r="H39" s="23" t="n">
        <f aca="false">G39*365/12</f>
        <v>8.45433331249032</v>
      </c>
    </row>
    <row r="42" customFormat="false" ht="15.75" hidden="false" customHeight="false" outlineLevel="0" collapsed="false">
      <c r="A42" s="26" t="s">
        <v>237</v>
      </c>
      <c r="I42" s="58"/>
    </row>
    <row r="43" customFormat="false" ht="12.75" hidden="false" customHeight="false" outlineLevel="0" collapsed="false">
      <c r="I43" s="59"/>
    </row>
    <row r="44" customFormat="false" ht="12.75" hidden="false" customHeight="false" outlineLevel="0" collapsed="false">
      <c r="B44" s="29"/>
      <c r="C44" s="29" t="s">
        <v>181</v>
      </c>
      <c r="D44" s="29" t="s">
        <v>182</v>
      </c>
      <c r="E44" s="29" t="s">
        <v>183</v>
      </c>
      <c r="F44" s="29" t="s">
        <v>184</v>
      </c>
      <c r="G44" s="29" t="s">
        <v>185</v>
      </c>
      <c r="H44" s="29" t="s">
        <v>186</v>
      </c>
      <c r="I44" s="29" t="s">
        <v>185</v>
      </c>
    </row>
    <row r="45" customFormat="false" ht="12.75" hidden="false" customHeight="false" outlineLevel="0" collapsed="false">
      <c r="A45" s="32" t="s">
        <v>235</v>
      </c>
      <c r="B45" s="29" t="s">
        <v>187</v>
      </c>
      <c r="C45" s="29" t="s">
        <v>183</v>
      </c>
      <c r="D45" s="29" t="s">
        <v>183</v>
      </c>
      <c r="E45" s="29" t="s">
        <v>188</v>
      </c>
      <c r="F45" s="29" t="s">
        <v>189</v>
      </c>
      <c r="G45" s="29" t="s">
        <v>186</v>
      </c>
      <c r="H45" s="29" t="s">
        <v>190</v>
      </c>
      <c r="I45" s="29" t="s">
        <v>191</v>
      </c>
    </row>
    <row r="47" customFormat="false" ht="12.75" hidden="false" customHeight="false" outlineLevel="0" collapsed="false">
      <c r="A47" s="60" t="n">
        <v>35521</v>
      </c>
      <c r="B47" s="23" t="n">
        <v>1.96</v>
      </c>
      <c r="C47" s="23" t="n">
        <v>-0.115</v>
      </c>
      <c r="D47" s="23" t="n">
        <v>0.48</v>
      </c>
      <c r="E47" s="23" t="n">
        <f aca="false">D47-C47</f>
        <v>0.595</v>
      </c>
      <c r="F47" s="1" t="n">
        <f aca="false">(B47+C47)/(1-0.0671)+'Variable Rates - Sept'!D158-(B47+C47)</f>
        <v>0.286803933969343</v>
      </c>
      <c r="G47" s="23" t="n">
        <f aca="false">E47-F47</f>
        <v>0.308196066030657</v>
      </c>
    </row>
    <row r="48" customFormat="false" ht="12.75" hidden="false" customHeight="false" outlineLevel="0" collapsed="false">
      <c r="A48" s="60" t="n">
        <v>35551</v>
      </c>
      <c r="B48" s="23" t="n">
        <v>2.025</v>
      </c>
      <c r="C48" s="23" t="n">
        <v>-0.115</v>
      </c>
      <c r="D48" s="23" t="n">
        <v>0.48</v>
      </c>
      <c r="E48" s="23" t="n">
        <f aca="false">D48-C48</f>
        <v>0.595</v>
      </c>
      <c r="F48" s="1" t="n">
        <f aca="false">(B48+C48)/(1-0.0671)+'Variable Rates - Sept'!D158-(B48+C48)</f>
        <v>0.291479140315147</v>
      </c>
      <c r="G48" s="23" t="n">
        <f aca="false">E48-F48</f>
        <v>0.303520859684853</v>
      </c>
    </row>
    <row r="49" customFormat="false" ht="12.75" hidden="false" customHeight="false" outlineLevel="0" collapsed="false">
      <c r="A49" s="60" t="n">
        <v>35582</v>
      </c>
      <c r="B49" s="23" t="n">
        <v>2.045</v>
      </c>
      <c r="C49" s="23" t="n">
        <v>-0.115</v>
      </c>
      <c r="D49" s="23" t="n">
        <v>0.48</v>
      </c>
      <c r="E49" s="23" t="n">
        <f aca="false">D49-C49</f>
        <v>0.595</v>
      </c>
      <c r="F49" s="1" t="n">
        <f aca="false">(B49+C49)/(1-0.0671)+'Variable Rates - Sept'!D158-(B49+C49)</f>
        <v>0.292917665344625</v>
      </c>
      <c r="G49" s="23" t="n">
        <f aca="false">E49-F49</f>
        <v>0.302082334655375</v>
      </c>
    </row>
    <row r="50" customFormat="false" ht="12.75" hidden="false" customHeight="false" outlineLevel="0" collapsed="false">
      <c r="A50" s="60" t="n">
        <v>35612</v>
      </c>
      <c r="B50" s="23" t="n">
        <v>2.05</v>
      </c>
      <c r="C50" s="23" t="n">
        <v>-0.115</v>
      </c>
      <c r="D50" s="23" t="n">
        <v>0.48</v>
      </c>
      <c r="E50" s="23" t="n">
        <f aca="false">D50-C50</f>
        <v>0.595</v>
      </c>
      <c r="F50" s="1" t="n">
        <f aca="false">(B50+C50)/(1-0.0671)+'Variable Rates - Sept'!D158-(B50+C50)</f>
        <v>0.293277296601994</v>
      </c>
      <c r="G50" s="23" t="n">
        <f aca="false">E50-F50</f>
        <v>0.301722703398006</v>
      </c>
    </row>
    <row r="51" customFormat="false" ht="12.75" hidden="false" customHeight="false" outlineLevel="0" collapsed="false">
      <c r="A51" s="60" t="n">
        <v>35643</v>
      </c>
      <c r="B51" s="23" t="n">
        <v>2.055</v>
      </c>
      <c r="C51" s="23" t="n">
        <v>-0.115</v>
      </c>
      <c r="D51" s="23" t="n">
        <v>0.48</v>
      </c>
      <c r="E51" s="23" t="n">
        <f aca="false">D51-C51</f>
        <v>0.595</v>
      </c>
      <c r="F51" s="1" t="n">
        <f aca="false">(B51+C51)/(1-0.0671)+'Variable Rates - Sept'!D158-(B51+C51)</f>
        <v>0.293636927859364</v>
      </c>
      <c r="G51" s="23" t="n">
        <f aca="false">E51-F51</f>
        <v>0.301363072140636</v>
      </c>
    </row>
    <row r="52" customFormat="false" ht="12.75" hidden="false" customHeight="false" outlineLevel="0" collapsed="false">
      <c r="A52" s="60" t="n">
        <v>35674</v>
      </c>
      <c r="B52" s="23" t="n">
        <v>2.055</v>
      </c>
      <c r="C52" s="23" t="n">
        <v>-0.115</v>
      </c>
      <c r="D52" s="23" t="n">
        <v>0.48</v>
      </c>
      <c r="E52" s="23" t="n">
        <f aca="false">D52-C52</f>
        <v>0.595</v>
      </c>
      <c r="F52" s="1" t="n">
        <f aca="false">(B52+C52)/(1-0.0671)+'Variable Rates - Sept'!D158-(B52+C52)</f>
        <v>0.293636927859364</v>
      </c>
      <c r="G52" s="23" t="n">
        <f aca="false">E52-F52</f>
        <v>0.301363072140636</v>
      </c>
    </row>
    <row r="53" customFormat="false" ht="12.75" hidden="false" customHeight="false" outlineLevel="0" collapsed="false">
      <c r="A53" s="60" t="n">
        <v>35704</v>
      </c>
      <c r="B53" s="23" t="n">
        <v>2.08</v>
      </c>
      <c r="C53" s="23" t="n">
        <v>-0.115</v>
      </c>
      <c r="D53" s="23" t="n">
        <v>0.48</v>
      </c>
      <c r="E53" s="23" t="n">
        <f aca="false">D53-C53</f>
        <v>0.595</v>
      </c>
      <c r="F53" s="1" t="n">
        <f aca="false">(B53+C53)/(1-0.0671)+'Variable Rates - Sept'!D158-(B53+C53)</f>
        <v>0.295435084146211</v>
      </c>
      <c r="G53" s="23" t="n">
        <f aca="false">E53-F53</f>
        <v>0.299564915853789</v>
      </c>
    </row>
    <row r="54" customFormat="false" ht="12.75" hidden="false" customHeight="false" outlineLevel="0" collapsed="false">
      <c r="A54" s="60" t="n">
        <v>35735</v>
      </c>
      <c r="B54" s="23" t="n">
        <v>2.205</v>
      </c>
      <c r="C54" s="23" t="n">
        <v>-0.115</v>
      </c>
      <c r="D54" s="23" t="n">
        <v>0.48</v>
      </c>
      <c r="E54" s="23" t="n">
        <f aca="false">D54-C54</f>
        <v>0.595</v>
      </c>
      <c r="F54" s="1" t="n">
        <f aca="false">(B54+C54)/(1-0.0671)+'Variable Rates - Sept'!D158-(B54+C54)</f>
        <v>0.304425865580448</v>
      </c>
      <c r="G54" s="23" t="n">
        <f aca="false">E54-F54</f>
        <v>0.290574134419552</v>
      </c>
    </row>
    <row r="55" customFormat="false" ht="12.75" hidden="false" customHeight="false" outlineLevel="0" collapsed="false">
      <c r="A55" s="60" t="n">
        <v>35765</v>
      </c>
      <c r="B55" s="23" t="n">
        <v>2.315</v>
      </c>
      <c r="C55" s="23" t="n">
        <v>-0.115</v>
      </c>
      <c r="D55" s="23" t="n">
        <v>0.48</v>
      </c>
      <c r="E55" s="23" t="n">
        <f aca="false">D55-C55</f>
        <v>0.595</v>
      </c>
      <c r="F55" s="1" t="n">
        <f aca="false">(B55+C55)/(1-0.088)+'Variable Rates - Sept'!D158-(B55+C55)</f>
        <v>0.366380701754386</v>
      </c>
      <c r="G55" s="23" t="n">
        <f aca="false">E55-F55</f>
        <v>0.228619298245614</v>
      </c>
    </row>
    <row r="56" customFormat="false" ht="12.75" hidden="false" customHeight="false" outlineLevel="0" collapsed="false">
      <c r="A56" s="60" t="n">
        <v>35796</v>
      </c>
      <c r="B56" s="23" t="n">
        <v>2.36</v>
      </c>
      <c r="C56" s="23" t="n">
        <v>-0.115</v>
      </c>
      <c r="D56" s="23" t="n">
        <v>0.48</v>
      </c>
      <c r="E56" s="23" t="n">
        <f aca="false">D56-C56</f>
        <v>0.595</v>
      </c>
      <c r="F56" s="1" t="n">
        <f aca="false">(B56+C56)/(1-0.088)+'Variable Rates - Sept'!D158-(B56+C56)</f>
        <v>0.370722807017544</v>
      </c>
      <c r="G56" s="23" t="n">
        <f aca="false">E56-F56</f>
        <v>0.224277192982456</v>
      </c>
    </row>
    <row r="57" customFormat="false" ht="12.75" hidden="false" customHeight="false" outlineLevel="0" collapsed="false">
      <c r="A57" s="60" t="n">
        <v>35827</v>
      </c>
      <c r="B57" s="23" t="n">
        <v>2.28</v>
      </c>
      <c r="C57" s="23" t="n">
        <v>-0.115</v>
      </c>
      <c r="D57" s="23" t="n">
        <v>0.48</v>
      </c>
      <c r="E57" s="23" t="n">
        <f aca="false">D57-C57</f>
        <v>0.595</v>
      </c>
      <c r="F57" s="1" t="n">
        <f aca="false">(B57+C57)/(1-0.088)+'Variable Rates - Sept'!D158-(B57+C57)</f>
        <v>0.36300350877193</v>
      </c>
      <c r="G57" s="23" t="n">
        <f aca="false">E57-F57</f>
        <v>0.23199649122807</v>
      </c>
    </row>
    <row r="58" customFormat="false" ht="12.75" hidden="false" customHeight="false" outlineLevel="0" collapsed="false">
      <c r="A58" s="60" t="n">
        <v>35855</v>
      </c>
      <c r="B58" s="23" t="n">
        <v>2.175</v>
      </c>
      <c r="C58" s="23" t="n">
        <v>-0.115</v>
      </c>
      <c r="D58" s="23" t="n">
        <v>0.48</v>
      </c>
      <c r="E58" s="23" t="n">
        <f aca="false">D58-C58</f>
        <v>0.595</v>
      </c>
      <c r="F58" s="1" t="n">
        <f aca="false">(B58+C58)/(1-0.088)+'Variable Rates - Sept'!D158-(B58+C58)</f>
        <v>0.352871929824561</v>
      </c>
      <c r="G58" s="23" t="n">
        <f aca="false">E58-F58</f>
        <v>0.242128070175439</v>
      </c>
    </row>
    <row r="59" customFormat="false" ht="12.75" hidden="false" customHeight="false" outlineLevel="0" collapsed="false">
      <c r="A59" s="61" t="s">
        <v>236</v>
      </c>
      <c r="G59" s="23" t="n">
        <f aca="false">SUM(G47:G58)/12</f>
        <v>0.277950684246257</v>
      </c>
      <c r="H59" s="23" t="n">
        <f aca="false">G59*365/12</f>
        <v>8.45433331249032</v>
      </c>
    </row>
    <row r="61" customFormat="false" ht="15.75" hidden="false" customHeight="false" outlineLevel="0" collapsed="false">
      <c r="A61" s="26" t="s">
        <v>238</v>
      </c>
      <c r="I61" s="58"/>
    </row>
    <row r="62" customFormat="false" ht="12.75" hidden="false" customHeight="false" outlineLevel="0" collapsed="false">
      <c r="I62" s="59"/>
    </row>
    <row r="63" customFormat="false" ht="12.75" hidden="false" customHeight="false" outlineLevel="0" collapsed="false">
      <c r="B63" s="29"/>
      <c r="C63" s="29" t="s">
        <v>181</v>
      </c>
      <c r="D63" s="29" t="s">
        <v>182</v>
      </c>
      <c r="E63" s="29" t="s">
        <v>183</v>
      </c>
      <c r="F63" s="29" t="s">
        <v>184</v>
      </c>
      <c r="G63" s="29" t="s">
        <v>185</v>
      </c>
      <c r="H63" s="29" t="s">
        <v>186</v>
      </c>
      <c r="I63" s="29" t="s">
        <v>185</v>
      </c>
    </row>
    <row r="64" customFormat="false" ht="12.75" hidden="false" customHeight="false" outlineLevel="0" collapsed="false">
      <c r="A64" s="32" t="s">
        <v>235</v>
      </c>
      <c r="B64" s="29" t="s">
        <v>187</v>
      </c>
      <c r="C64" s="29" t="s">
        <v>183</v>
      </c>
      <c r="D64" s="29" t="s">
        <v>183</v>
      </c>
      <c r="E64" s="29" t="s">
        <v>188</v>
      </c>
      <c r="F64" s="29" t="s">
        <v>189</v>
      </c>
      <c r="G64" s="29" t="s">
        <v>186</v>
      </c>
      <c r="H64" s="29" t="s">
        <v>190</v>
      </c>
      <c r="I64" s="29" t="s">
        <v>191</v>
      </c>
    </row>
    <row r="66" customFormat="false" ht="12.75" hidden="false" customHeight="false" outlineLevel="0" collapsed="false">
      <c r="A66" s="60" t="n">
        <v>35521</v>
      </c>
      <c r="B66" s="23" t="n">
        <v>1.96</v>
      </c>
      <c r="C66" s="23" t="n">
        <v>-0.125</v>
      </c>
      <c r="D66" s="23" t="n">
        <v>0.48</v>
      </c>
      <c r="E66" s="23" t="n">
        <f aca="false">D66-C66</f>
        <v>0.605</v>
      </c>
      <c r="F66" s="1" t="n">
        <f aca="false">(B66+C66)/(1-0.0574)+'Variable Rates - Sept'!D154-(B66+C66)</f>
        <v>0.250643051135158</v>
      </c>
      <c r="G66" s="23" t="n">
        <f aca="false">E66-F66</f>
        <v>0.354356948864842</v>
      </c>
    </row>
    <row r="67" customFormat="false" ht="12.75" hidden="false" customHeight="false" outlineLevel="0" collapsed="false">
      <c r="A67" s="60" t="n">
        <v>35551</v>
      </c>
      <c r="B67" s="23" t="n">
        <v>2.025</v>
      </c>
      <c r="C67" s="23" t="n">
        <v>-0.125</v>
      </c>
      <c r="D67" s="23" t="n">
        <v>0.48</v>
      </c>
      <c r="E67" s="23" t="n">
        <f aca="false">D67-C67</f>
        <v>0.605</v>
      </c>
      <c r="F67" s="1" t="n">
        <f aca="false">(B67+C67)/(1-0.0574)+'Variable Rates - Sept'!D154-(B67+C67)</f>
        <v>0.254601251856567</v>
      </c>
      <c r="G67" s="23" t="n">
        <f aca="false">E67-F67</f>
        <v>0.350398748143433</v>
      </c>
    </row>
    <row r="68" customFormat="false" ht="12.75" hidden="false" customHeight="false" outlineLevel="0" collapsed="false">
      <c r="A68" s="60" t="n">
        <v>35582</v>
      </c>
      <c r="B68" s="23" t="n">
        <v>2.045</v>
      </c>
      <c r="C68" s="23" t="n">
        <v>-0.125</v>
      </c>
      <c r="D68" s="23" t="n">
        <v>0.48</v>
      </c>
      <c r="E68" s="23" t="n">
        <f aca="false">D68-C68</f>
        <v>0.605</v>
      </c>
      <c r="F68" s="1" t="n">
        <f aca="false">(B68+C68)/(1-0.0574)+'Variable Rates - Sept'!D154-(B68+C68)</f>
        <v>0.255819159770847</v>
      </c>
      <c r="G68" s="23" t="n">
        <f aca="false">E68-F68</f>
        <v>0.349180840229153</v>
      </c>
    </row>
    <row r="69" customFormat="false" ht="12.75" hidden="false" customHeight="false" outlineLevel="0" collapsed="false">
      <c r="A69" s="60" t="n">
        <v>35612</v>
      </c>
      <c r="B69" s="23" t="n">
        <v>2.05</v>
      </c>
      <c r="C69" s="23" t="n">
        <v>-0.125</v>
      </c>
      <c r="D69" s="23" t="n">
        <v>0.48</v>
      </c>
      <c r="E69" s="23" t="n">
        <f aca="false">D69-C69</f>
        <v>0.605</v>
      </c>
      <c r="F69" s="1" t="n">
        <f aca="false">(B69+C69)/(1-0.0574)+'Variable Rates - Sept'!D154-(B69+C69)</f>
        <v>0.256123636749416</v>
      </c>
      <c r="G69" s="23" t="n">
        <f aca="false">E69-F69</f>
        <v>0.348876363250584</v>
      </c>
    </row>
    <row r="70" customFormat="false" ht="12.75" hidden="false" customHeight="false" outlineLevel="0" collapsed="false">
      <c r="A70" s="60" t="n">
        <v>35643</v>
      </c>
      <c r="B70" s="23" t="n">
        <v>2.055</v>
      </c>
      <c r="C70" s="23" t="n">
        <v>-0.125</v>
      </c>
      <c r="D70" s="23" t="n">
        <v>0.48</v>
      </c>
      <c r="E70" s="23" t="n">
        <f aca="false">D70-C70</f>
        <v>0.605</v>
      </c>
      <c r="F70" s="1" t="n">
        <f aca="false">(B70+C70)/(1-0.0574)+'Variable Rates - Sept'!D154-(B70+C70)</f>
        <v>0.256428113727987</v>
      </c>
      <c r="G70" s="23" t="n">
        <f aca="false">E70-F70</f>
        <v>0.348571886272013</v>
      </c>
    </row>
    <row r="71" customFormat="false" ht="12.75" hidden="false" customHeight="false" outlineLevel="0" collapsed="false">
      <c r="A71" s="60" t="n">
        <v>35674</v>
      </c>
      <c r="B71" s="23" t="n">
        <v>2.055</v>
      </c>
      <c r="C71" s="23" t="n">
        <v>-0.125</v>
      </c>
      <c r="D71" s="23" t="n">
        <v>0.48</v>
      </c>
      <c r="E71" s="23" t="n">
        <f aca="false">D71-C71</f>
        <v>0.605</v>
      </c>
      <c r="F71" s="1" t="n">
        <f aca="false">(B71+C71)/(1-0.0574)+'Variable Rates - Sept'!D154-(B71+C71)</f>
        <v>0.256428113727987</v>
      </c>
      <c r="G71" s="23" t="n">
        <f aca="false">E71-F71</f>
        <v>0.348571886272013</v>
      </c>
    </row>
    <row r="72" customFormat="false" ht="12.75" hidden="false" customHeight="false" outlineLevel="0" collapsed="false">
      <c r="A72" s="60" t="n">
        <v>35704</v>
      </c>
      <c r="B72" s="23" t="n">
        <v>2.08</v>
      </c>
      <c r="C72" s="23" t="n">
        <v>-0.125</v>
      </c>
      <c r="D72" s="23" t="n">
        <v>0.48</v>
      </c>
      <c r="E72" s="23" t="n">
        <f aca="false">D72-C72</f>
        <v>0.605</v>
      </c>
      <c r="F72" s="1" t="n">
        <f aca="false">(B72+C72)/(1-0.0574)+'Variable Rates - Sept'!D154-(B72+C72)</f>
        <v>0.257950498620836</v>
      </c>
      <c r="G72" s="23" t="n">
        <f aca="false">E72-F72</f>
        <v>0.347049501379164</v>
      </c>
    </row>
    <row r="73" customFormat="false" ht="12.75" hidden="false" customHeight="false" outlineLevel="0" collapsed="false">
      <c r="A73" s="60" t="n">
        <v>35735</v>
      </c>
      <c r="B73" s="23" t="n">
        <v>2.205</v>
      </c>
      <c r="C73" s="23" t="n">
        <v>-0.125</v>
      </c>
      <c r="D73" s="23" t="n">
        <v>0.48</v>
      </c>
      <c r="E73" s="23" t="n">
        <f aca="false">D73-C73</f>
        <v>0.605</v>
      </c>
      <c r="F73" s="1" t="n">
        <f aca="false">(B73+C73)/(1-0.0574)+'Variable Rates - Sept'!D154-(B73+C73)</f>
        <v>0.265562423085084</v>
      </c>
      <c r="G73" s="23" t="n">
        <f aca="false">E73-F73</f>
        <v>0.339437576914916</v>
      </c>
    </row>
    <row r="74" customFormat="false" ht="12.75" hidden="false" customHeight="false" outlineLevel="0" collapsed="false">
      <c r="A74" s="60" t="n">
        <v>35765</v>
      </c>
      <c r="B74" s="23" t="n">
        <v>2.315</v>
      </c>
      <c r="C74" s="23" t="n">
        <v>-0.125</v>
      </c>
      <c r="D74" s="23" t="n">
        <v>0.48</v>
      </c>
      <c r="E74" s="23" t="n">
        <f aca="false">D74-C74</f>
        <v>0.605</v>
      </c>
      <c r="F74" s="1" t="n">
        <f aca="false">(B74+C74)/(1-0.0738)+'Variable Rates - Sept'!D154-(B74+C74)</f>
        <v>0.313400107968041</v>
      </c>
      <c r="G74" s="23" t="n">
        <f aca="false">E74-F74</f>
        <v>0.291599892031959</v>
      </c>
    </row>
    <row r="75" customFormat="false" ht="12.75" hidden="false" customHeight="false" outlineLevel="0" collapsed="false">
      <c r="A75" s="60" t="n">
        <v>35796</v>
      </c>
      <c r="B75" s="23" t="n">
        <v>2.36</v>
      </c>
      <c r="C75" s="23" t="n">
        <v>-0.125</v>
      </c>
      <c r="D75" s="23" t="n">
        <v>0.48</v>
      </c>
      <c r="E75" s="23" t="n">
        <f aca="false">D75-C75</f>
        <v>0.605</v>
      </c>
      <c r="F75" s="1" t="n">
        <f aca="false">(B75+C75)/(1-0.0738)+'Variable Rates - Sept'!D154-(B75+C75)</f>
        <v>0.316985726624919</v>
      </c>
      <c r="G75" s="23" t="n">
        <f aca="false">E75-F75</f>
        <v>0.288014273375081</v>
      </c>
    </row>
    <row r="76" customFormat="false" ht="12.75" hidden="false" customHeight="false" outlineLevel="0" collapsed="false">
      <c r="A76" s="60" t="n">
        <v>35827</v>
      </c>
      <c r="B76" s="23" t="n">
        <v>2.28</v>
      </c>
      <c r="C76" s="23" t="n">
        <v>-0.125</v>
      </c>
      <c r="D76" s="23" t="n">
        <v>0.48</v>
      </c>
      <c r="E76" s="23" t="n">
        <f aca="false">D76-C76</f>
        <v>0.605</v>
      </c>
      <c r="F76" s="1" t="n">
        <f aca="false">(B76+C76)/(1-0.0738)+'Variable Rates - Sept'!D154-(B76+C76)</f>
        <v>0.310611293457137</v>
      </c>
      <c r="G76" s="23" t="n">
        <f aca="false">E76-F76</f>
        <v>0.294388706542863</v>
      </c>
    </row>
    <row r="77" customFormat="false" ht="12.75" hidden="false" customHeight="false" outlineLevel="0" collapsed="false">
      <c r="A77" s="60" t="n">
        <v>35855</v>
      </c>
      <c r="B77" s="23" t="n">
        <v>2.175</v>
      </c>
      <c r="C77" s="23" t="n">
        <v>-0.125</v>
      </c>
      <c r="D77" s="23" t="n">
        <v>0.48</v>
      </c>
      <c r="E77" s="23" t="n">
        <f aca="false">D77-C77</f>
        <v>0.605</v>
      </c>
      <c r="F77" s="1" t="n">
        <f aca="false">(B77+C77)/(1-0.0738)+'Variable Rates - Sept'!D154-(B77+C77)</f>
        <v>0.302244849924422</v>
      </c>
      <c r="G77" s="23" t="n">
        <f aca="false">E77-F77</f>
        <v>0.302755150075578</v>
      </c>
    </row>
    <row r="78" customFormat="false" ht="12.75" hidden="false" customHeight="false" outlineLevel="0" collapsed="false">
      <c r="A78" s="61" t="s">
        <v>236</v>
      </c>
      <c r="G78" s="23" t="n">
        <f aca="false">SUM(G66:G77)/12</f>
        <v>0.330266814445967</v>
      </c>
      <c r="H78" s="23" t="n">
        <f aca="false">G78*365/12</f>
        <v>10.0456156060648</v>
      </c>
    </row>
    <row r="80" customFormat="false" ht="15.75" hidden="false" customHeight="false" outlineLevel="0" collapsed="false">
      <c r="A80" s="26" t="s">
        <v>239</v>
      </c>
      <c r="I80" s="58"/>
    </row>
    <row r="81" customFormat="false" ht="12.75" hidden="false" customHeight="false" outlineLevel="0" collapsed="false">
      <c r="I81" s="59"/>
    </row>
    <row r="82" customFormat="false" ht="12.75" hidden="false" customHeight="false" outlineLevel="0" collapsed="false">
      <c r="B82" s="29"/>
      <c r="C82" s="29" t="s">
        <v>181</v>
      </c>
      <c r="D82" s="29" t="s">
        <v>182</v>
      </c>
      <c r="E82" s="29" t="s">
        <v>183</v>
      </c>
      <c r="F82" s="29" t="s">
        <v>184</v>
      </c>
      <c r="G82" s="29" t="s">
        <v>185</v>
      </c>
      <c r="H82" s="29" t="s">
        <v>186</v>
      </c>
      <c r="I82" s="29" t="s">
        <v>185</v>
      </c>
    </row>
    <row r="83" customFormat="false" ht="12.75" hidden="false" customHeight="false" outlineLevel="0" collapsed="false">
      <c r="A83" s="32" t="s">
        <v>235</v>
      </c>
      <c r="B83" s="29" t="s">
        <v>187</v>
      </c>
      <c r="C83" s="29" t="s">
        <v>183</v>
      </c>
      <c r="D83" s="29" t="s">
        <v>183</v>
      </c>
      <c r="E83" s="29" t="s">
        <v>188</v>
      </c>
      <c r="F83" s="29" t="s">
        <v>189</v>
      </c>
      <c r="G83" s="29" t="s">
        <v>186</v>
      </c>
      <c r="H83" s="29" t="s">
        <v>190</v>
      </c>
      <c r="I83" s="29" t="s">
        <v>191</v>
      </c>
    </row>
    <row r="85" customFormat="false" ht="12.75" hidden="false" customHeight="false" outlineLevel="0" collapsed="false">
      <c r="A85" s="60" t="n">
        <v>35521</v>
      </c>
      <c r="B85" s="23" t="n">
        <v>1.96</v>
      </c>
      <c r="C85" s="23" t="n">
        <v>-0.065</v>
      </c>
      <c r="D85" s="23" t="n">
        <v>0.48</v>
      </c>
      <c r="E85" s="23" t="n">
        <f aca="false">D85-C85</f>
        <v>0.545</v>
      </c>
      <c r="F85" s="1" t="n">
        <f aca="false">(B85+C85)/(1-0.0603)+'Variable Rates - Sept'!D159-(B85+C85)</f>
        <v>0.265001042886028</v>
      </c>
      <c r="G85" s="23" t="n">
        <f aca="false">E85-F85</f>
        <v>0.279998957113972</v>
      </c>
    </row>
    <row r="86" customFormat="false" ht="12.75" hidden="false" customHeight="false" outlineLevel="0" collapsed="false">
      <c r="A86" s="60" t="n">
        <v>35551</v>
      </c>
      <c r="B86" s="23" t="n">
        <v>2.025</v>
      </c>
      <c r="C86" s="23" t="n">
        <v>-0.065</v>
      </c>
      <c r="D86" s="23" t="n">
        <v>0.48</v>
      </c>
      <c r="E86" s="23" t="n">
        <f aca="false">D86-C86</f>
        <v>0.545</v>
      </c>
      <c r="F86" s="1" t="n">
        <f aca="false">(B86+C86)/(1-0.0603)+'Variable Rates - Sept'!D159-(B86+C86)</f>
        <v>0.269172054911142</v>
      </c>
      <c r="G86" s="23" t="n">
        <f aca="false">E86-F86</f>
        <v>0.275827945088858</v>
      </c>
    </row>
    <row r="87" customFormat="false" ht="12.75" hidden="false" customHeight="false" outlineLevel="0" collapsed="false">
      <c r="A87" s="60" t="n">
        <v>35582</v>
      </c>
      <c r="B87" s="23" t="n">
        <v>2.045</v>
      </c>
      <c r="C87" s="23" t="n">
        <v>-0.065</v>
      </c>
      <c r="D87" s="23" t="n">
        <v>0.48</v>
      </c>
      <c r="E87" s="23" t="n">
        <f aca="false">D87-C87</f>
        <v>0.545</v>
      </c>
      <c r="F87" s="1" t="n">
        <f aca="false">(B87+C87)/(1-0.0603)+'Variable Rates - Sept'!D159-(B87+C87)</f>
        <v>0.270455443226562</v>
      </c>
      <c r="G87" s="23" t="n">
        <f aca="false">E87-F87</f>
        <v>0.274544556773438</v>
      </c>
    </row>
    <row r="88" customFormat="false" ht="12.75" hidden="false" customHeight="false" outlineLevel="0" collapsed="false">
      <c r="A88" s="60" t="n">
        <v>35612</v>
      </c>
      <c r="B88" s="23" t="n">
        <v>2.05</v>
      </c>
      <c r="C88" s="23" t="n">
        <v>-0.065</v>
      </c>
      <c r="D88" s="23" t="n">
        <v>0.48</v>
      </c>
      <c r="E88" s="23" t="n">
        <f aca="false">D88-C88</f>
        <v>0.545</v>
      </c>
      <c r="F88" s="1" t="n">
        <f aca="false">(B88+C88)/(1-0.0603)+'Variable Rates - Sept'!D159-(B88+C88)</f>
        <v>0.270776290305417</v>
      </c>
      <c r="G88" s="23" t="n">
        <f aca="false">E88-F88</f>
        <v>0.274223709694583</v>
      </c>
    </row>
    <row r="89" customFormat="false" ht="12.75" hidden="false" customHeight="false" outlineLevel="0" collapsed="false">
      <c r="A89" s="60" t="n">
        <v>35643</v>
      </c>
      <c r="B89" s="23" t="n">
        <v>2.055</v>
      </c>
      <c r="C89" s="23" t="n">
        <v>-0.065</v>
      </c>
      <c r="D89" s="23" t="n">
        <v>0.48</v>
      </c>
      <c r="E89" s="23" t="n">
        <f aca="false">D89-C89</f>
        <v>0.545</v>
      </c>
      <c r="F89" s="1" t="n">
        <f aca="false">(B89+C89)/(1-0.0603)+'Variable Rates - Sept'!D159-(B89+C89)</f>
        <v>0.271097137384272</v>
      </c>
      <c r="G89" s="23" t="n">
        <f aca="false">E89-F89</f>
        <v>0.273902862615728</v>
      </c>
    </row>
    <row r="90" customFormat="false" ht="12.75" hidden="false" customHeight="false" outlineLevel="0" collapsed="false">
      <c r="A90" s="60" t="n">
        <v>35674</v>
      </c>
      <c r="B90" s="23" t="n">
        <v>2.055</v>
      </c>
      <c r="C90" s="23" t="n">
        <v>-0.065</v>
      </c>
      <c r="D90" s="23" t="n">
        <v>0.48</v>
      </c>
      <c r="E90" s="23" t="n">
        <f aca="false">D90-C90</f>
        <v>0.545</v>
      </c>
      <c r="F90" s="1" t="n">
        <f aca="false">(B90+C90)/(1-0.0603)+'Variable Rates - Sept'!D159-(B90+C90)</f>
        <v>0.271097137384272</v>
      </c>
      <c r="G90" s="23" t="n">
        <f aca="false">E90-F90</f>
        <v>0.273902862615728</v>
      </c>
    </row>
    <row r="91" customFormat="false" ht="12.75" hidden="false" customHeight="false" outlineLevel="0" collapsed="false">
      <c r="A91" s="60" t="n">
        <v>35704</v>
      </c>
      <c r="B91" s="23" t="n">
        <v>2.08</v>
      </c>
      <c r="C91" s="23" t="n">
        <v>-0.065</v>
      </c>
      <c r="D91" s="23" t="n">
        <v>0.48</v>
      </c>
      <c r="E91" s="23" t="n">
        <f aca="false">D91-C91</f>
        <v>0.545</v>
      </c>
      <c r="F91" s="1" t="n">
        <f aca="false">(B91+C91)/(1-0.0603)+'Variable Rates - Sept'!D159-(B91+C91)</f>
        <v>0.272701372778547</v>
      </c>
      <c r="G91" s="23" t="n">
        <f aca="false">E91-F91</f>
        <v>0.272298627221453</v>
      </c>
    </row>
    <row r="92" customFormat="false" ht="12.75" hidden="false" customHeight="false" outlineLevel="0" collapsed="false">
      <c r="A92" s="60" t="n">
        <v>35735</v>
      </c>
      <c r="B92" s="23" t="n">
        <v>2.205</v>
      </c>
      <c r="C92" s="23" t="n">
        <v>-0.065</v>
      </c>
      <c r="D92" s="23" t="n">
        <v>0.48</v>
      </c>
      <c r="E92" s="23" t="n">
        <f aca="false">D92-C92</f>
        <v>0.545</v>
      </c>
      <c r="F92" s="1" t="n">
        <f aca="false">(B92+C92)/(1-0.0781)+'Variable Rates - Sept'!D159-(B92+C92)</f>
        <v>0.324692981885237</v>
      </c>
      <c r="G92" s="23" t="n">
        <f aca="false">E92-F92</f>
        <v>0.220307018114763</v>
      </c>
    </row>
    <row r="93" customFormat="false" ht="12.75" hidden="false" customHeight="false" outlineLevel="0" collapsed="false">
      <c r="A93" s="60" t="n">
        <v>35765</v>
      </c>
      <c r="B93" s="23" t="n">
        <v>2.315</v>
      </c>
      <c r="C93" s="23" t="n">
        <v>-0.065</v>
      </c>
      <c r="D93" s="23" t="n">
        <v>0.48</v>
      </c>
      <c r="E93" s="23" t="n">
        <f aca="false">D93-C93</f>
        <v>0.545</v>
      </c>
      <c r="F93" s="1" t="n">
        <f aca="false">(B93+C93)/(1-0.0781)+'Variable Rates - Sept'!D159-(B93+C93)</f>
        <v>0.334011780019525</v>
      </c>
      <c r="G93" s="23" t="n">
        <f aca="false">E93-F93</f>
        <v>0.210988219980475</v>
      </c>
    </row>
    <row r="94" customFormat="false" ht="12.75" hidden="false" customHeight="false" outlineLevel="0" collapsed="false">
      <c r="A94" s="60" t="n">
        <v>35796</v>
      </c>
      <c r="B94" s="23" t="n">
        <v>2.36</v>
      </c>
      <c r="C94" s="23" t="n">
        <v>-0.065</v>
      </c>
      <c r="D94" s="23" t="n">
        <v>0.48</v>
      </c>
      <c r="E94" s="23" t="n">
        <f aca="false">D94-C94</f>
        <v>0.545</v>
      </c>
      <c r="F94" s="1" t="n">
        <f aca="false">(B94+C94)/(1-0.0781)+'Variable Rates - Sept'!D159-(B94+C94)</f>
        <v>0.337824015619916</v>
      </c>
      <c r="G94" s="23" t="n">
        <f aca="false">E94-F94</f>
        <v>0.207175984380084</v>
      </c>
    </row>
    <row r="95" customFormat="false" ht="12.75" hidden="false" customHeight="false" outlineLevel="0" collapsed="false">
      <c r="A95" s="60" t="n">
        <v>35827</v>
      </c>
      <c r="B95" s="23" t="n">
        <v>2.28</v>
      </c>
      <c r="C95" s="23" t="n">
        <v>-0.065</v>
      </c>
      <c r="D95" s="23" t="n">
        <v>0.48</v>
      </c>
      <c r="E95" s="23" t="n">
        <f aca="false">D95-C95</f>
        <v>0.545</v>
      </c>
      <c r="F95" s="1" t="n">
        <f aca="false">(B95+C95)/(1-0.0781)+'Variable Rates - Sept'!D159-(B95+C95)</f>
        <v>0.331046707885888</v>
      </c>
      <c r="G95" s="23" t="n">
        <f aca="false">E95-F95</f>
        <v>0.213953292114112</v>
      </c>
    </row>
    <row r="96" customFormat="false" ht="12.75" hidden="false" customHeight="false" outlineLevel="0" collapsed="false">
      <c r="A96" s="60" t="n">
        <v>35855</v>
      </c>
      <c r="B96" s="23" t="n">
        <v>2.175</v>
      </c>
      <c r="C96" s="23" t="n">
        <v>-0.065</v>
      </c>
      <c r="D96" s="23" t="n">
        <v>0.48</v>
      </c>
      <c r="E96" s="23" t="n">
        <f aca="false">D96-C96</f>
        <v>0.545</v>
      </c>
      <c r="F96" s="1" t="n">
        <f aca="false">(B96+C96)/(1-0.0781)+'Variable Rates - Sept'!D159-(B96+C96)</f>
        <v>0.322151491484977</v>
      </c>
      <c r="G96" s="23" t="n">
        <f aca="false">E96-F96</f>
        <v>0.222848508515023</v>
      </c>
    </row>
    <row r="97" customFormat="false" ht="12.75" hidden="false" customHeight="false" outlineLevel="0" collapsed="false">
      <c r="A97" s="61" t="s">
        <v>236</v>
      </c>
      <c r="G97" s="23" t="n">
        <f aca="false">SUM(G85:G96)/12</f>
        <v>0.249997712019018</v>
      </c>
      <c r="H97" s="23" t="n">
        <f aca="false">G97*365/12</f>
        <v>7.6040970739118</v>
      </c>
    </row>
    <row r="99" customFormat="false" ht="15.75" hidden="false" customHeight="false" outlineLevel="0" collapsed="false">
      <c r="A99" s="26" t="s">
        <v>240</v>
      </c>
      <c r="I99" s="58"/>
    </row>
    <row r="100" customFormat="false" ht="12.75" hidden="false" customHeight="false" outlineLevel="0" collapsed="false">
      <c r="I100" s="59"/>
    </row>
    <row r="101" customFormat="false" ht="12.75" hidden="false" customHeight="false" outlineLevel="0" collapsed="false">
      <c r="B101" s="29"/>
      <c r="C101" s="29" t="s">
        <v>181</v>
      </c>
      <c r="D101" s="29" t="s">
        <v>182</v>
      </c>
      <c r="E101" s="29" t="s">
        <v>183</v>
      </c>
      <c r="F101" s="29" t="s">
        <v>184</v>
      </c>
      <c r="G101" s="29" t="s">
        <v>185</v>
      </c>
      <c r="H101" s="29" t="s">
        <v>186</v>
      </c>
      <c r="I101" s="29" t="s">
        <v>185</v>
      </c>
    </row>
    <row r="102" customFormat="false" ht="12.75" hidden="false" customHeight="false" outlineLevel="0" collapsed="false">
      <c r="A102" s="32" t="s">
        <v>235</v>
      </c>
      <c r="B102" s="29" t="s">
        <v>187</v>
      </c>
      <c r="C102" s="29" t="s">
        <v>183</v>
      </c>
      <c r="D102" s="29" t="s">
        <v>183</v>
      </c>
      <c r="E102" s="29" t="s">
        <v>188</v>
      </c>
      <c r="F102" s="29" t="s">
        <v>189</v>
      </c>
      <c r="G102" s="29" t="s">
        <v>186</v>
      </c>
      <c r="H102" s="29" t="s">
        <v>190</v>
      </c>
      <c r="I102" s="29" t="s">
        <v>191</v>
      </c>
    </row>
    <row r="104" customFormat="false" ht="12.75" hidden="false" customHeight="false" outlineLevel="0" collapsed="false">
      <c r="A104" s="60" t="n">
        <v>35521</v>
      </c>
      <c r="B104" s="23" t="n">
        <v>1.96</v>
      </c>
      <c r="C104" s="23" t="n">
        <v>-0.04</v>
      </c>
      <c r="D104" s="23" t="n">
        <v>0.48</v>
      </c>
      <c r="E104" s="23" t="n">
        <f aca="false">D104-C104</f>
        <v>0.52</v>
      </c>
      <c r="F104" s="1" t="n">
        <f aca="false">(B104+C104)/(1-0.0573)+'Variable Rates - Sept'!D153-(B104+C104)</f>
        <v>0.255603086878116</v>
      </c>
      <c r="G104" s="23" t="n">
        <f aca="false">E104-F104</f>
        <v>0.264396913121884</v>
      </c>
    </row>
    <row r="105" customFormat="false" ht="12.75" hidden="false" customHeight="false" outlineLevel="0" collapsed="false">
      <c r="A105" s="60" t="n">
        <v>35551</v>
      </c>
      <c r="B105" s="23" t="n">
        <v>2.025</v>
      </c>
      <c r="C105" s="23" t="n">
        <v>-0.04</v>
      </c>
      <c r="D105" s="23" t="n">
        <v>0.48</v>
      </c>
      <c r="E105" s="23" t="n">
        <f aca="false">D105-C105</f>
        <v>0.52</v>
      </c>
      <c r="F105" s="1" t="n">
        <f aca="false">(B105+C105)/(1-0.0573)+'Variable Rates - Sept'!D153-(B105+C105)</f>
        <v>0.259553972631802</v>
      </c>
      <c r="G105" s="23" t="n">
        <f aca="false">E105-F105</f>
        <v>0.260446027368198</v>
      </c>
    </row>
    <row r="106" customFormat="false" ht="12.75" hidden="false" customHeight="false" outlineLevel="0" collapsed="false">
      <c r="A106" s="60" t="n">
        <v>35582</v>
      </c>
      <c r="B106" s="23" t="n">
        <v>2.045</v>
      </c>
      <c r="C106" s="23" t="n">
        <v>-0.04</v>
      </c>
      <c r="D106" s="23" t="n">
        <v>0.48</v>
      </c>
      <c r="E106" s="23" t="n">
        <f aca="false">D106-C106</f>
        <v>0.52</v>
      </c>
      <c r="F106" s="1" t="n">
        <f aca="false">(B106+C106)/(1-0.0573)+'Variable Rates - Sept'!D153-(B106+C106)</f>
        <v>0.260769629786783</v>
      </c>
      <c r="G106" s="23" t="n">
        <f aca="false">E106-F106</f>
        <v>0.259230370213218</v>
      </c>
    </row>
    <row r="107" customFormat="false" ht="12.75" hidden="false" customHeight="false" outlineLevel="0" collapsed="false">
      <c r="A107" s="60" t="n">
        <v>35612</v>
      </c>
      <c r="B107" s="23" t="n">
        <v>2.05</v>
      </c>
      <c r="C107" s="23" t="n">
        <v>-0.04</v>
      </c>
      <c r="D107" s="23" t="n">
        <v>0.48</v>
      </c>
      <c r="E107" s="23" t="n">
        <f aca="false">D107-C107</f>
        <v>0.52</v>
      </c>
      <c r="F107" s="1" t="n">
        <f aca="false">(B107+C107)/(1-0.0573)+'Variable Rates - Sept'!D153-(B107+C107)</f>
        <v>0.261073544075528</v>
      </c>
      <c r="G107" s="23" t="n">
        <f aca="false">E107-F107</f>
        <v>0.258926455924472</v>
      </c>
    </row>
    <row r="108" customFormat="false" ht="12.75" hidden="false" customHeight="false" outlineLevel="0" collapsed="false">
      <c r="A108" s="60" t="n">
        <v>35643</v>
      </c>
      <c r="B108" s="23" t="n">
        <v>2.055</v>
      </c>
      <c r="C108" s="23" t="n">
        <v>-0.04</v>
      </c>
      <c r="D108" s="23" t="n">
        <v>0.48</v>
      </c>
      <c r="E108" s="23" t="n">
        <f aca="false">D108-C108</f>
        <v>0.52</v>
      </c>
      <c r="F108" s="1" t="n">
        <f aca="false">(B108+C108)/(1-0.0573)+'Variable Rates - Sept'!D153-(B108+C108)</f>
        <v>0.261377458364273</v>
      </c>
      <c r="G108" s="23" t="n">
        <f aca="false">E108-F108</f>
        <v>0.258622541635727</v>
      </c>
    </row>
    <row r="109" customFormat="false" ht="12.75" hidden="false" customHeight="false" outlineLevel="0" collapsed="false">
      <c r="A109" s="60" t="n">
        <v>35674</v>
      </c>
      <c r="B109" s="23" t="n">
        <v>2.055</v>
      </c>
      <c r="C109" s="23" t="n">
        <v>-0.04</v>
      </c>
      <c r="D109" s="23" t="n">
        <v>0.48</v>
      </c>
      <c r="E109" s="23" t="n">
        <f aca="false">D109-C109</f>
        <v>0.52</v>
      </c>
      <c r="F109" s="1" t="n">
        <f aca="false">(B109+C109)/(1-0.0573)+'Variable Rates - Sept'!D153-(B109+C109)</f>
        <v>0.261377458364273</v>
      </c>
      <c r="G109" s="23" t="n">
        <f aca="false">E109-F109</f>
        <v>0.258622541635727</v>
      </c>
    </row>
    <row r="110" customFormat="false" ht="12.75" hidden="false" customHeight="false" outlineLevel="0" collapsed="false">
      <c r="A110" s="60" t="n">
        <v>35704</v>
      </c>
      <c r="B110" s="23" t="n">
        <v>2.08</v>
      </c>
      <c r="C110" s="23" t="n">
        <v>-0.04</v>
      </c>
      <c r="D110" s="23" t="n">
        <v>0.48</v>
      </c>
      <c r="E110" s="23" t="n">
        <f aca="false">D110-C110</f>
        <v>0.52</v>
      </c>
      <c r="F110" s="1" t="n">
        <f aca="false">(B110+C110)/(1-0.0573)+'Variable Rates - Sept'!D153-(B110+C110)</f>
        <v>0.262897029807998</v>
      </c>
      <c r="G110" s="23" t="n">
        <f aca="false">E110-F110</f>
        <v>0.257102970192002</v>
      </c>
    </row>
    <row r="111" customFormat="false" ht="12.75" hidden="false" customHeight="false" outlineLevel="0" collapsed="false">
      <c r="A111" s="60" t="n">
        <v>35735</v>
      </c>
      <c r="B111" s="23" t="n">
        <v>2.205</v>
      </c>
      <c r="C111" s="23" t="n">
        <v>-0.04</v>
      </c>
      <c r="D111" s="23" t="n">
        <v>0.48</v>
      </c>
      <c r="E111" s="23" t="n">
        <f aca="false">D111-C111</f>
        <v>0.52</v>
      </c>
      <c r="F111" s="1" t="n">
        <f aca="false">(B111+C111)/(1-0.0738)+'Variable Rates - Sept'!D153-(B111+C111)</f>
        <v>0.311408097603109</v>
      </c>
      <c r="G111" s="23" t="n">
        <f aca="false">E111-F111</f>
        <v>0.208591902396891</v>
      </c>
    </row>
    <row r="112" customFormat="false" ht="12.75" hidden="false" customHeight="false" outlineLevel="0" collapsed="false">
      <c r="A112" s="60" t="n">
        <v>35765</v>
      </c>
      <c r="B112" s="23" t="n">
        <v>2.315</v>
      </c>
      <c r="C112" s="23" t="n">
        <v>-0.04</v>
      </c>
      <c r="D112" s="23" t="n">
        <v>0.48</v>
      </c>
      <c r="E112" s="23" t="n">
        <f aca="false">D112-C112</f>
        <v>0.52</v>
      </c>
      <c r="F112" s="1" t="n">
        <f aca="false">(B112+C112)/(1-0.0738)+'Variable Rates - Sept'!D153-(B112+C112)</f>
        <v>0.32017294320881</v>
      </c>
      <c r="G112" s="23" t="n">
        <f aca="false">E112-F112</f>
        <v>0.19982705679119</v>
      </c>
    </row>
    <row r="113" customFormat="false" ht="12.75" hidden="false" customHeight="false" outlineLevel="0" collapsed="false">
      <c r="A113" s="60" t="n">
        <v>35796</v>
      </c>
      <c r="B113" s="23" t="n">
        <v>2.36</v>
      </c>
      <c r="C113" s="23" t="n">
        <v>-0.04</v>
      </c>
      <c r="D113" s="23" t="n">
        <v>0.48</v>
      </c>
      <c r="E113" s="23" t="n">
        <f aca="false">D113-C113</f>
        <v>0.52</v>
      </c>
      <c r="F113" s="1" t="n">
        <f aca="false">(B113+C113)/(1-0.0738)+'Variable Rates - Sept'!D153-(B113+C113)</f>
        <v>0.323758561865688</v>
      </c>
      <c r="G113" s="23" t="n">
        <f aca="false">E113-F113</f>
        <v>0.196241438134313</v>
      </c>
    </row>
    <row r="114" customFormat="false" ht="12.75" hidden="false" customHeight="false" outlineLevel="0" collapsed="false">
      <c r="A114" s="60" t="n">
        <v>35827</v>
      </c>
      <c r="B114" s="23" t="n">
        <v>2.28</v>
      </c>
      <c r="C114" s="23" t="n">
        <v>-0.04</v>
      </c>
      <c r="D114" s="23" t="n">
        <v>0.48</v>
      </c>
      <c r="E114" s="23" t="n">
        <f aca="false">D114-C114</f>
        <v>0.52</v>
      </c>
      <c r="F114" s="1" t="n">
        <f aca="false">(B114+C114)/(1-0.0738)+'Variable Rates - Sept'!D153-(B114+C114)</f>
        <v>0.317384128697905</v>
      </c>
      <c r="G114" s="23" t="n">
        <f aca="false">E114-F114</f>
        <v>0.202615871302095</v>
      </c>
    </row>
    <row r="115" customFormat="false" ht="12.75" hidden="false" customHeight="false" outlineLevel="0" collapsed="false">
      <c r="A115" s="60" t="n">
        <v>35855</v>
      </c>
      <c r="B115" s="23" t="n">
        <v>2.175</v>
      </c>
      <c r="C115" s="23" t="n">
        <v>-0.04</v>
      </c>
      <c r="D115" s="23" t="n">
        <v>0.48</v>
      </c>
      <c r="E115" s="23" t="n">
        <f aca="false">D115-C115</f>
        <v>0.52</v>
      </c>
      <c r="F115" s="1" t="n">
        <f aca="false">(B115+C115)/(1-0.0738)+'Variable Rates - Sept'!D153-(B115+C115)</f>
        <v>0.309017685165191</v>
      </c>
      <c r="G115" s="23" t="n">
        <f aca="false">E115-F115</f>
        <v>0.210982314834809</v>
      </c>
    </row>
    <row r="116" customFormat="false" ht="12.75" hidden="false" customHeight="false" outlineLevel="0" collapsed="false">
      <c r="A116" s="61" t="s">
        <v>236</v>
      </c>
      <c r="G116" s="23" t="n">
        <f aca="false">SUM(G104:G115)/12</f>
        <v>0.23630053362921</v>
      </c>
      <c r="H116" s="23" t="n">
        <f aca="false">G116*365/12</f>
        <v>7.18747456455515</v>
      </c>
    </row>
    <row r="119" customFormat="false" ht="12.75" hidden="false" customHeight="false" outlineLevel="0" collapsed="false">
      <c r="G119" s="23" t="n">
        <f aca="false">(133*G59+322*G78+1609*G97+1607*G116)/3671</f>
        <v>0.252055197885343</v>
      </c>
      <c r="H119" s="23" t="n">
        <f aca="false">G119*365/12</f>
        <v>7.66667893567919</v>
      </c>
    </row>
  </sheetData>
  <printOptions headings="false" gridLines="true" gridLinesSet="true" horizontalCentered="true" verticalCentered="false"/>
  <pageMargins left="0.747916666666667" right="0.747916666666667" top="0.590277777777778" bottom="0.1965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1" man="true" max="16383" min="0"/>
    <brk id="41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23" width="9.14"/>
    <col collapsed="false" customWidth="true" hidden="false" outlineLevel="0" max="4" min="4" style="0" width="10.56"/>
    <col collapsed="false" customWidth="true" hidden="false" outlineLevel="0" max="5" min="5" style="62" width="9.14"/>
    <col collapsed="false" customWidth="true" hidden="false" outlineLevel="0" max="6" min="6" style="23" width="10.71"/>
    <col collapsed="false" customWidth="true" hidden="false" outlineLevel="0" max="8" min="8" style="0" width="9.85"/>
    <col collapsed="false" customWidth="true" hidden="false" outlineLevel="0" max="10" min="10" style="45" width="9.14"/>
    <col collapsed="false" customWidth="true" hidden="false" outlineLevel="0" max="14" min="14" style="0" width="5.71"/>
    <col collapsed="false" customWidth="true" hidden="false" outlineLevel="0" max="16" min="16" style="1" width="9.14"/>
    <col collapsed="false" customWidth="true" hidden="false" outlineLevel="0" max="17" min="17" style="0" width="12.28"/>
  </cols>
  <sheetData>
    <row r="1" customFormat="false" ht="15.75" hidden="false" customHeight="false" outlineLevel="0" collapsed="false">
      <c r="A1" s="3" t="s">
        <v>241</v>
      </c>
      <c r="O1" s="3" t="s">
        <v>242</v>
      </c>
    </row>
    <row r="4" customFormat="false" ht="12.75" hidden="false" customHeight="false" outlineLevel="0" collapsed="false">
      <c r="A4" s="63" t="s">
        <v>243</v>
      </c>
    </row>
    <row r="5" customFormat="false" ht="12.75" hidden="false" customHeight="false" outlineLevel="0" collapsed="false">
      <c r="P5" s="1" t="s">
        <v>244</v>
      </c>
      <c r="Q5" s="32" t="s">
        <v>226</v>
      </c>
      <c r="R5" s="32" t="s">
        <v>186</v>
      </c>
    </row>
    <row r="6" customFormat="false" ht="12.75" hidden="false" customHeight="false" outlineLevel="0" collapsed="false">
      <c r="F6" s="29" t="s">
        <v>245</v>
      </c>
      <c r="G6" s="32" t="s">
        <v>21</v>
      </c>
      <c r="H6" s="32" t="s">
        <v>245</v>
      </c>
      <c r="M6" s="32" t="s">
        <v>246</v>
      </c>
      <c r="O6" s="60" t="n">
        <v>35735</v>
      </c>
      <c r="P6" s="1" t="n">
        <v>0.14</v>
      </c>
      <c r="Q6" s="0" t="n">
        <v>0.032</v>
      </c>
      <c r="R6" s="34" t="n">
        <f aca="false">P6-Q6</f>
        <v>0.108</v>
      </c>
    </row>
    <row r="7" customFormat="false" ht="12.75" hidden="false" customHeight="false" outlineLevel="0" collapsed="false">
      <c r="B7" s="29" t="s">
        <v>187</v>
      </c>
      <c r="C7" s="29" t="s">
        <v>183</v>
      </c>
      <c r="D7" s="32" t="s">
        <v>226</v>
      </c>
      <c r="E7" s="64" t="s">
        <v>247</v>
      </c>
      <c r="F7" s="29" t="s">
        <v>184</v>
      </c>
      <c r="G7" s="32" t="s">
        <v>183</v>
      </c>
      <c r="H7" s="32" t="s">
        <v>183</v>
      </c>
      <c r="I7" s="32" t="s">
        <v>186</v>
      </c>
      <c r="J7" s="8" t="s">
        <v>248</v>
      </c>
      <c r="K7" s="32" t="s">
        <v>189</v>
      </c>
      <c r="M7" s="32" t="s">
        <v>186</v>
      </c>
      <c r="O7" s="60" t="n">
        <v>35765</v>
      </c>
      <c r="P7" s="1" t="n">
        <v>0.19</v>
      </c>
      <c r="Q7" s="0" t="n">
        <v>0.032</v>
      </c>
      <c r="R7" s="34" t="n">
        <f aca="false">P7-Q7</f>
        <v>0.158</v>
      </c>
    </row>
    <row r="8" customFormat="false" ht="12.75" hidden="false" customHeight="false" outlineLevel="0" collapsed="false">
      <c r="A8" s="0" t="s">
        <v>217</v>
      </c>
      <c r="B8" s="23" t="n">
        <v>2.259</v>
      </c>
      <c r="C8" s="23" t="n">
        <v>0.02</v>
      </c>
      <c r="D8" s="0" t="n">
        <f aca="false">0.0891+0.002</f>
        <v>0.0911</v>
      </c>
      <c r="E8" s="62" t="n">
        <v>0.0306</v>
      </c>
      <c r="F8" s="23" t="n">
        <f aca="false">(B8+C8)/(1-E8)+D8</f>
        <v>2.44203872498453</v>
      </c>
      <c r="G8" s="0" t="n">
        <v>0.45</v>
      </c>
      <c r="H8" s="54" t="n">
        <f aca="false">B8+G8</f>
        <v>2.709</v>
      </c>
      <c r="I8" s="54" t="n">
        <f aca="false">H8-F8</f>
        <v>0.266961275015474</v>
      </c>
      <c r="J8" s="45" t="n">
        <v>2061</v>
      </c>
      <c r="K8" s="0" t="n">
        <f aca="false">I8*J8</f>
        <v>550.207187806891</v>
      </c>
      <c r="M8" s="1" t="n">
        <f aca="false">(L13+L24*4+L35*7)/12</f>
        <v>0.11508097040454</v>
      </c>
      <c r="O8" s="60" t="n">
        <v>35796</v>
      </c>
      <c r="P8" s="1" t="n">
        <v>0.19</v>
      </c>
      <c r="Q8" s="0" t="n">
        <v>0.032</v>
      </c>
      <c r="R8" s="34" t="n">
        <f aca="false">P8-Q8</f>
        <v>0.158</v>
      </c>
    </row>
    <row r="9" customFormat="false" ht="12.75" hidden="false" customHeight="false" outlineLevel="0" collapsed="false">
      <c r="A9" s="0" t="s">
        <v>216</v>
      </c>
      <c r="B9" s="23" t="n">
        <v>2.259</v>
      </c>
      <c r="C9" s="23" t="n">
        <v>-0.025</v>
      </c>
      <c r="D9" s="0" t="n">
        <f aca="false">0.1149+0.002</f>
        <v>0.1169</v>
      </c>
      <c r="E9" s="62" t="n">
        <v>0.0469</v>
      </c>
      <c r="F9" s="23" t="n">
        <f aca="false">(B9+C9)/(1-E9)+D9</f>
        <v>2.46083033259889</v>
      </c>
      <c r="G9" s="0" t="n">
        <v>0.45</v>
      </c>
      <c r="H9" s="54" t="n">
        <f aca="false">B9+G9</f>
        <v>2.709</v>
      </c>
      <c r="I9" s="54" t="n">
        <f aca="false">H9-F9</f>
        <v>0.248169667401112</v>
      </c>
      <c r="J9" s="45" t="n">
        <v>2818</v>
      </c>
      <c r="K9" s="0" t="n">
        <f aca="false">I9*J9</f>
        <v>699.342122736335</v>
      </c>
      <c r="M9" s="23" t="n">
        <f aca="false">M8*365/12</f>
        <v>3.50037951647142</v>
      </c>
      <c r="O9" s="60" t="n">
        <v>35827</v>
      </c>
      <c r="P9" s="1" t="n">
        <v>0.16</v>
      </c>
      <c r="Q9" s="0" t="n">
        <v>0.032</v>
      </c>
      <c r="R9" s="34" t="n">
        <f aca="false">P9-Q9</f>
        <v>0.128</v>
      </c>
    </row>
    <row r="10" customFormat="false" ht="12.75" hidden="false" customHeight="false" outlineLevel="0" collapsed="false">
      <c r="A10" s="0" t="s">
        <v>215</v>
      </c>
      <c r="B10" s="23" t="n">
        <v>2.259</v>
      </c>
      <c r="C10" s="23" t="n">
        <v>-0.03</v>
      </c>
      <c r="D10" s="0" t="n">
        <f aca="false">0.1194+0.002</f>
        <v>0.1214</v>
      </c>
      <c r="E10" s="62" t="n">
        <v>0.0499</v>
      </c>
      <c r="F10" s="23" t="n">
        <f aca="false">(B10+C10)/(1-E10)+D10</f>
        <v>2.46746883485949</v>
      </c>
      <c r="G10" s="0" t="n">
        <v>0.45</v>
      </c>
      <c r="H10" s="54" t="n">
        <f aca="false">B10+G10</f>
        <v>2.709</v>
      </c>
      <c r="I10" s="54" t="n">
        <f aca="false">H10-F10</f>
        <v>0.241531165140511</v>
      </c>
      <c r="J10" s="45" t="n">
        <v>1548</v>
      </c>
      <c r="K10" s="0" t="n">
        <f aca="false">I10*J10</f>
        <v>373.890243637511</v>
      </c>
      <c r="O10" s="60" t="n">
        <v>35855</v>
      </c>
      <c r="P10" s="1" t="n">
        <v>0.11</v>
      </c>
      <c r="Q10" s="0" t="n">
        <v>0.032</v>
      </c>
      <c r="R10" s="34" t="n">
        <f aca="false">P10-Q10</f>
        <v>0.078</v>
      </c>
    </row>
    <row r="11" customFormat="false" ht="12.75" hidden="false" customHeight="false" outlineLevel="0" collapsed="false">
      <c r="A11" s="0" t="s">
        <v>214</v>
      </c>
      <c r="B11" s="23" t="n">
        <v>2.259</v>
      </c>
      <c r="C11" s="23" t="n">
        <v>-0.16</v>
      </c>
      <c r="D11" s="0" t="n">
        <f aca="false">0.1149+0.002</f>
        <v>0.1169</v>
      </c>
      <c r="E11" s="62" t="n">
        <v>0.047</v>
      </c>
      <c r="F11" s="23" t="n">
        <f aca="false">(B11+C11)/(1-E11)+D11</f>
        <v>2.31941836306401</v>
      </c>
      <c r="G11" s="0" t="n">
        <v>0.45</v>
      </c>
      <c r="H11" s="54" t="n">
        <f aca="false">B11+G11</f>
        <v>2.709</v>
      </c>
      <c r="I11" s="54" t="n">
        <f aca="false">H11-F11</f>
        <v>0.389581636935992</v>
      </c>
      <c r="J11" s="45" t="n">
        <v>987</v>
      </c>
      <c r="K11" s="0" t="n">
        <f aca="false">I11*J11</f>
        <v>384.517075655824</v>
      </c>
      <c r="O11" s="60" t="n">
        <v>35886</v>
      </c>
      <c r="P11" s="1" t="n">
        <v>0.08</v>
      </c>
      <c r="Q11" s="0" t="n">
        <v>0.032</v>
      </c>
      <c r="R11" s="34" t="n">
        <f aca="false">P11-Q11</f>
        <v>0.048</v>
      </c>
    </row>
    <row r="12" customFormat="false" ht="12.75" hidden="false" customHeight="false" outlineLevel="0" collapsed="false">
      <c r="A12" s="0" t="s">
        <v>213</v>
      </c>
      <c r="B12" s="23" t="n">
        <v>2.259</v>
      </c>
      <c r="C12" s="23" t="n">
        <v>-0.16</v>
      </c>
      <c r="D12" s="0" t="n">
        <f aca="false">0.1301+0.002</f>
        <v>0.1321</v>
      </c>
      <c r="E12" s="62" t="n">
        <v>0.0567</v>
      </c>
      <c r="F12" s="23" t="n">
        <f aca="false">(B12+C12)/(1-E12)+D12</f>
        <v>2.35726696703064</v>
      </c>
      <c r="G12" s="0" t="n">
        <v>0.45</v>
      </c>
      <c r="H12" s="54" t="n">
        <f aca="false">B12+G12</f>
        <v>2.709</v>
      </c>
      <c r="I12" s="54" t="n">
        <f aca="false">H12-F12</f>
        <v>0.351733032969364</v>
      </c>
      <c r="J12" s="45" t="n">
        <v>2825</v>
      </c>
      <c r="K12" s="0" t="n">
        <f aca="false">I12*J12</f>
        <v>993.645818138452</v>
      </c>
      <c r="O12" s="60" t="n">
        <v>35916</v>
      </c>
      <c r="P12" s="1" t="n">
        <v>0.05</v>
      </c>
      <c r="Q12" s="0" t="n">
        <v>0.032</v>
      </c>
      <c r="R12" s="34" t="n">
        <f aca="false">P12-Q12</f>
        <v>0.018</v>
      </c>
    </row>
    <row r="13" customFormat="false" ht="12.75" hidden="false" customHeight="false" outlineLevel="0" collapsed="false">
      <c r="J13" s="45" t="n">
        <f aca="false">SUM(J8:J12)</f>
        <v>10239</v>
      </c>
      <c r="K13" s="0" t="n">
        <f aca="false">SUM(K8:K12)</f>
        <v>3001.60244797501</v>
      </c>
      <c r="L13" s="23" t="n">
        <f aca="false">K13/J13</f>
        <v>0.29315386736742</v>
      </c>
      <c r="O13" s="60" t="n">
        <v>35947</v>
      </c>
      <c r="P13" s="1" t="n">
        <v>0.05</v>
      </c>
      <c r="Q13" s="0" t="n">
        <v>0.032</v>
      </c>
      <c r="R13" s="34" t="n">
        <f aca="false">P13-Q13</f>
        <v>0.018</v>
      </c>
    </row>
    <row r="14" customFormat="false" ht="12.75" hidden="false" customHeight="false" outlineLevel="0" collapsed="false">
      <c r="O14" s="60" t="n">
        <v>35977</v>
      </c>
      <c r="P14" s="1" t="n">
        <v>0.05</v>
      </c>
      <c r="Q14" s="0" t="n">
        <v>0.032</v>
      </c>
      <c r="R14" s="34" t="n">
        <f aca="false">P14-Q14</f>
        <v>0.018</v>
      </c>
    </row>
    <row r="15" customFormat="false" ht="12.75" hidden="false" customHeight="false" outlineLevel="0" collapsed="false">
      <c r="A15" s="5" t="s">
        <v>249</v>
      </c>
      <c r="O15" s="60" t="n">
        <v>36008</v>
      </c>
      <c r="P15" s="1" t="n">
        <v>0.05</v>
      </c>
      <c r="Q15" s="0" t="n">
        <v>0.032</v>
      </c>
      <c r="R15" s="34" t="n">
        <f aca="false">P15-Q15</f>
        <v>0.018</v>
      </c>
    </row>
    <row r="16" customFormat="false" ht="12.75" hidden="false" customHeight="false" outlineLevel="0" collapsed="false">
      <c r="O16" s="60" t="n">
        <v>36039</v>
      </c>
      <c r="P16" s="1" t="n">
        <v>0.05</v>
      </c>
      <c r="Q16" s="0" t="n">
        <v>0.032</v>
      </c>
      <c r="R16" s="34" t="n">
        <f aca="false">P16-Q16</f>
        <v>0.018</v>
      </c>
    </row>
    <row r="17" customFormat="false" ht="12.75" hidden="false" customHeight="false" outlineLevel="0" collapsed="false">
      <c r="F17" s="29" t="s">
        <v>245</v>
      </c>
      <c r="G17" s="32" t="s">
        <v>21</v>
      </c>
      <c r="H17" s="32" t="s">
        <v>245</v>
      </c>
      <c r="O17" s="60" t="n">
        <v>36069</v>
      </c>
      <c r="P17" s="1" t="n">
        <v>0.05</v>
      </c>
      <c r="Q17" s="0" t="n">
        <v>0.032</v>
      </c>
      <c r="R17" s="34" t="n">
        <f aca="false">P17-Q17</f>
        <v>0.018</v>
      </c>
    </row>
    <row r="18" customFormat="false" ht="12.75" hidden="false" customHeight="false" outlineLevel="0" collapsed="false">
      <c r="B18" s="29" t="s">
        <v>187</v>
      </c>
      <c r="C18" s="29" t="s">
        <v>183</v>
      </c>
      <c r="D18" s="32" t="s">
        <v>226</v>
      </c>
      <c r="E18" s="64" t="s">
        <v>247</v>
      </c>
      <c r="F18" s="29" t="s">
        <v>184</v>
      </c>
      <c r="G18" s="32" t="s">
        <v>183</v>
      </c>
      <c r="H18" s="32" t="s">
        <v>183</v>
      </c>
      <c r="I18" s="32" t="s">
        <v>186</v>
      </c>
      <c r="J18" s="8" t="s">
        <v>248</v>
      </c>
      <c r="K18" s="32" t="s">
        <v>189</v>
      </c>
      <c r="O18" s="60"/>
    </row>
    <row r="19" customFormat="false" ht="12.75" hidden="false" customHeight="false" outlineLevel="0" collapsed="false">
      <c r="A19" s="0" t="s">
        <v>217</v>
      </c>
      <c r="B19" s="23" t="n">
        <f aca="false">(2.4+2.448+2.37+2.245)/4</f>
        <v>2.36575</v>
      </c>
      <c r="C19" s="23" t="n">
        <v>0.02</v>
      </c>
      <c r="D19" s="0" t="n">
        <f aca="false">0.0891+0.002</f>
        <v>0.0911</v>
      </c>
      <c r="E19" s="62" t="n">
        <v>0.0397</v>
      </c>
      <c r="F19" s="23" t="n">
        <f aca="false">(B19+C19)/(1-E19)+D19</f>
        <v>2.5754798812871</v>
      </c>
      <c r="G19" s="0" t="n">
        <v>0.45</v>
      </c>
      <c r="H19" s="54" t="n">
        <f aca="false">B19+G19</f>
        <v>2.81575</v>
      </c>
      <c r="I19" s="54" t="n">
        <f aca="false">H19-F19</f>
        <v>0.240270118712902</v>
      </c>
      <c r="J19" s="45" t="n">
        <v>2061</v>
      </c>
      <c r="K19" s="0" t="n">
        <f aca="false">I19*J19</f>
        <v>495.196714667292</v>
      </c>
      <c r="O19" s="60" t="s">
        <v>250</v>
      </c>
      <c r="P19" s="1" t="n">
        <f aca="false">SUM(P6:P17)/12</f>
        <v>0.0975</v>
      </c>
      <c r="R19" s="1" t="n">
        <f aca="false">SUM(R6:R17)/12</f>
        <v>0.0655</v>
      </c>
    </row>
    <row r="20" customFormat="false" ht="12.75" hidden="false" customHeight="false" outlineLevel="0" collapsed="false">
      <c r="A20" s="0" t="s">
        <v>216</v>
      </c>
      <c r="B20" s="23" t="n">
        <f aca="false">(2.4+2.448+2.37+2.245)/4</f>
        <v>2.36575</v>
      </c>
      <c r="C20" s="23" t="n">
        <v>-0.025</v>
      </c>
      <c r="D20" s="0" t="n">
        <f aca="false">0.1149+0.002</f>
        <v>0.1169</v>
      </c>
      <c r="E20" s="62" t="n">
        <v>0.0592</v>
      </c>
      <c r="F20" s="23" t="n">
        <f aca="false">(B20+C20)/(1-E20)+D20</f>
        <v>2.60494209183674</v>
      </c>
      <c r="G20" s="0" t="n">
        <v>0.45</v>
      </c>
      <c r="H20" s="54" t="n">
        <f aca="false">B20+G20</f>
        <v>2.81575</v>
      </c>
      <c r="I20" s="54" t="n">
        <f aca="false">H20-F20</f>
        <v>0.210807908163265</v>
      </c>
      <c r="J20" s="45" t="n">
        <v>2818</v>
      </c>
      <c r="K20" s="0" t="n">
        <f aca="false">I20*J20</f>
        <v>594.056685204082</v>
      </c>
      <c r="R20" s="23" t="n">
        <f aca="false">R19*365/12</f>
        <v>1.99229166666667</v>
      </c>
    </row>
    <row r="21" customFormat="false" ht="12.75" hidden="false" customHeight="false" outlineLevel="0" collapsed="false">
      <c r="A21" s="0" t="s">
        <v>215</v>
      </c>
      <c r="B21" s="23" t="n">
        <f aca="false">(2.4+2.448+2.37+2.245)/4</f>
        <v>2.36575</v>
      </c>
      <c r="C21" s="23" t="n">
        <v>-0.03</v>
      </c>
      <c r="D21" s="0" t="n">
        <f aca="false">0.1194+0.002</f>
        <v>0.1214</v>
      </c>
      <c r="E21" s="62" t="n">
        <v>0.0635</v>
      </c>
      <c r="F21" s="23" t="n">
        <f aca="false">(B21+C21)/(1-E21)+D21</f>
        <v>2.61552706887347</v>
      </c>
      <c r="G21" s="0" t="n">
        <v>0.45</v>
      </c>
      <c r="H21" s="54" t="n">
        <f aca="false">B21+G21</f>
        <v>2.81575</v>
      </c>
      <c r="I21" s="54" t="n">
        <f aca="false">H21-F21</f>
        <v>0.200222931126535</v>
      </c>
      <c r="J21" s="45" t="n">
        <v>1548</v>
      </c>
      <c r="K21" s="0" t="n">
        <f aca="false">I21*J21</f>
        <v>309.945097383876</v>
      </c>
    </row>
    <row r="22" customFormat="false" ht="12.75" hidden="false" customHeight="false" outlineLevel="0" collapsed="false">
      <c r="A22" s="0" t="s">
        <v>214</v>
      </c>
      <c r="B22" s="23" t="n">
        <f aca="false">(2.4+2.448+2.37+2.245)/4</f>
        <v>2.36575</v>
      </c>
      <c r="C22" s="23" t="n">
        <v>-0.16</v>
      </c>
      <c r="D22" s="0" t="n">
        <f aca="false">0.1149+0.002</f>
        <v>0.1169</v>
      </c>
      <c r="E22" s="62" t="n">
        <v>0.0592</v>
      </c>
      <c r="F22" s="23" t="n">
        <f aca="false">(B22+C22)/(1-E22)+D22</f>
        <v>2.46144719387755</v>
      </c>
      <c r="G22" s="0" t="n">
        <v>0.45</v>
      </c>
      <c r="H22" s="54" t="n">
        <f aca="false">B22+G22</f>
        <v>2.81575</v>
      </c>
      <c r="I22" s="54" t="n">
        <f aca="false">H22-F22</f>
        <v>0.354302806122449</v>
      </c>
      <c r="J22" s="45" t="n">
        <v>987</v>
      </c>
      <c r="K22" s="0" t="n">
        <f aca="false">I22*J22</f>
        <v>349.696869642858</v>
      </c>
    </row>
    <row r="23" customFormat="false" ht="12.75" hidden="false" customHeight="false" outlineLevel="0" collapsed="false">
      <c r="A23" s="0" t="s">
        <v>213</v>
      </c>
      <c r="B23" s="23" t="n">
        <f aca="false">(2.4+2.448+2.37+2.245)/4</f>
        <v>2.36575</v>
      </c>
      <c r="C23" s="23" t="n">
        <v>-0.16</v>
      </c>
      <c r="D23" s="0" t="n">
        <f aca="false">0.1301+0.002</f>
        <v>0.1321</v>
      </c>
      <c r="E23" s="62" t="n">
        <v>0.0734</v>
      </c>
      <c r="F23" s="23" t="n">
        <f aca="false">(B23+C23)/(1-E23)+D23</f>
        <v>2.51257701273473</v>
      </c>
      <c r="G23" s="0" t="n">
        <v>0.45</v>
      </c>
      <c r="H23" s="54" t="n">
        <f aca="false">B23+G23</f>
        <v>2.81575</v>
      </c>
      <c r="I23" s="54" t="n">
        <f aca="false">H23-F23</f>
        <v>0.303172987265271</v>
      </c>
      <c r="J23" s="45" t="n">
        <v>2825</v>
      </c>
      <c r="K23" s="0" t="n">
        <f aca="false">I23*J23</f>
        <v>856.463689024391</v>
      </c>
      <c r="O23" s="0" t="s">
        <v>251</v>
      </c>
      <c r="R23" s="54" t="n">
        <f aca="false">M9+R20</f>
        <v>5.49267118313809</v>
      </c>
    </row>
    <row r="24" customFormat="false" ht="12.75" hidden="false" customHeight="false" outlineLevel="0" collapsed="false">
      <c r="J24" s="45" t="n">
        <f aca="false">SUM(J19:J23)</f>
        <v>10239</v>
      </c>
      <c r="K24" s="0" t="n">
        <f aca="false">SUM(K19:K23)</f>
        <v>2605.3590559225</v>
      </c>
      <c r="L24" s="23" t="n">
        <f aca="false">K24/J24</f>
        <v>0.254454444371765</v>
      </c>
    </row>
    <row r="25" customFormat="false" ht="12.75" hidden="false" customHeight="false" outlineLevel="0" collapsed="false">
      <c r="O25" s="0" t="s">
        <v>252</v>
      </c>
      <c r="R25" s="23" t="n">
        <f aca="false">(R19-0.01)*365/12</f>
        <v>1.688125</v>
      </c>
    </row>
    <row r="26" customFormat="false" ht="12.75" hidden="false" customHeight="false" outlineLevel="0" collapsed="false">
      <c r="A26" s="5" t="s">
        <v>253</v>
      </c>
    </row>
    <row r="27" customFormat="false" ht="12.75" hidden="false" customHeight="false" outlineLevel="0" collapsed="false">
      <c r="A27" s="5"/>
    </row>
    <row r="28" customFormat="false" ht="12.75" hidden="false" customHeight="false" outlineLevel="0" collapsed="false">
      <c r="A28" s="5"/>
      <c r="F28" s="29" t="s">
        <v>245</v>
      </c>
      <c r="G28" s="32" t="s">
        <v>21</v>
      </c>
      <c r="H28" s="32" t="s">
        <v>245</v>
      </c>
    </row>
    <row r="29" customFormat="false" ht="12.75" hidden="false" customHeight="false" outlineLevel="0" collapsed="false">
      <c r="A29" s="5"/>
      <c r="B29" s="29" t="s">
        <v>187</v>
      </c>
      <c r="C29" s="29" t="s">
        <v>183</v>
      </c>
      <c r="D29" s="32" t="s">
        <v>226</v>
      </c>
      <c r="E29" s="64" t="s">
        <v>247</v>
      </c>
      <c r="F29" s="29" t="s">
        <v>184</v>
      </c>
      <c r="G29" s="32" t="s">
        <v>183</v>
      </c>
      <c r="H29" s="32" t="s">
        <v>183</v>
      </c>
      <c r="I29" s="32" t="s">
        <v>186</v>
      </c>
      <c r="J29" s="8" t="s">
        <v>248</v>
      </c>
      <c r="K29" s="32" t="s">
        <v>189</v>
      </c>
    </row>
    <row r="30" customFormat="false" ht="12.75" hidden="false" customHeight="false" outlineLevel="0" collapsed="false">
      <c r="A30" s="0" t="s">
        <v>217</v>
      </c>
      <c r="B30" s="23" t="n">
        <f aca="false">(2.11+2.065+2.047+2.035+2.045+2.05+2.076)/7</f>
        <v>2.06114285714286</v>
      </c>
      <c r="C30" s="23" t="n">
        <v>0</v>
      </c>
      <c r="D30" s="0" t="n">
        <f aca="false">0.0891+0.002</f>
        <v>0.0911</v>
      </c>
      <c r="E30" s="62" t="n">
        <v>0.0306</v>
      </c>
      <c r="F30" s="23" t="n">
        <f aca="false">(B30+C30)/(1-E30)+D30</f>
        <v>2.21730472162457</v>
      </c>
      <c r="G30" s="23" t="n">
        <f aca="false">(0.27*12-0.42*5)/7</f>
        <v>0.162857142857143</v>
      </c>
      <c r="H30" s="54" t="n">
        <f aca="false">B30+G30</f>
        <v>2.224</v>
      </c>
      <c r="I30" s="54" t="n">
        <f aca="false">H30-F30</f>
        <v>0.00669527837543127</v>
      </c>
      <c r="J30" s="45" t="n">
        <v>2061</v>
      </c>
      <c r="K30" s="0" t="n">
        <f aca="false">I30*J30</f>
        <v>13.7989687317638</v>
      </c>
    </row>
    <row r="31" customFormat="false" ht="12.75" hidden="false" customHeight="false" outlineLevel="0" collapsed="false">
      <c r="A31" s="0" t="s">
        <v>216</v>
      </c>
      <c r="B31" s="23" t="n">
        <f aca="false">(2.11+2.065+2.047+2.035+2.045+2.05+2.076)/7</f>
        <v>2.06114285714286</v>
      </c>
      <c r="C31" s="23" t="n">
        <v>-0.045</v>
      </c>
      <c r="D31" s="0" t="n">
        <f aca="false">0.1149+0.002</f>
        <v>0.1169</v>
      </c>
      <c r="E31" s="62" t="n">
        <v>0.0469</v>
      </c>
      <c r="F31" s="23" t="n">
        <f aca="false">(B31+C31)/(1-E31)+D31</f>
        <v>2.23225290855404</v>
      </c>
      <c r="G31" s="23" t="n">
        <f aca="false">(0.27*12-0.42*5)/7</f>
        <v>0.162857142857143</v>
      </c>
      <c r="H31" s="54" t="n">
        <f aca="false">B31+G31</f>
        <v>2.224</v>
      </c>
      <c r="I31" s="54" t="n">
        <f aca="false">H31-F31</f>
        <v>-0.00825290855404148</v>
      </c>
      <c r="J31" s="45" t="n">
        <v>2818</v>
      </c>
      <c r="K31" s="0" t="n">
        <f aca="false">I31*J31</f>
        <v>-23.2566963052889</v>
      </c>
    </row>
    <row r="32" customFormat="false" ht="12.75" hidden="false" customHeight="false" outlineLevel="0" collapsed="false">
      <c r="A32" s="0" t="s">
        <v>215</v>
      </c>
      <c r="B32" s="23" t="n">
        <f aca="false">(2.11+2.065+2.047+2.035+2.045+2.05+2.076)/7</f>
        <v>2.06114285714286</v>
      </c>
      <c r="C32" s="23" t="n">
        <v>-0.055</v>
      </c>
      <c r="D32" s="0" t="n">
        <f aca="false">0.1194+0.002</f>
        <v>0.1214</v>
      </c>
      <c r="E32" s="62" t="n">
        <v>0.0499</v>
      </c>
      <c r="F32" s="23" t="n">
        <f aca="false">(B32+C32)/(1-E32)+D32</f>
        <v>2.23290705940728</v>
      </c>
      <c r="G32" s="23" t="n">
        <f aca="false">(0.27*12-0.42*5)/7</f>
        <v>0.162857142857143</v>
      </c>
      <c r="H32" s="54" t="n">
        <f aca="false">B32+G32</f>
        <v>2.224</v>
      </c>
      <c r="I32" s="54" t="n">
        <f aca="false">H32-F32</f>
        <v>-0.00890705940728021</v>
      </c>
      <c r="J32" s="45" t="n">
        <v>1548</v>
      </c>
      <c r="K32" s="0" t="n">
        <f aca="false">I32*J32</f>
        <v>-13.7881279624698</v>
      </c>
    </row>
    <row r="33" customFormat="false" ht="12.75" hidden="false" customHeight="false" outlineLevel="0" collapsed="false">
      <c r="A33" s="0" t="s">
        <v>214</v>
      </c>
      <c r="B33" s="23" t="n">
        <f aca="false">(2.11+2.065+2.047+2.035+2.045+2.05+2.076)/7</f>
        <v>2.06114285714286</v>
      </c>
      <c r="C33" s="23" t="n">
        <v>-0.1</v>
      </c>
      <c r="D33" s="0" t="n">
        <f aca="false">0.1149+0.002</f>
        <v>0.1169</v>
      </c>
      <c r="E33" s="62" t="n">
        <v>0.047</v>
      </c>
      <c r="F33" s="23" t="n">
        <f aca="false">(B33+C33)/(1-E33)+D33</f>
        <v>2.17476238944686</v>
      </c>
      <c r="G33" s="23" t="n">
        <f aca="false">(0.27*12-0.42*5)/7</f>
        <v>0.162857142857143</v>
      </c>
      <c r="H33" s="54" t="n">
        <f aca="false">B33+G33</f>
        <v>2.224</v>
      </c>
      <c r="I33" s="54" t="n">
        <f aca="false">H33-F33</f>
        <v>0.0492376105531402</v>
      </c>
      <c r="J33" s="45" t="n">
        <v>987</v>
      </c>
      <c r="K33" s="0" t="n">
        <f aca="false">I33*J33</f>
        <v>48.5975216159494</v>
      </c>
    </row>
    <row r="34" customFormat="false" ht="12.75" hidden="false" customHeight="false" outlineLevel="0" collapsed="false">
      <c r="A34" s="0" t="s">
        <v>213</v>
      </c>
      <c r="B34" s="23" t="n">
        <f aca="false">(2.11+2.065+2.047+2.035+2.045+2.05+2.076)/7</f>
        <v>2.06114285714286</v>
      </c>
      <c r="C34" s="23" t="n">
        <v>-0.1</v>
      </c>
      <c r="D34" s="0" t="n">
        <f aca="false">0.1301+0.002</f>
        <v>0.1321</v>
      </c>
      <c r="E34" s="62" t="n">
        <v>0.0567</v>
      </c>
      <c r="F34" s="23" t="n">
        <f aca="false">(B34+C34)/(1-E34)+D34</f>
        <v>2.2111234889673</v>
      </c>
      <c r="G34" s="23" t="n">
        <f aca="false">(0.27*12-0.42*5)/7</f>
        <v>0.162857142857143</v>
      </c>
      <c r="H34" s="54" t="n">
        <f aca="false">B34+G34</f>
        <v>2.224</v>
      </c>
      <c r="I34" s="54" t="n">
        <f aca="false">H34-F34</f>
        <v>0.0128765110326969</v>
      </c>
      <c r="J34" s="45" t="n">
        <v>2825</v>
      </c>
      <c r="K34" s="0" t="n">
        <f aca="false">I34*J34</f>
        <v>36.3761436673688</v>
      </c>
    </row>
    <row r="35" customFormat="false" ht="12.75" hidden="false" customHeight="false" outlineLevel="0" collapsed="false">
      <c r="J35" s="45" t="n">
        <f aca="false">SUM(J30:J34)</f>
        <v>10239</v>
      </c>
      <c r="K35" s="0" t="n">
        <f aca="false">SUM(K30:K34)</f>
        <v>61.7278097473235</v>
      </c>
      <c r="L35" s="0" t="n">
        <v>0.01</v>
      </c>
    </row>
    <row r="36" customFormat="false" ht="12.75" hidden="false" customHeight="false" outlineLevel="0" collapsed="false">
      <c r="K36" s="0" t="n">
        <f aca="false">K35/J35</f>
        <v>0.00602869516039881</v>
      </c>
    </row>
  </sheetData>
  <printOptions headings="false" gridLines="true" gridLinesSet="true" horizontalCentered="false" verticalCentered="false"/>
  <pageMargins left="0.747916666666667" right="0.747916666666667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56"/>
    <col collapsed="false" customWidth="true" hidden="false" outlineLevel="0" max="7" min="7" style="34" width="9.14"/>
  </cols>
  <sheetData>
    <row r="1" customFormat="false" ht="15.75" hidden="false" customHeight="false" outlineLevel="0" collapsed="false">
      <c r="A1" s="26" t="s">
        <v>254</v>
      </c>
      <c r="B1" s="23"/>
      <c r="C1" s="23"/>
      <c r="D1" s="23"/>
      <c r="E1" s="23"/>
      <c r="F1" s="23"/>
      <c r="G1" s="1"/>
      <c r="H1" s="23"/>
      <c r="I1" s="58" t="n">
        <f aca="true">NOW()</f>
        <v>45926.9265135405</v>
      </c>
    </row>
    <row r="2" customFormat="false" ht="12.75" hidden="false" customHeight="false" outlineLevel="0" collapsed="false">
      <c r="B2" s="23"/>
      <c r="C2" s="23"/>
      <c r="D2" s="23"/>
      <c r="E2" s="23"/>
      <c r="F2" s="23"/>
      <c r="G2" s="1"/>
      <c r="H2" s="23"/>
      <c r="I2" s="59" t="n">
        <f aca="true">NOW()</f>
        <v>45926.9265135406</v>
      </c>
    </row>
    <row r="3" customFormat="false" ht="12.75" hidden="false" customHeight="false" outlineLevel="0" collapsed="false">
      <c r="B3" s="23"/>
      <c r="C3" s="23"/>
      <c r="D3" s="23"/>
      <c r="E3" s="23"/>
      <c r="F3" s="23"/>
      <c r="G3" s="1"/>
      <c r="H3" s="23"/>
      <c r="I3" s="23"/>
    </row>
    <row r="4" customFormat="false" ht="12.75" hidden="false" customHeight="false" outlineLevel="0" collapsed="false">
      <c r="B4" s="29"/>
      <c r="C4" s="29" t="s">
        <v>181</v>
      </c>
      <c r="D4" s="29" t="s">
        <v>182</v>
      </c>
      <c r="E4" s="29" t="s">
        <v>183</v>
      </c>
      <c r="F4" s="29" t="s">
        <v>226</v>
      </c>
      <c r="G4" s="9" t="s">
        <v>255</v>
      </c>
      <c r="H4" s="29" t="s">
        <v>186</v>
      </c>
      <c r="I4" s="29" t="s">
        <v>185</v>
      </c>
    </row>
    <row r="5" customFormat="false" ht="12.75" hidden="false" customHeight="false" outlineLevel="0" collapsed="false">
      <c r="A5" s="32" t="s">
        <v>235</v>
      </c>
      <c r="B5" s="29" t="s">
        <v>187</v>
      </c>
      <c r="C5" s="29" t="s">
        <v>183</v>
      </c>
      <c r="D5" s="29" t="s">
        <v>183</v>
      </c>
      <c r="E5" s="29" t="s">
        <v>188</v>
      </c>
      <c r="F5" s="29" t="s">
        <v>189</v>
      </c>
      <c r="G5" s="9" t="s">
        <v>191</v>
      </c>
      <c r="H5" s="29" t="s">
        <v>190</v>
      </c>
      <c r="I5" s="29" t="s">
        <v>191</v>
      </c>
    </row>
    <row r="6" customFormat="false" ht="12.75" hidden="false" customHeight="false" outlineLevel="0" collapsed="false">
      <c r="B6" s="23"/>
      <c r="C6" s="23"/>
      <c r="D6" s="23"/>
      <c r="E6" s="23"/>
      <c r="F6" s="23"/>
      <c r="G6" s="1"/>
      <c r="H6" s="23"/>
      <c r="I6" s="23"/>
    </row>
    <row r="7" customFormat="false" ht="12.75" hidden="false" customHeight="false" outlineLevel="0" collapsed="false">
      <c r="A7" s="60" t="n">
        <v>35704</v>
      </c>
      <c r="B7" s="23" t="n">
        <v>2.22</v>
      </c>
      <c r="C7" s="23" t="n">
        <v>-0.08</v>
      </c>
      <c r="D7" s="23" t="n">
        <v>0.11</v>
      </c>
      <c r="E7" s="23" t="n">
        <f aca="false">D7-C7</f>
        <v>0.19</v>
      </c>
      <c r="F7" s="1" t="n">
        <v>0.0159</v>
      </c>
      <c r="G7" s="1" t="n">
        <f aca="false">E7-F7-((B7+C7)/0.9571-(B7+C7))</f>
        <v>0.0781789886114302</v>
      </c>
      <c r="H7" s="23"/>
      <c r="I7" s="23"/>
    </row>
    <row r="8" customFormat="false" ht="12.75" hidden="false" customHeight="false" outlineLevel="0" collapsed="false">
      <c r="A8" s="60" t="n">
        <v>35735</v>
      </c>
      <c r="B8" s="23" t="n">
        <v>2.34</v>
      </c>
      <c r="C8" s="23" t="n">
        <v>-0.08</v>
      </c>
      <c r="D8" s="23" t="n">
        <v>0.275</v>
      </c>
      <c r="E8" s="23" t="n">
        <f aca="false">D8-C8</f>
        <v>0.355</v>
      </c>
      <c r="F8" s="1" t="n">
        <v>0.0159</v>
      </c>
      <c r="G8" s="1" t="n">
        <f aca="false">E8-F8-((B8+C8)/0.9501-(B8+C8))</f>
        <v>0.220403020734659</v>
      </c>
      <c r="H8" s="23"/>
      <c r="I8" s="23"/>
    </row>
    <row r="9" customFormat="false" ht="12.75" hidden="false" customHeight="false" outlineLevel="0" collapsed="false">
      <c r="A9" s="60" t="n">
        <v>35765</v>
      </c>
      <c r="B9" s="23" t="n">
        <v>2.465</v>
      </c>
      <c r="C9" s="23" t="n">
        <v>-0.08</v>
      </c>
      <c r="D9" s="23" t="n">
        <v>0.365</v>
      </c>
      <c r="E9" s="23" t="n">
        <f aca="false">D9-C9</f>
        <v>0.445</v>
      </c>
      <c r="F9" s="1" t="n">
        <v>0.0159</v>
      </c>
      <c r="G9" s="1" t="n">
        <f aca="false">E9-F9-((B9+C9)/0.9501-(B9+C9))</f>
        <v>0.303837922323966</v>
      </c>
      <c r="H9" s="23"/>
      <c r="I9" s="23"/>
    </row>
    <row r="10" customFormat="false" ht="12.75" hidden="false" customHeight="false" outlineLevel="0" collapsed="false">
      <c r="A10" s="60" t="n">
        <v>35796</v>
      </c>
      <c r="B10" s="23" t="n">
        <v>2.505</v>
      </c>
      <c r="C10" s="23" t="n">
        <v>-0.08</v>
      </c>
      <c r="D10" s="23" t="n">
        <v>0.235</v>
      </c>
      <c r="E10" s="23" t="n">
        <f aca="false">D10-C10</f>
        <v>0.315</v>
      </c>
      <c r="F10" s="1" t="n">
        <v>0.0129</v>
      </c>
      <c r="G10" s="1" t="n">
        <f aca="false">E10-F10-((B10+C10)/0.9572-(B10+C10))</f>
        <v>0.193669160050147</v>
      </c>
      <c r="H10" s="23"/>
      <c r="I10" s="23"/>
    </row>
    <row r="11" customFormat="false" ht="12.75" hidden="false" customHeight="false" outlineLevel="0" collapsed="false">
      <c r="A11" s="60" t="n">
        <v>35827</v>
      </c>
      <c r="B11" s="23" t="n">
        <v>2.42</v>
      </c>
      <c r="C11" s="23" t="n">
        <v>-0.08</v>
      </c>
      <c r="D11" s="23" t="n">
        <v>0.235</v>
      </c>
      <c r="E11" s="23" t="n">
        <f aca="false">D11-C11</f>
        <v>0.315</v>
      </c>
      <c r="F11" s="1" t="n">
        <v>0.0129</v>
      </c>
      <c r="G11" s="1" t="n">
        <f aca="false">E11-F11-((B11+C11)/0.9572-(B11+C11))</f>
        <v>0.197469828666945</v>
      </c>
      <c r="H11" s="23"/>
      <c r="I11" s="23"/>
    </row>
    <row r="12" customFormat="false" ht="12.75" hidden="false" customHeight="false" outlineLevel="0" collapsed="false">
      <c r="A12" s="60" t="n">
        <v>35855</v>
      </c>
      <c r="B12" s="23" t="n">
        <v>2.3</v>
      </c>
      <c r="C12" s="23" t="n">
        <v>-0.08</v>
      </c>
      <c r="D12" s="23" t="n">
        <v>0.235</v>
      </c>
      <c r="E12" s="23" t="n">
        <f aca="false">D12-C12</f>
        <v>0.315</v>
      </c>
      <c r="F12" s="1" t="n">
        <v>0.0129</v>
      </c>
      <c r="G12" s="1" t="n">
        <f aca="false">E12-F12-((B12+C12)/0.9572-(B12+C12))</f>
        <v>0.202835478478897</v>
      </c>
      <c r="H12" s="23"/>
      <c r="I12" s="23"/>
    </row>
    <row r="13" customFormat="false" ht="12.75" hidden="false" customHeight="false" outlineLevel="0" collapsed="false">
      <c r="A13" s="60" t="n">
        <v>35886</v>
      </c>
      <c r="B13" s="23" t="n">
        <v>2.157</v>
      </c>
      <c r="C13" s="23" t="n">
        <v>-0.08</v>
      </c>
      <c r="D13" s="23" t="n">
        <v>0.235</v>
      </c>
      <c r="E13" s="23" t="n">
        <f aca="false">D13-C13</f>
        <v>0.315</v>
      </c>
      <c r="F13" s="1" t="n">
        <v>0.0129</v>
      </c>
      <c r="G13" s="1" t="n">
        <f aca="false">E13-F13-((B13+C13)/0.9631-(B13+C13))</f>
        <v>0.222522282213685</v>
      </c>
      <c r="H13" s="23"/>
      <c r="I13" s="23"/>
    </row>
    <row r="14" customFormat="false" ht="12.75" hidden="false" customHeight="false" outlineLevel="0" collapsed="false">
      <c r="A14" s="60" t="n">
        <v>35916</v>
      </c>
      <c r="B14" s="23" t="n">
        <v>2.107</v>
      </c>
      <c r="C14" s="23" t="n">
        <v>-0.08</v>
      </c>
      <c r="D14" s="23" t="n">
        <v>0.235</v>
      </c>
      <c r="E14" s="23" t="n">
        <f aca="false">D14-C14</f>
        <v>0.315</v>
      </c>
      <c r="F14" s="1" t="n">
        <v>0.0129</v>
      </c>
      <c r="G14" s="1" t="n">
        <f aca="false">E14-F14-((B14+C14)/0.9631-(B14+C14))</f>
        <v>0.224437971134877</v>
      </c>
      <c r="H14" s="23"/>
      <c r="I14" s="23"/>
    </row>
    <row r="15" customFormat="false" ht="12.75" hidden="false" customHeight="false" outlineLevel="0" collapsed="false">
      <c r="A15" s="60" t="n">
        <v>35947</v>
      </c>
      <c r="B15" s="23" t="n">
        <v>2.082</v>
      </c>
      <c r="C15" s="23" t="n">
        <v>-0.08</v>
      </c>
      <c r="D15" s="23" t="n">
        <v>0.235</v>
      </c>
      <c r="E15" s="23" t="n">
        <f aca="false">D15-C15</f>
        <v>0.315</v>
      </c>
      <c r="F15" s="1" t="n">
        <v>0.0129</v>
      </c>
      <c r="G15" s="1" t="n">
        <f aca="false">E15-F15-((B15+C15)/0.9631-(B15+C15))</f>
        <v>0.225395815595473</v>
      </c>
      <c r="H15" s="23"/>
      <c r="I15" s="23"/>
    </row>
    <row r="16" customFormat="false" ht="12.75" hidden="false" customHeight="false" outlineLevel="0" collapsed="false">
      <c r="A16" s="60" t="n">
        <v>35977</v>
      </c>
      <c r="B16" s="23" t="n">
        <v>2.067</v>
      </c>
      <c r="C16" s="23" t="n">
        <v>-0.08</v>
      </c>
      <c r="D16" s="23" t="n">
        <v>0.235</v>
      </c>
      <c r="E16" s="23" t="n">
        <f aca="false">D16-C16</f>
        <v>0.315</v>
      </c>
      <c r="F16" s="1" t="n">
        <v>0.0129</v>
      </c>
      <c r="G16" s="1" t="n">
        <f aca="false">E16-F16-((B16+C16)/0.9631-(B16+C16))</f>
        <v>0.225970522271831</v>
      </c>
      <c r="H16" s="23"/>
      <c r="I16" s="23"/>
    </row>
    <row r="17" customFormat="false" ht="12.75" hidden="false" customHeight="false" outlineLevel="0" collapsed="false">
      <c r="A17" s="60" t="n">
        <v>36008</v>
      </c>
      <c r="B17" s="23" t="n">
        <v>2.069</v>
      </c>
      <c r="C17" s="23" t="n">
        <v>-0.08</v>
      </c>
      <c r="D17" s="23" t="n">
        <v>0.235</v>
      </c>
      <c r="E17" s="23" t="n">
        <f aca="false">D17-C17</f>
        <v>0.315</v>
      </c>
      <c r="F17" s="1" t="n">
        <v>0.0129</v>
      </c>
      <c r="G17" s="1" t="n">
        <f aca="false">E17-F17-((B17+C17)/0.9631-(B17+C17))</f>
        <v>0.225893894714983</v>
      </c>
      <c r="H17" s="23"/>
      <c r="I17" s="23"/>
    </row>
    <row r="18" customFormat="false" ht="12.75" hidden="false" customHeight="false" outlineLevel="0" collapsed="false">
      <c r="A18" s="60" t="n">
        <v>36039</v>
      </c>
      <c r="B18" s="23" t="n">
        <v>2.067</v>
      </c>
      <c r="C18" s="23" t="n">
        <v>-0.08</v>
      </c>
      <c r="D18" s="23" t="n">
        <v>0.235</v>
      </c>
      <c r="E18" s="23" t="n">
        <f aca="false">D18-C18</f>
        <v>0.315</v>
      </c>
      <c r="F18" s="1" t="n">
        <v>0.0129</v>
      </c>
      <c r="G18" s="1" t="n">
        <f aca="false">E18-F18-((B18+C18)/0.9631-(B18+C18))</f>
        <v>0.225970522271831</v>
      </c>
      <c r="H18" s="23"/>
      <c r="I18" s="23"/>
    </row>
    <row r="19" customFormat="false" ht="12.75" hidden="false" customHeight="false" outlineLevel="0" collapsed="false">
      <c r="A19" s="60" t="n">
        <v>36069</v>
      </c>
      <c r="B19" s="23" t="n">
        <v>2.079</v>
      </c>
      <c r="C19" s="23" t="n">
        <v>-0.08</v>
      </c>
      <c r="D19" s="23" t="n">
        <v>0.235</v>
      </c>
      <c r="E19" s="23" t="n">
        <f aca="false">D19-C19</f>
        <v>0.315</v>
      </c>
      <c r="F19" s="1" t="n">
        <v>0.0129</v>
      </c>
      <c r="G19" s="1" t="n">
        <f aca="false">E19-F19-((B19+C19)/0.9631-(B19+C19))</f>
        <v>0.225510756930744</v>
      </c>
      <c r="H19" s="23"/>
      <c r="I19" s="23"/>
    </row>
    <row r="20" customFormat="false" ht="12.75" hidden="false" customHeight="false" outlineLevel="0" collapsed="false">
      <c r="A20" s="60" t="n">
        <v>36100</v>
      </c>
      <c r="B20" s="23" t="n">
        <v>2.192</v>
      </c>
      <c r="C20" s="23" t="n">
        <v>-0.08</v>
      </c>
      <c r="D20" s="23" t="n">
        <v>0.235</v>
      </c>
      <c r="E20" s="23" t="n">
        <f aca="false">D20-C20</f>
        <v>0.315</v>
      </c>
      <c r="F20" s="1" t="n">
        <v>0.0129</v>
      </c>
      <c r="G20" s="1" t="n">
        <f aca="false">E20-F20-((B20+C20)/0.9572-(B20+C20))</f>
        <v>0.207664563309653</v>
      </c>
      <c r="H20" s="23"/>
      <c r="I20" s="23"/>
    </row>
    <row r="21" customFormat="false" ht="12.75" hidden="false" customHeight="false" outlineLevel="0" collapsed="false">
      <c r="A21" s="60" t="n">
        <v>36130</v>
      </c>
      <c r="B21" s="23" t="n">
        <v>2.291</v>
      </c>
      <c r="C21" s="23" t="n">
        <v>-0.08</v>
      </c>
      <c r="D21" s="23" t="n">
        <v>0.235</v>
      </c>
      <c r="E21" s="23" t="n">
        <f aca="false">D21-C21</f>
        <v>0.315</v>
      </c>
      <c r="F21" s="1" t="n">
        <v>0.0129</v>
      </c>
      <c r="G21" s="1" t="n">
        <f aca="false">E21-F21-((B21+C21)/0.9572-(B21+C21))</f>
        <v>0.203237902214793</v>
      </c>
      <c r="H21" s="1" t="n">
        <f aca="false">SUM(G10:G21)/12</f>
        <v>0.215048224821155</v>
      </c>
      <c r="I21" s="23"/>
    </row>
    <row r="22" customFormat="false" ht="12.75" hidden="false" customHeight="false" outlineLevel="0" collapsed="false">
      <c r="A22" s="60" t="n">
        <v>36161</v>
      </c>
      <c r="B22" s="23" t="n">
        <v>2.317</v>
      </c>
      <c r="C22" s="23" t="n">
        <v>-0.08</v>
      </c>
      <c r="D22" s="23" t="n">
        <v>0.365</v>
      </c>
      <c r="E22" s="23" t="n">
        <f aca="false">D22-C22</f>
        <v>0.445</v>
      </c>
      <c r="F22" s="1" t="n">
        <v>0.0159</v>
      </c>
      <c r="G22" s="1" t="n">
        <f aca="false">E22-F22-((B22+C22)/0.9501-(B22+C22))</f>
        <v>0.311610998842227</v>
      </c>
      <c r="H22" s="23"/>
      <c r="I22" s="23"/>
    </row>
    <row r="23" customFormat="false" ht="12.75" hidden="false" customHeight="false" outlineLevel="0" collapsed="false">
      <c r="A23" s="60" t="n">
        <v>36192</v>
      </c>
      <c r="B23" s="23" t="n">
        <v>2.257</v>
      </c>
      <c r="C23" s="23" t="n">
        <v>-0.08</v>
      </c>
      <c r="D23" s="23" t="n">
        <v>0.365</v>
      </c>
      <c r="E23" s="23" t="n">
        <f aca="false">D23-C23</f>
        <v>0.445</v>
      </c>
      <c r="F23" s="1" t="n">
        <v>0.0159</v>
      </c>
      <c r="G23" s="1" t="n">
        <f aca="false">E23-F23-((B23+C23)/0.9501-(B23+C23))</f>
        <v>0.31476224607936</v>
      </c>
      <c r="H23" s="23"/>
      <c r="I23" s="23"/>
    </row>
    <row r="24" customFormat="false" ht="12.75" hidden="false" customHeight="false" outlineLevel="0" collapsed="false">
      <c r="A24" s="60" t="n">
        <v>36220</v>
      </c>
      <c r="B24" s="23" t="n">
        <v>2.158</v>
      </c>
      <c r="C24" s="23" t="n">
        <v>-0.08</v>
      </c>
      <c r="D24" s="23" t="n">
        <v>0.315</v>
      </c>
      <c r="E24" s="23" t="n">
        <f aca="false">D24-C24</f>
        <v>0.395</v>
      </c>
      <c r="F24" s="1" t="n">
        <v>0.0159</v>
      </c>
      <c r="G24" s="1" t="n">
        <f aca="false">E24-F24-((B24+C24)/0.9501-(B24+C24))</f>
        <v>0.269961804020629</v>
      </c>
      <c r="H24" s="23"/>
      <c r="I24" s="23"/>
    </row>
    <row r="25" customFormat="false" ht="12.75" hidden="false" customHeight="false" outlineLevel="0" collapsed="false">
      <c r="A25" s="61" t="s">
        <v>236</v>
      </c>
      <c r="B25" s="23"/>
      <c r="C25" s="23"/>
      <c r="D25" s="23"/>
      <c r="E25" s="1" t="n">
        <f aca="false">SUM(E7:E24)/18</f>
        <v>0.336388888888889</v>
      </c>
      <c r="F25" s="1" t="n">
        <f aca="false">SUM(F7:F24)/18</f>
        <v>0.0139</v>
      </c>
      <c r="G25" s="1" t="n">
        <f aca="false">SUM(G7:G24)/18</f>
        <v>0.226629648803674</v>
      </c>
      <c r="H25" s="1" t="n">
        <f aca="false">F25+G25</f>
        <v>0.240529648803674</v>
      </c>
      <c r="I25" s="23"/>
    </row>
    <row r="29" customFormat="false" ht="15.75" hidden="false" customHeight="false" outlineLevel="0" collapsed="false">
      <c r="A29" s="26" t="s">
        <v>254</v>
      </c>
      <c r="B29" s="23"/>
      <c r="C29" s="23"/>
      <c r="D29" s="23"/>
      <c r="E29" s="23"/>
      <c r="F29" s="23"/>
      <c r="G29" s="1"/>
      <c r="H29" s="23"/>
    </row>
    <row r="30" customFormat="false" ht="12.75" hidden="false" customHeight="false" outlineLevel="0" collapsed="false">
      <c r="B30" s="23"/>
      <c r="C30" s="23"/>
      <c r="D30" s="23"/>
      <c r="E30" s="23"/>
      <c r="F30" s="23"/>
      <c r="G30" s="1"/>
      <c r="H30" s="23"/>
    </row>
    <row r="31" customFormat="false" ht="12.75" hidden="false" customHeight="false" outlineLevel="0" collapsed="false">
      <c r="B31" s="23"/>
      <c r="C31" s="23"/>
      <c r="D31" s="23"/>
      <c r="E31" s="23"/>
      <c r="F31" s="23"/>
      <c r="G31" s="1"/>
      <c r="H31" s="23"/>
    </row>
    <row r="32" customFormat="false" ht="12.75" hidden="false" customHeight="false" outlineLevel="0" collapsed="false">
      <c r="B32" s="29"/>
      <c r="C32" s="29" t="s">
        <v>181</v>
      </c>
      <c r="D32" s="29" t="s">
        <v>182</v>
      </c>
      <c r="E32" s="29" t="s">
        <v>183</v>
      </c>
      <c r="F32" s="29" t="s">
        <v>226</v>
      </c>
      <c r="G32" s="9" t="s">
        <v>255</v>
      </c>
      <c r="H32" s="29" t="s">
        <v>186</v>
      </c>
    </row>
    <row r="33" customFormat="false" ht="12.75" hidden="false" customHeight="false" outlineLevel="0" collapsed="false">
      <c r="A33" s="32" t="s">
        <v>235</v>
      </c>
      <c r="B33" s="29" t="s">
        <v>187</v>
      </c>
      <c r="C33" s="29" t="s">
        <v>183</v>
      </c>
      <c r="D33" s="29" t="s">
        <v>183</v>
      </c>
      <c r="E33" s="29" t="s">
        <v>188</v>
      </c>
      <c r="F33" s="29" t="s">
        <v>189</v>
      </c>
      <c r="G33" s="9" t="s">
        <v>191</v>
      </c>
      <c r="H33" s="29" t="s">
        <v>190</v>
      </c>
    </row>
    <row r="34" customFormat="false" ht="12.75" hidden="false" customHeight="false" outlineLevel="0" collapsed="false">
      <c r="B34" s="23"/>
      <c r="C34" s="23"/>
      <c r="D34" s="23"/>
      <c r="E34" s="23"/>
      <c r="F34" s="23"/>
      <c r="G34" s="1"/>
      <c r="H34" s="23"/>
    </row>
    <row r="35" customFormat="false" ht="12.75" hidden="false" customHeight="false" outlineLevel="0" collapsed="false">
      <c r="A35" s="60" t="n">
        <v>35704</v>
      </c>
      <c r="B35" s="23" t="n">
        <v>2.22</v>
      </c>
      <c r="C35" s="23" t="n">
        <v>-0.07</v>
      </c>
      <c r="D35" s="23" t="n">
        <v>0.1</v>
      </c>
      <c r="E35" s="23" t="n">
        <f aca="false">D35-C35</f>
        <v>0.17</v>
      </c>
      <c r="F35" s="1" t="n">
        <v>0.0159</v>
      </c>
      <c r="G35" s="1" t="n">
        <f aca="false">E35-F35-((B35+C35)/0.9571-(B35+C35))</f>
        <v>0.0577307595862501</v>
      </c>
      <c r="H35" s="23"/>
    </row>
    <row r="36" customFormat="false" ht="12.75" hidden="false" customHeight="false" outlineLevel="0" collapsed="false">
      <c r="A36" s="60" t="n">
        <v>35735</v>
      </c>
      <c r="B36" s="23" t="n">
        <v>2.34</v>
      </c>
      <c r="C36" s="23" t="n">
        <v>-0.07</v>
      </c>
      <c r="D36" s="23" t="n">
        <v>0.25</v>
      </c>
      <c r="E36" s="23" t="n">
        <f aca="false">D36-C36</f>
        <v>0.32</v>
      </c>
      <c r="F36" s="1" t="n">
        <v>0.0159</v>
      </c>
      <c r="G36" s="1" t="n">
        <f aca="false">E36-F36-((B36+C36)/0.9501-(B36+C36))</f>
        <v>0.184877812861804</v>
      </c>
      <c r="H36" s="23"/>
    </row>
    <row r="37" customFormat="false" ht="12.75" hidden="false" customHeight="false" outlineLevel="0" collapsed="false">
      <c r="A37" s="60" t="n">
        <v>35765</v>
      </c>
      <c r="B37" s="23" t="n">
        <v>2.465</v>
      </c>
      <c r="C37" s="23" t="n">
        <v>-0.07</v>
      </c>
      <c r="D37" s="23" t="n">
        <v>0.35</v>
      </c>
      <c r="E37" s="23" t="n">
        <f aca="false">D37-C37</f>
        <v>0.42</v>
      </c>
      <c r="F37" s="1" t="n">
        <v>0.0159</v>
      </c>
      <c r="G37" s="1" t="n">
        <f aca="false">E37-F37-((B37+C37)/0.9501-(B37+C37))</f>
        <v>0.27831271445111</v>
      </c>
      <c r="H37" s="23"/>
    </row>
    <row r="38" customFormat="false" ht="12.75" hidden="false" customHeight="false" outlineLevel="0" collapsed="false">
      <c r="A38" s="60" t="n">
        <v>35796</v>
      </c>
      <c r="B38" s="23" t="n">
        <v>2.505</v>
      </c>
      <c r="C38" s="23" t="n">
        <v>-0.07</v>
      </c>
      <c r="D38" s="23" t="n">
        <v>0.22</v>
      </c>
      <c r="E38" s="23" t="n">
        <f aca="false">D38-C38</f>
        <v>0.29</v>
      </c>
      <c r="F38" s="1" t="n">
        <v>0.0159</v>
      </c>
      <c r="G38" s="1" t="n">
        <f aca="false">E38-F38-((B38+C38)/0.9501-(B38+C38))</f>
        <v>0.146211882959688</v>
      </c>
      <c r="H38" s="23"/>
    </row>
    <row r="39" customFormat="false" ht="12.75" hidden="false" customHeight="false" outlineLevel="0" collapsed="false">
      <c r="A39" s="60" t="n">
        <v>35827</v>
      </c>
      <c r="B39" s="23" t="n">
        <v>2.42</v>
      </c>
      <c r="C39" s="23" t="n">
        <v>-0.07</v>
      </c>
      <c r="D39" s="23" t="n">
        <v>0.22</v>
      </c>
      <c r="E39" s="23" t="n">
        <f aca="false">D39-C39</f>
        <v>0.29</v>
      </c>
      <c r="F39" s="1" t="n">
        <v>0.0159</v>
      </c>
      <c r="G39" s="1" t="n">
        <f aca="false">E39-F39-((B39+C39)/0.9501-(B39+C39))</f>
        <v>0.15067614987896</v>
      </c>
      <c r="H39" s="23"/>
    </row>
    <row r="40" customFormat="false" ht="12.75" hidden="false" customHeight="false" outlineLevel="0" collapsed="false">
      <c r="A40" s="60" t="n">
        <v>35855</v>
      </c>
      <c r="B40" s="23" t="n">
        <v>2.3</v>
      </c>
      <c r="C40" s="23" t="n">
        <v>-0.07</v>
      </c>
      <c r="D40" s="23" t="n">
        <v>0.22</v>
      </c>
      <c r="E40" s="23" t="n">
        <f aca="false">D40-C40</f>
        <v>0.29</v>
      </c>
      <c r="F40" s="1" t="n">
        <v>0.0159</v>
      </c>
      <c r="G40" s="1" t="n">
        <f aca="false">E40-F40-((B40+C40)/0.9501-(B40+C40))</f>
        <v>0.156978644353226</v>
      </c>
      <c r="H40" s="23"/>
    </row>
    <row r="41" customFormat="false" ht="12.75" hidden="false" customHeight="false" outlineLevel="0" collapsed="false">
      <c r="A41" s="60" t="n">
        <v>35886</v>
      </c>
      <c r="B41" s="23" t="n">
        <v>2.157</v>
      </c>
      <c r="C41" s="23" t="n">
        <v>-0.07</v>
      </c>
      <c r="D41" s="23" t="n">
        <v>0.22</v>
      </c>
      <c r="E41" s="23" t="n">
        <f aca="false">D41-C41</f>
        <v>0.29</v>
      </c>
      <c r="F41" s="1" t="n">
        <v>0.0159</v>
      </c>
      <c r="G41" s="1" t="n">
        <f aca="false">E41-F41-((B41+C41)/0.9571-(B41+C41))</f>
        <v>0.180554602444886</v>
      </c>
      <c r="H41" s="23"/>
    </row>
    <row r="42" customFormat="false" ht="12.75" hidden="false" customHeight="false" outlineLevel="0" collapsed="false">
      <c r="A42" s="60" t="n">
        <v>35916</v>
      </c>
      <c r="B42" s="23" t="n">
        <v>2.107</v>
      </c>
      <c r="C42" s="23" t="n">
        <v>-0.07</v>
      </c>
      <c r="D42" s="23" t="n">
        <v>0.22</v>
      </c>
      <c r="E42" s="23" t="n">
        <f aca="false">D42-C42</f>
        <v>0.29</v>
      </c>
      <c r="F42" s="1" t="n">
        <v>0.0159</v>
      </c>
      <c r="G42" s="1" t="n">
        <f aca="false">E42-F42-((B42+C42)/0.9571-(B42+C42))</f>
        <v>0.182795747570786</v>
      </c>
      <c r="H42" s="23"/>
    </row>
    <row r="43" customFormat="false" ht="12.75" hidden="false" customHeight="false" outlineLevel="0" collapsed="false">
      <c r="A43" s="60" t="n">
        <v>35947</v>
      </c>
      <c r="B43" s="23" t="n">
        <v>2.082</v>
      </c>
      <c r="C43" s="23" t="n">
        <v>-0.07</v>
      </c>
      <c r="D43" s="23" t="n">
        <v>0.22</v>
      </c>
      <c r="E43" s="23" t="n">
        <f aca="false">D43-C43</f>
        <v>0.29</v>
      </c>
      <c r="F43" s="1" t="n">
        <v>0.0159</v>
      </c>
      <c r="G43" s="1" t="n">
        <f aca="false">E43-F43-((B43+C43)/0.9571-(B43+C43))</f>
        <v>0.183916320133737</v>
      </c>
      <c r="H43" s="23"/>
    </row>
    <row r="44" customFormat="false" ht="12.75" hidden="false" customHeight="false" outlineLevel="0" collapsed="false">
      <c r="A44" s="60" t="n">
        <v>35977</v>
      </c>
      <c r="B44" s="23" t="n">
        <v>2.067</v>
      </c>
      <c r="C44" s="23" t="n">
        <v>-0.07</v>
      </c>
      <c r="D44" s="23" t="n">
        <v>0.22</v>
      </c>
      <c r="E44" s="23" t="n">
        <f aca="false">D44-C44</f>
        <v>0.29</v>
      </c>
      <c r="F44" s="1" t="n">
        <v>0.0159</v>
      </c>
      <c r="G44" s="1" t="n">
        <f aca="false">E44-F44-((B44+C44)/0.9571-(B44+C44))</f>
        <v>0.184588663671508</v>
      </c>
      <c r="H44" s="23"/>
    </row>
    <row r="45" customFormat="false" ht="12.75" hidden="false" customHeight="false" outlineLevel="0" collapsed="false">
      <c r="A45" s="60" t="n">
        <v>36008</v>
      </c>
      <c r="B45" s="23" t="n">
        <v>2.069</v>
      </c>
      <c r="C45" s="23" t="n">
        <v>-0.07</v>
      </c>
      <c r="D45" s="23" t="n">
        <v>0.22</v>
      </c>
      <c r="E45" s="23" t="n">
        <f aca="false">D45-C45</f>
        <v>0.29</v>
      </c>
      <c r="F45" s="1" t="n">
        <v>0.0159</v>
      </c>
      <c r="G45" s="1" t="n">
        <f aca="false">E45-F45-((B45+C45)/0.9571-(B45+C45))</f>
        <v>0.184499017866472</v>
      </c>
      <c r="H45" s="23"/>
    </row>
    <row r="46" customFormat="false" ht="12.75" hidden="false" customHeight="false" outlineLevel="0" collapsed="false">
      <c r="A46" s="60" t="n">
        <v>36039</v>
      </c>
      <c r="B46" s="23" t="n">
        <v>2.067</v>
      </c>
      <c r="C46" s="23" t="n">
        <v>-0.07</v>
      </c>
      <c r="D46" s="23" t="n">
        <v>0.22</v>
      </c>
      <c r="E46" s="23" t="n">
        <f aca="false">D46-C46</f>
        <v>0.29</v>
      </c>
      <c r="F46" s="1" t="n">
        <v>0.0159</v>
      </c>
      <c r="G46" s="1" t="n">
        <f aca="false">E46-F46-((B46+C46)/0.9571-(B46+C46))</f>
        <v>0.184588663671508</v>
      </c>
      <c r="H46" s="23"/>
    </row>
    <row r="47" customFormat="false" ht="12.75" hidden="false" customHeight="false" outlineLevel="0" collapsed="false">
      <c r="A47" s="60" t="n">
        <v>36069</v>
      </c>
      <c r="B47" s="23" t="n">
        <v>2.079</v>
      </c>
      <c r="C47" s="23" t="n">
        <v>-0.07</v>
      </c>
      <c r="D47" s="23" t="n">
        <v>0.22</v>
      </c>
      <c r="E47" s="23" t="n">
        <f aca="false">D47-C47</f>
        <v>0.29</v>
      </c>
      <c r="F47" s="1" t="n">
        <v>0.0159</v>
      </c>
      <c r="G47" s="1" t="n">
        <f aca="false">E47-F47-((B47+C47)/0.9571-(B47+C47))</f>
        <v>0.184050788841291</v>
      </c>
      <c r="H47" s="23"/>
    </row>
    <row r="48" customFormat="false" ht="12.75" hidden="false" customHeight="false" outlineLevel="0" collapsed="false">
      <c r="A48" s="60" t="n">
        <v>36100</v>
      </c>
      <c r="B48" s="23" t="n">
        <v>2.192</v>
      </c>
      <c r="C48" s="23" t="n">
        <v>-0.07</v>
      </c>
      <c r="D48" s="23" t="n">
        <v>0.22</v>
      </c>
      <c r="E48" s="23" t="n">
        <f aca="false">D48-C48</f>
        <v>0.29</v>
      </c>
      <c r="F48" s="1" t="n">
        <v>0.0159</v>
      </c>
      <c r="G48" s="1" t="n">
        <f aca="false">E48-F48-((B48+C48)/0.9501-(B48+C48))</f>
        <v>0.162650889380065</v>
      </c>
      <c r="H48" s="23"/>
    </row>
    <row r="49" customFormat="false" ht="12.75" hidden="false" customHeight="false" outlineLevel="0" collapsed="false">
      <c r="A49" s="60" t="n">
        <v>36130</v>
      </c>
      <c r="B49" s="23" t="n">
        <v>2.291</v>
      </c>
      <c r="C49" s="23" t="n">
        <v>-0.07</v>
      </c>
      <c r="D49" s="23" t="n">
        <v>0.22</v>
      </c>
      <c r="E49" s="23" t="n">
        <f aca="false">D49-C49</f>
        <v>0.29</v>
      </c>
      <c r="F49" s="1" t="n">
        <v>0.0159</v>
      </c>
      <c r="G49" s="1" t="n">
        <f aca="false">E49-F49-((B49+C49)/0.9501-(B49+C49))</f>
        <v>0.157451331438796</v>
      </c>
      <c r="H49" s="1" t="n">
        <f aca="false">SUM(G38:G49)/12</f>
        <v>0.171580225184244</v>
      </c>
    </row>
    <row r="50" customFormat="false" ht="12.75" hidden="false" customHeight="false" outlineLevel="0" collapsed="false">
      <c r="A50" s="60" t="n">
        <v>36161</v>
      </c>
      <c r="B50" s="23" t="n">
        <v>2.317</v>
      </c>
      <c r="C50" s="23" t="n">
        <v>-0.07</v>
      </c>
      <c r="D50" s="23" t="n">
        <v>0.35</v>
      </c>
      <c r="E50" s="23" t="n">
        <f aca="false">D50-C50</f>
        <v>0.42</v>
      </c>
      <c r="F50" s="1" t="n">
        <v>0.0159</v>
      </c>
      <c r="G50" s="1" t="n">
        <f aca="false">E50-F50-((B50+C50)/0.9501-(B50+C50))</f>
        <v>0.286085790969372</v>
      </c>
      <c r="H50" s="23"/>
    </row>
    <row r="51" customFormat="false" ht="12.75" hidden="false" customHeight="false" outlineLevel="0" collapsed="false">
      <c r="A51" s="60" t="n">
        <v>36192</v>
      </c>
      <c r="B51" s="23" t="n">
        <v>2.257</v>
      </c>
      <c r="C51" s="23" t="n">
        <v>-0.07</v>
      </c>
      <c r="D51" s="23" t="n">
        <v>0.35</v>
      </c>
      <c r="E51" s="23" t="n">
        <f aca="false">D51-C51</f>
        <v>0.42</v>
      </c>
      <c r="F51" s="1" t="n">
        <v>0.0159</v>
      </c>
      <c r="G51" s="1" t="n">
        <f aca="false">E51-F51-((B51+C51)/0.9501-(B51+C51))</f>
        <v>0.289237038206504</v>
      </c>
      <c r="H51" s="23"/>
    </row>
    <row r="52" customFormat="false" ht="12.75" hidden="false" customHeight="false" outlineLevel="0" collapsed="false">
      <c r="A52" s="60" t="n">
        <v>36220</v>
      </c>
      <c r="B52" s="23" t="n">
        <v>2.158</v>
      </c>
      <c r="C52" s="23" t="n">
        <v>-0.07</v>
      </c>
      <c r="D52" s="23" t="n">
        <v>0.3</v>
      </c>
      <c r="E52" s="23" t="n">
        <f aca="false">D52-C52</f>
        <v>0.37</v>
      </c>
      <c r="F52" s="1" t="n">
        <v>0.0159</v>
      </c>
      <c r="G52" s="1" t="n">
        <f aca="false">E52-F52-((B52+C52)/0.9501-(B52+C52))</f>
        <v>0.244436596147774</v>
      </c>
      <c r="H52" s="23"/>
    </row>
    <row r="53" customFormat="false" ht="12.75" hidden="false" customHeight="false" outlineLevel="0" collapsed="false">
      <c r="A53" s="61" t="s">
        <v>236</v>
      </c>
      <c r="B53" s="23"/>
      <c r="C53" s="23"/>
      <c r="D53" s="23"/>
      <c r="E53" s="23"/>
      <c r="F53" s="1" t="n">
        <f aca="false">SUM(F35:F52)/18</f>
        <v>0.0159</v>
      </c>
      <c r="G53" s="1" t="n">
        <f aca="false">SUM(G35:G52)/18</f>
        <v>0.188869078579652</v>
      </c>
      <c r="H53" s="1" t="n">
        <f aca="false">F53+G53</f>
        <v>0.204769078579652</v>
      </c>
    </row>
    <row r="57" customFormat="false" ht="12.75" hidden="false" customHeight="false" outlineLevel="0" collapsed="false">
      <c r="C57" s="65" t="n">
        <f aca="false">NPV(0.01275,C58:C75)</f>
        <v>3.49994799287471</v>
      </c>
      <c r="D57" s="66" t="n">
        <f aca="false">NPV(0.01275,D58:D81)</f>
        <v>4.51168293054069</v>
      </c>
      <c r="E57" s="66" t="n">
        <f aca="false">NPV(0.01275,E58:E64)</f>
        <v>2.0780755972629</v>
      </c>
      <c r="F57" s="66" t="n">
        <f aca="false">NPV(0.01275,F58:F64)</f>
        <v>1.8317950171901</v>
      </c>
      <c r="G57" s="66" t="n">
        <f aca="false">NPV(0.01275,G58:G62)</f>
        <v>1.40904869791359</v>
      </c>
      <c r="I57" s="0" t="n">
        <f aca="false">SUM(I58:I75)</f>
        <v>3.56171451145028</v>
      </c>
    </row>
    <row r="58" customFormat="false" ht="12.75" hidden="false" customHeight="false" outlineLevel="0" collapsed="false">
      <c r="A58" s="60" t="n">
        <v>35704</v>
      </c>
      <c r="C58" s="0" t="n">
        <f aca="false">0.2405-0.0178</f>
        <v>0.2227</v>
      </c>
      <c r="D58" s="0" t="n">
        <v>0.2194</v>
      </c>
      <c r="E58" s="0" t="n">
        <v>0.3122</v>
      </c>
      <c r="F58" s="0" t="n">
        <v>0.2752</v>
      </c>
      <c r="G58" s="0" t="n">
        <v>0.29268</v>
      </c>
      <c r="I58" s="0" t="n">
        <f aca="false">$J$58/(1.01275)^1</f>
        <v>0.219896321895828</v>
      </c>
      <c r="J58" s="0" t="n">
        <v>0.2227</v>
      </c>
    </row>
    <row r="59" customFormat="false" ht="12.75" hidden="false" customHeight="false" outlineLevel="0" collapsed="false">
      <c r="A59" s="60" t="n">
        <v>35735</v>
      </c>
      <c r="C59" s="0" t="n">
        <f aca="false">0.2405-0.0178</f>
        <v>0.2227</v>
      </c>
      <c r="D59" s="0" t="n">
        <v>0.2194</v>
      </c>
      <c r="E59" s="0" t="n">
        <v>0.3122</v>
      </c>
      <c r="F59" s="0" t="n">
        <v>0.2752</v>
      </c>
      <c r="G59" s="0" t="n">
        <v>0.29268</v>
      </c>
      <c r="I59" s="0" t="n">
        <f aca="false">$J$58/(1.01275)^2</f>
        <v>0.217127940652509</v>
      </c>
    </row>
    <row r="60" customFormat="false" ht="12.75" hidden="false" customHeight="false" outlineLevel="0" collapsed="false">
      <c r="A60" s="60" t="n">
        <v>35765</v>
      </c>
      <c r="C60" s="0" t="n">
        <f aca="false">0.2405-0.0178</f>
        <v>0.2227</v>
      </c>
      <c r="D60" s="0" t="n">
        <v>0.2194</v>
      </c>
      <c r="E60" s="0" t="n">
        <v>0.3122</v>
      </c>
      <c r="F60" s="0" t="n">
        <v>0.2752</v>
      </c>
      <c r="G60" s="0" t="n">
        <v>0.29268</v>
      </c>
      <c r="I60" s="0" t="n">
        <f aca="false">$J$58/(1.01275)^3</f>
        <v>0.214394411900774</v>
      </c>
    </row>
    <row r="61" customFormat="false" ht="12.75" hidden="false" customHeight="false" outlineLevel="0" collapsed="false">
      <c r="A61" s="60" t="n">
        <v>35796</v>
      </c>
      <c r="C61" s="0" t="n">
        <f aca="false">0.2405-0.0236</f>
        <v>0.2169</v>
      </c>
      <c r="D61" s="0" t="n">
        <v>0.2194</v>
      </c>
      <c r="E61" s="0" t="n">
        <v>0.3122</v>
      </c>
      <c r="F61" s="0" t="n">
        <v>0.2752</v>
      </c>
      <c r="G61" s="0" t="n">
        <v>0.29268</v>
      </c>
      <c r="I61" s="0" t="n">
        <f aca="false">$J$58/(1.01275)^4</f>
        <v>0.211695296865736</v>
      </c>
    </row>
    <row r="62" customFormat="false" ht="12.75" hidden="false" customHeight="false" outlineLevel="0" collapsed="false">
      <c r="A62" s="60" t="n">
        <v>35827</v>
      </c>
      <c r="C62" s="0" t="n">
        <f aca="false">0.2405-0.0236</f>
        <v>0.2169</v>
      </c>
      <c r="D62" s="0" t="n">
        <v>0.2194</v>
      </c>
      <c r="E62" s="0" t="n">
        <v>0.3122</v>
      </c>
      <c r="F62" s="0" t="n">
        <v>0.2752</v>
      </c>
      <c r="G62" s="0" t="n">
        <v>0.29268</v>
      </c>
      <c r="I62" s="0" t="n">
        <f aca="false">$J$58/(1.01275)^5</f>
        <v>0.209030162296456</v>
      </c>
    </row>
    <row r="63" customFormat="false" ht="12.75" hidden="false" customHeight="false" outlineLevel="0" collapsed="false">
      <c r="A63" s="60" t="n">
        <v>35855</v>
      </c>
      <c r="C63" s="0" t="n">
        <f aca="false">0.2405-0.0236</f>
        <v>0.2169</v>
      </c>
      <c r="D63" s="0" t="n">
        <v>0.2194</v>
      </c>
      <c r="E63" s="0" t="n">
        <v>0.3122</v>
      </c>
      <c r="F63" s="0" t="n">
        <v>0.2752</v>
      </c>
      <c r="G63" s="0"/>
      <c r="I63" s="0" t="n">
        <f aca="false">$J$58/(1.01275)^6</f>
        <v>0.206398580396402</v>
      </c>
    </row>
    <row r="64" customFormat="false" ht="12.75" hidden="false" customHeight="false" outlineLevel="0" collapsed="false">
      <c r="A64" s="60" t="n">
        <v>35886</v>
      </c>
      <c r="C64" s="0" t="n">
        <f aca="false">0.2405-0.0236</f>
        <v>0.2169</v>
      </c>
      <c r="D64" s="0" t="n">
        <v>0.2194</v>
      </c>
      <c r="E64" s="0" t="n">
        <v>0.3122</v>
      </c>
      <c r="F64" s="0" t="n">
        <v>0.2752</v>
      </c>
      <c r="G64" s="0"/>
      <c r="I64" s="0" t="n">
        <f aca="false">$J$58/(1.01275)^7</f>
        <v>0.203800128754778</v>
      </c>
    </row>
    <row r="65" customFormat="false" ht="12.75" hidden="false" customHeight="false" outlineLevel="0" collapsed="false">
      <c r="A65" s="60" t="n">
        <v>35916</v>
      </c>
      <c r="C65" s="0" t="n">
        <f aca="false">0.2405-0.0236</f>
        <v>0.2169</v>
      </c>
      <c r="D65" s="0" t="n">
        <v>0.2194</v>
      </c>
      <c r="G65" s="0"/>
      <c r="I65" s="0" t="n">
        <f aca="false">$J$58/(1.01275)^8</f>
        <v>0.201234390278725</v>
      </c>
    </row>
    <row r="66" customFormat="false" ht="12.75" hidden="false" customHeight="false" outlineLevel="0" collapsed="false">
      <c r="A66" s="60" t="n">
        <v>35947</v>
      </c>
      <c r="C66" s="0" t="n">
        <f aca="false">0.2405-0.0236</f>
        <v>0.2169</v>
      </c>
      <c r="D66" s="0" t="n">
        <v>0.2194</v>
      </c>
      <c r="G66" s="0"/>
      <c r="I66" s="0" t="n">
        <f aca="false">$J$58/(1.01275)^9</f>
        <v>0.198700953126363</v>
      </c>
    </row>
    <row r="67" customFormat="false" ht="12.75" hidden="false" customHeight="false" outlineLevel="0" collapsed="false">
      <c r="A67" s="60" t="n">
        <v>35977</v>
      </c>
      <c r="C67" s="0" t="n">
        <f aca="false">0.2405-0.0236</f>
        <v>0.2169</v>
      </c>
      <c r="D67" s="0" t="n">
        <v>0.2194</v>
      </c>
      <c r="G67" s="0"/>
      <c r="I67" s="0" t="n">
        <f aca="false">$J$58/(1.01275)^10</f>
        <v>0.196199410640695</v>
      </c>
    </row>
    <row r="68" customFormat="false" ht="12.75" hidden="false" customHeight="false" outlineLevel="0" collapsed="false">
      <c r="A68" s="60" t="n">
        <v>36008</v>
      </c>
      <c r="C68" s="0" t="n">
        <f aca="false">0.2405-0.0236</f>
        <v>0.2169</v>
      </c>
      <c r="D68" s="0" t="n">
        <v>0.2194</v>
      </c>
      <c r="G68" s="0"/>
      <c r="I68" s="0" t="n">
        <f aca="false">$J$58/(1.01275)^11</f>
        <v>0.193729361284319</v>
      </c>
    </row>
    <row r="69" customFormat="false" ht="12.75" hidden="false" customHeight="false" outlineLevel="0" collapsed="false">
      <c r="A69" s="60" t="n">
        <v>36039</v>
      </c>
      <c r="C69" s="0" t="n">
        <f aca="false">0.2405-0.0236</f>
        <v>0.2169</v>
      </c>
      <c r="D69" s="0" t="n">
        <v>0.2194</v>
      </c>
      <c r="G69" s="0"/>
      <c r="I69" s="0" t="n">
        <f aca="false">$J$58/(1.01275)^12</f>
        <v>0.191290408574988</v>
      </c>
    </row>
    <row r="70" customFormat="false" ht="12.75" hidden="false" customHeight="false" outlineLevel="0" collapsed="false">
      <c r="A70" s="60" t="n">
        <v>36069</v>
      </c>
      <c r="C70" s="0" t="n">
        <f aca="false">0.2405-0.0236</f>
        <v>0.2169</v>
      </c>
      <c r="D70" s="0" t="n">
        <v>0.2194</v>
      </c>
      <c r="G70" s="0"/>
      <c r="I70" s="0" t="n">
        <f aca="false">$J$58/(1.01275)^13</f>
        <v>0.188882161021958</v>
      </c>
    </row>
    <row r="71" customFormat="false" ht="12.75" hidden="false" customHeight="false" outlineLevel="0" collapsed="false">
      <c r="A71" s="60" t="n">
        <v>36100</v>
      </c>
      <c r="C71" s="0" t="n">
        <f aca="false">0.2405-0.0236</f>
        <v>0.2169</v>
      </c>
      <c r="D71" s="0" t="n">
        <v>0.2194</v>
      </c>
      <c r="G71" s="0"/>
      <c r="I71" s="0" t="n">
        <f aca="false">$J$58/(1.01275)^14</f>
        <v>0.186504232063153</v>
      </c>
    </row>
    <row r="72" customFormat="false" ht="12.75" hidden="false" customHeight="false" outlineLevel="0" collapsed="false">
      <c r="A72" s="60" t="n">
        <v>36130</v>
      </c>
      <c r="C72" s="0" t="n">
        <f aca="false">0.2405-0.0236</f>
        <v>0.2169</v>
      </c>
      <c r="D72" s="0" t="n">
        <v>0.2194</v>
      </c>
      <c r="G72" s="0"/>
      <c r="I72" s="0" t="n">
        <f aca="false">$J$58/(1.01275)^15</f>
        <v>0.184156240003113</v>
      </c>
    </row>
    <row r="73" customFormat="false" ht="12.75" hidden="false" customHeight="false" outlineLevel="0" collapsed="false">
      <c r="A73" s="60" t="n">
        <v>36161</v>
      </c>
      <c r="C73" s="0" t="n">
        <f aca="false">0.2405-0.0178</f>
        <v>0.2227</v>
      </c>
      <c r="D73" s="0" t="n">
        <v>0.2194</v>
      </c>
      <c r="G73" s="0"/>
      <c r="I73" s="0" t="n">
        <f aca="false">$J$58/(1.01275)^16</f>
        <v>0.181837807951729</v>
      </c>
    </row>
    <row r="74" customFormat="false" ht="12.75" hidden="false" customHeight="false" outlineLevel="0" collapsed="false">
      <c r="A74" s="60" t="n">
        <v>36192</v>
      </c>
      <c r="C74" s="0" t="n">
        <f aca="false">0.2405-0.0178</f>
        <v>0.2227</v>
      </c>
      <c r="D74" s="0" t="n">
        <v>0.2194</v>
      </c>
      <c r="G74" s="0"/>
      <c r="I74" s="0" t="n">
        <f aca="false">$J$58/(1.01275)^17</f>
        <v>0.179548563763741</v>
      </c>
    </row>
    <row r="75" customFormat="false" ht="12.75" hidden="false" customHeight="false" outlineLevel="0" collapsed="false">
      <c r="A75" s="60" t="n">
        <v>36220</v>
      </c>
      <c r="C75" s="0" t="n">
        <f aca="false">0.2405-0.0178</f>
        <v>0.2227</v>
      </c>
      <c r="D75" s="0" t="n">
        <v>0.2194</v>
      </c>
      <c r="G75" s="0"/>
      <c r="I75" s="0" t="n">
        <f aca="false">$J$58/(1.01275)^18</f>
        <v>0.177288139979009</v>
      </c>
    </row>
    <row r="76" customFormat="false" ht="12.75" hidden="false" customHeight="false" outlineLevel="0" collapsed="false">
      <c r="A76" s="60" t="n">
        <v>36251</v>
      </c>
      <c r="D76" s="0" t="n">
        <v>0.2194</v>
      </c>
      <c r="G76" s="0"/>
    </row>
    <row r="77" customFormat="false" ht="12.75" hidden="false" customHeight="false" outlineLevel="0" collapsed="false">
      <c r="A77" s="60" t="n">
        <v>36281</v>
      </c>
      <c r="D77" s="0" t="n">
        <v>0.2194</v>
      </c>
      <c r="G77" s="0"/>
    </row>
    <row r="78" customFormat="false" ht="12.75" hidden="false" customHeight="false" outlineLevel="0" collapsed="false">
      <c r="A78" s="60" t="n">
        <v>36312</v>
      </c>
      <c r="D78" s="0" t="n">
        <v>0.2194</v>
      </c>
      <c r="G78" s="0"/>
    </row>
    <row r="79" customFormat="false" ht="12.75" hidden="false" customHeight="false" outlineLevel="0" collapsed="false">
      <c r="A79" s="60" t="n">
        <v>36342</v>
      </c>
      <c r="D79" s="0" t="n">
        <v>0.2194</v>
      </c>
      <c r="G79" s="0"/>
    </row>
    <row r="80" customFormat="false" ht="12.75" hidden="false" customHeight="false" outlineLevel="0" collapsed="false">
      <c r="A80" s="60" t="n">
        <v>36373</v>
      </c>
      <c r="D80" s="0" t="n">
        <v>0.2194</v>
      </c>
      <c r="G80" s="0"/>
    </row>
    <row r="81" customFormat="false" ht="12.75" hidden="false" customHeight="false" outlineLevel="0" collapsed="false">
      <c r="A81" s="60" t="n">
        <v>36404</v>
      </c>
      <c r="D81" s="0" t="n">
        <v>0.2194</v>
      </c>
      <c r="G81" s="0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1998-03-18T18:34:48Z</dcterms:created>
  <dc:creator>CES</dc:creator>
  <dc:description/>
  <dc:language>en-US</dc:language>
  <cp:lastModifiedBy>Joe Parks</cp:lastModifiedBy>
  <cp:lastPrinted>1999-11-08T17:41:56Z</cp:lastPrinted>
  <cp:revision>0</cp:revision>
  <dc:subject/>
  <dc:title/>
</cp:coreProperties>
</file>