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<sst xmlns="http://schemas.openxmlformats.org/spreadsheetml/2006/main" count="139" uniqueCount="70">
  <si>
    <t xml:space="preserve">Waha</t>
  </si>
  <si>
    <t xml:space="preserve">End</t>
  </si>
  <si>
    <t xml:space="preserve">Maximum</t>
  </si>
  <si>
    <t xml:space="preserve">Tue</t>
  </si>
  <si>
    <t xml:space="preserve">Mon</t>
  </si>
  <si>
    <t xml:space="preserve">Sun</t>
  </si>
  <si>
    <t xml:space="preserve">Sat</t>
  </si>
  <si>
    <t xml:space="preserve">Fri</t>
  </si>
  <si>
    <t xml:space="preserve">Thu</t>
  </si>
  <si>
    <t xml:space="preserve">Wed</t>
  </si>
  <si>
    <t xml:space="preserve">MTD Avg</t>
  </si>
  <si>
    <t xml:space="preserve">Prior Mo Avg</t>
  </si>
  <si>
    <t xml:space="preserve">Month-2 Avg</t>
  </si>
  <si>
    <t xml:space="preserve">Capacity</t>
  </si>
  <si>
    <t xml:space="preserve">Change</t>
  </si>
  <si>
    <t xml:space="preserve">By Interstate</t>
  </si>
  <si>
    <t xml:space="preserve">El Paso</t>
  </si>
  <si>
    <t xml:space="preserve">Valero*</t>
  </si>
  <si>
    <t xml:space="preserve">EP TO VALERO Del</t>
  </si>
  <si>
    <t xml:space="preserve">EP TO VALERO Rec</t>
  </si>
  <si>
    <t xml:space="preserve">Oasis*</t>
  </si>
  <si>
    <t xml:space="preserve">TO OASIS WAHA Del</t>
  </si>
  <si>
    <t xml:space="preserve">TO OASIS WAHA Rec</t>
  </si>
  <si>
    <t xml:space="preserve">Lone Star*</t>
  </si>
  <si>
    <t xml:space="preserve">LONE STAR Del</t>
  </si>
  <si>
    <t xml:space="preserve">LONE STAR Rec</t>
  </si>
  <si>
    <t xml:space="preserve">Westar*</t>
  </si>
  <si>
    <t xml:space="preserve">EP TO WESTAR Del</t>
  </si>
  <si>
    <t xml:space="preserve">EP TO WESTAR Rec</t>
  </si>
  <si>
    <t xml:space="preserve">Total</t>
  </si>
  <si>
    <t xml:space="preserve">Other EL Paso</t>
  </si>
  <si>
    <t xml:space="preserve">Waha West</t>
  </si>
  <si>
    <t xml:space="preserve">NNG Waha*</t>
  </si>
  <si>
    <t xml:space="preserve">NNG WAHA Rec</t>
  </si>
  <si>
    <t xml:space="preserve">NNG WAHA Del</t>
  </si>
  <si>
    <t xml:space="preserve">IMLWAHA</t>
  </si>
  <si>
    <t xml:space="preserve">Waha Total*</t>
  </si>
  <si>
    <t xml:space="preserve">Trnswstrn</t>
  </si>
  <si>
    <t xml:space="preserve">Lonestar (Ward)*</t>
  </si>
  <si>
    <t xml:space="preserve">Lonestar (Ward) Del</t>
  </si>
  <si>
    <t xml:space="preserve">Lonestar (Ward) Rec</t>
  </si>
  <si>
    <t xml:space="preserve">na</t>
  </si>
  <si>
    <t xml:space="preserve">Oasis Block Del</t>
  </si>
  <si>
    <t xml:space="preserve">Oasis Block Rec</t>
  </si>
  <si>
    <t xml:space="preserve">Valero Ward</t>
  </si>
  <si>
    <t xml:space="preserve">Valero Pecos</t>
  </si>
  <si>
    <t xml:space="preserve">Westar Ward</t>
  </si>
  <si>
    <t xml:space="preserve">Lonestar (Pecos)</t>
  </si>
  <si>
    <t xml:space="preserve">NNG</t>
  </si>
  <si>
    <t xml:space="preserve">LONE STAR/NNG Del </t>
  </si>
  <si>
    <t xml:space="preserve">LONE STAR/NNG Rec</t>
  </si>
  <si>
    <t xml:space="preserve">Oasis Waha</t>
  </si>
  <si>
    <t xml:space="preserve">Westar Reeves</t>
  </si>
  <si>
    <t xml:space="preserve">By Interstate Total</t>
  </si>
  <si>
    <t xml:space="preserve">By Intrastate</t>
  </si>
  <si>
    <t xml:space="preserve">Lone Star</t>
  </si>
  <si>
    <t xml:space="preserve">TW*</t>
  </si>
  <si>
    <t xml:space="preserve">Lonestar to TW Del</t>
  </si>
  <si>
    <t xml:space="preserve">Lonestar to TW Rec</t>
  </si>
  <si>
    <t xml:space="preserve">El Paso*</t>
  </si>
  <si>
    <t xml:space="preserve">El Paso Del</t>
  </si>
  <si>
    <t xml:space="preserve">El Paso Rec</t>
  </si>
  <si>
    <t xml:space="preserve">TW (Pecos)</t>
  </si>
  <si>
    <t xml:space="preserve">Oasis</t>
  </si>
  <si>
    <t xml:space="preserve">Valero</t>
  </si>
  <si>
    <t xml:space="preserve">TW</t>
  </si>
  <si>
    <t xml:space="preserve">NNG Pecos</t>
  </si>
  <si>
    <t xml:space="preserve">Westar</t>
  </si>
  <si>
    <t xml:space="preserve">NNG Reeves</t>
  </si>
  <si>
    <t xml:space="preserve">By Intrastate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</si>
</sst>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-409]#,##0_);[RED]\(#,##0\)"/>
    <numFmt numFmtId="167" formatCode="[$-409]d\-mmm"/>
    <numFmt numFmtId="168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99FF"/>
        <bgColor rgb="FF9999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2.7"/>
    <col collapsed="false" customWidth="true" hidden="false" outlineLevel="0" max="3" min="3" style="1" width="14.7"/>
    <col collapsed="false" customWidth="true" hidden="false" outlineLevel="0" max="4" min="4" style="1" width="8.7"/>
    <col collapsed="false" customWidth="true" hidden="true" outlineLevel="0" max="15" min="5" style="1" width="7.7"/>
    <col collapsed="false" customWidth="true" hidden="true" outlineLevel="0" max="16" min="16" style="1" width="7.85"/>
    <col collapsed="false" customWidth="true" hidden="true" outlineLevel="0" max="17" min="17" style="1" width="11.13"/>
    <col collapsed="false" customWidth="true" hidden="true" outlineLevel="0" max="18" min="18" style="1" width="10.85"/>
    <col collapsed="false" customWidth="true" hidden="true" outlineLevel="0" max="19" min="19" style="1" width="1.7"/>
    <col collapsed="false" customWidth="true" hidden="true" outlineLevel="0" max="38" min="20" style="1" width="9.06"/>
    <col collapsed="false" customWidth="false" hidden="false" outlineLevel="0" max="257" min="39" style="1" width="9.14"/>
  </cols>
  <sheetData>
    <row r="1" customFormat="false" ht="18" hidden="false" customHeight="true" outlineLevel="0" collapsed="false">
      <c r="A1" s="2" t="n">
        <v>37117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CN1" s="1" t="s">
        <v>1</v>
      </c>
    </row>
    <row r="2" customFormat="false" ht="11.25" hidden="false" customHeight="false" outlineLevel="0" collapsed="false">
      <c r="A2" s="5"/>
      <c r="B2" s="6"/>
      <c r="C2" s="7"/>
      <c r="D2" s="8" t="s">
        <v>2</v>
      </c>
      <c r="E2" s="8"/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3</v>
      </c>
      <c r="N2" s="9" t="s">
        <v>4</v>
      </c>
      <c r="O2" s="10" t="s">
        <v>5</v>
      </c>
      <c r="P2" s="11" t="s">
        <v>10</v>
      </c>
      <c r="Q2" s="8" t="s">
        <v>11</v>
      </c>
      <c r="R2" s="10" t="s">
        <v>12</v>
      </c>
    </row>
    <row r="3" customFormat="false" ht="11.25" hidden="false" customHeight="false" outlineLevel="0" collapsed="false">
      <c r="A3" s="12"/>
      <c r="B3" s="13"/>
      <c r="C3" s="14"/>
      <c r="D3" s="15" t="s">
        <v>13</v>
      </c>
      <c r="E3" s="15" t="s">
        <v>14</v>
      </c>
      <c r="F3" s="16" t="n">
        <v>37117</v>
      </c>
      <c r="G3" s="16" t="n">
        <v>37116</v>
      </c>
      <c r="H3" s="16" t="n">
        <v>37115</v>
      </c>
      <c r="I3" s="16" t="n">
        <v>37114</v>
      </c>
      <c r="J3" s="16" t="n">
        <v>37113</v>
      </c>
      <c r="K3" s="16" t="n">
        <v>37112</v>
      </c>
      <c r="L3" s="16" t="n">
        <v>37111</v>
      </c>
      <c r="M3" s="16" t="n">
        <v>37110</v>
      </c>
      <c r="N3" s="16" t="n">
        <v>37109</v>
      </c>
      <c r="O3" s="17" t="n">
        <v>37108</v>
      </c>
      <c r="P3" s="18" t="n">
        <v>37117</v>
      </c>
      <c r="Q3" s="19" t="n">
        <v>37086</v>
      </c>
      <c r="R3" s="20" t="n">
        <v>37056</v>
      </c>
    </row>
    <row r="4" customFormat="false" ht="11.25" hidden="false" customHeight="false" outlineLevel="0" collapsed="false">
      <c r="A4" s="21" t="s">
        <v>15</v>
      </c>
      <c r="B4" s="22" t="s">
        <v>16</v>
      </c>
      <c r="C4" s="22" t="s">
        <v>17</v>
      </c>
      <c r="D4" s="23"/>
      <c r="E4" s="24" t="n">
        <f aca="false">IF(ISERROR($F4-$G4),"na",($F4-$G4))</f>
        <v>19814</v>
      </c>
      <c r="F4" s="24" t="n">
        <f aca="false">SUM(F$5:F$6)</f>
        <v>-22152</v>
      </c>
      <c r="G4" s="25" t="n">
        <f aca="false">SUM(G$5:G$6)</f>
        <v>-41966</v>
      </c>
      <c r="H4" s="25" t="n">
        <f aca="false">SUM(H$5:H$6)</f>
        <v>-1963</v>
      </c>
      <c r="I4" s="25" t="n">
        <f aca="false">SUM(I$5:I$6)</f>
        <v>-40868</v>
      </c>
      <c r="J4" s="25" t="n">
        <f aca="false">SUM(J$5:J$6)</f>
        <v>-13616</v>
      </c>
      <c r="K4" s="25" t="n">
        <f aca="false">SUM(K$5:K$6)</f>
        <v>-46534</v>
      </c>
      <c r="L4" s="25" t="n">
        <f aca="false">SUM(L$5:L$6)</f>
        <v>-143817</v>
      </c>
      <c r="M4" s="25" t="n">
        <f aca="false">SUM(M$5:M$6)</f>
        <v>-103202</v>
      </c>
      <c r="N4" s="25" t="n">
        <f aca="false">SUM(N$5:N$6)</f>
        <v>-60737</v>
      </c>
      <c r="O4" s="26" t="n">
        <f aca="false">SUM(O$5:O$6)</f>
        <v>-53225</v>
      </c>
      <c r="P4" s="23" t="n">
        <f aca="false">SUM(P$5:P$6)</f>
        <v>-61982</v>
      </c>
      <c r="Q4" s="23" t="n">
        <f aca="false">SUM(Q$5:Q$6)</f>
        <v>-34047</v>
      </c>
      <c r="R4" s="23" t="n">
        <f aca="false">SUM(R$5:R$6)</f>
        <v>-42883</v>
      </c>
    </row>
    <row r="5" customFormat="false" ht="11.25" hidden="true" customHeight="false" outlineLevel="0" collapsed="false">
      <c r="A5" s="27"/>
      <c r="B5" s="28"/>
      <c r="C5" s="29" t="s">
        <v>18</v>
      </c>
      <c r="D5" s="30" t="n">
        <v>350000</v>
      </c>
      <c r="E5" s="31" t="n">
        <f aca="false">IF(ISERROR($F5-$G5),"na",($F5-$G5))</f>
        <v>0</v>
      </c>
      <c r="F5" s="31" t="n">
        <v>0</v>
      </c>
      <c r="G5" s="32" t="n">
        <v>0</v>
      </c>
      <c r="H5" s="32" t="n">
        <v>0</v>
      </c>
      <c r="I5" s="32" t="n">
        <v>0</v>
      </c>
      <c r="J5" s="32" t="n">
        <v>0</v>
      </c>
      <c r="K5" s="32" t="n">
        <v>0</v>
      </c>
      <c r="L5" s="32" t="n">
        <v>0</v>
      </c>
      <c r="M5" s="32" t="n">
        <v>0</v>
      </c>
      <c r="N5" s="32" t="n">
        <v>0</v>
      </c>
      <c r="O5" s="33" t="n">
        <v>0</v>
      </c>
      <c r="P5" s="30" t="n">
        <v>0</v>
      </c>
      <c r="Q5" s="30" t="n">
        <v>18060</v>
      </c>
      <c r="R5" s="30" t="n">
        <v>12936</v>
      </c>
    </row>
    <row r="6" customFormat="false" ht="11.25" hidden="true" customHeight="false" outlineLevel="0" collapsed="false">
      <c r="A6" s="27"/>
      <c r="B6" s="28"/>
      <c r="C6" s="29" t="s">
        <v>19</v>
      </c>
      <c r="D6" s="30" t="n">
        <v>-275000</v>
      </c>
      <c r="E6" s="31" t="n">
        <f aca="false">IF(ISERROR($F6-$G6),"na",($F6-$G6))</f>
        <v>19814</v>
      </c>
      <c r="F6" s="31" t="n">
        <v>-22152</v>
      </c>
      <c r="G6" s="32" t="n">
        <v>-41966</v>
      </c>
      <c r="H6" s="32" t="n">
        <v>-1963</v>
      </c>
      <c r="I6" s="32" t="n">
        <v>-40868</v>
      </c>
      <c r="J6" s="32" t="n">
        <v>-13616</v>
      </c>
      <c r="K6" s="32" t="n">
        <v>-46534</v>
      </c>
      <c r="L6" s="32" t="n">
        <v>-143817</v>
      </c>
      <c r="M6" s="32" t="n">
        <v>-103202</v>
      </c>
      <c r="N6" s="32" t="n">
        <v>-60737</v>
      </c>
      <c r="O6" s="33" t="n">
        <v>-53225</v>
      </c>
      <c r="P6" s="30" t="n">
        <v>-61982</v>
      </c>
      <c r="Q6" s="30" t="n">
        <v>-52107</v>
      </c>
      <c r="R6" s="30" t="n">
        <v>-55819</v>
      </c>
    </row>
    <row r="7" customFormat="false" ht="11.25" hidden="false" customHeight="false" outlineLevel="0" collapsed="false">
      <c r="A7" s="27"/>
      <c r="B7" s="28"/>
      <c r="C7" s="28" t="s">
        <v>20</v>
      </c>
      <c r="D7" s="30"/>
      <c r="E7" s="31" t="n">
        <f aca="false">IF(ISERROR($F7-$G7),"na",($F7-$G7))</f>
        <v>-54312</v>
      </c>
      <c r="F7" s="31" t="n">
        <f aca="false">SUM(F$8:F$9)</f>
        <v>148919</v>
      </c>
      <c r="G7" s="32" t="n">
        <f aca="false">SUM(G$8:G$9)</f>
        <v>203231</v>
      </c>
      <c r="H7" s="32" t="n">
        <f aca="false">SUM(H$8:H$9)</f>
        <v>183626</v>
      </c>
      <c r="I7" s="32" t="n">
        <f aca="false">SUM(I$8:I$9)</f>
        <v>170194</v>
      </c>
      <c r="J7" s="32" t="n">
        <f aca="false">SUM(J$8:J$9)</f>
        <v>144071</v>
      </c>
      <c r="K7" s="32" t="n">
        <f aca="false">SUM(K$8:K$9)</f>
        <v>141429</v>
      </c>
      <c r="L7" s="32" t="n">
        <f aca="false">SUM(L$8:L$9)</f>
        <v>136825</v>
      </c>
      <c r="M7" s="32" t="n">
        <f aca="false">SUM(M$8:M$9)</f>
        <v>142867</v>
      </c>
      <c r="N7" s="32" t="n">
        <f aca="false">SUM(N$8:N$9)</f>
        <v>50271</v>
      </c>
      <c r="O7" s="33" t="n">
        <f aca="false">SUM(O$8:O$9)</f>
        <v>139338</v>
      </c>
      <c r="P7" s="30" t="n">
        <f aca="false">SUM(P$8:P$9)</f>
        <v>141085</v>
      </c>
      <c r="Q7" s="30" t="n">
        <f aca="false">SUM(Q$8:Q$9)</f>
        <v>12998</v>
      </c>
      <c r="R7" s="30" t="n">
        <f aca="false">SUM(R$8:R$9)</f>
        <v>-13063</v>
      </c>
    </row>
    <row r="8" customFormat="false" ht="11.25" hidden="true" customHeight="false" outlineLevel="0" collapsed="false">
      <c r="A8" s="27"/>
      <c r="B8" s="28"/>
      <c r="C8" s="29" t="s">
        <v>21</v>
      </c>
      <c r="D8" s="30" t="n">
        <v>230000</v>
      </c>
      <c r="E8" s="31" t="n">
        <f aca="false">IF(ISERROR($F8-$G8),"na",($F8-$G8))</f>
        <v>-54312</v>
      </c>
      <c r="F8" s="31" t="n">
        <v>148919</v>
      </c>
      <c r="G8" s="32" t="n">
        <v>203231</v>
      </c>
      <c r="H8" s="32" t="n">
        <v>183626</v>
      </c>
      <c r="I8" s="32" t="n">
        <v>170194</v>
      </c>
      <c r="J8" s="32" t="n">
        <v>144071</v>
      </c>
      <c r="K8" s="32" t="n">
        <v>141429</v>
      </c>
      <c r="L8" s="32" t="n">
        <v>136825</v>
      </c>
      <c r="M8" s="32" t="n">
        <v>142867</v>
      </c>
      <c r="N8" s="32" t="n">
        <v>50271</v>
      </c>
      <c r="O8" s="33" t="n">
        <v>139338</v>
      </c>
      <c r="P8" s="30" t="n">
        <v>141085</v>
      </c>
      <c r="Q8" s="30" t="n">
        <v>31971</v>
      </c>
      <c r="R8" s="30" t="n">
        <v>14336</v>
      </c>
    </row>
    <row r="9" customFormat="false" ht="11.25" hidden="true" customHeight="false" outlineLevel="0" collapsed="false">
      <c r="A9" s="27"/>
      <c r="B9" s="28"/>
      <c r="C9" s="29" t="s">
        <v>22</v>
      </c>
      <c r="D9" s="30" t="n">
        <v>-230000</v>
      </c>
      <c r="E9" s="31" t="n">
        <f aca="false">IF(ISERROR($F9-$G9),"na",($F9-$G9))</f>
        <v>0</v>
      </c>
      <c r="F9" s="31" t="n">
        <v>0</v>
      </c>
      <c r="G9" s="32" t="n">
        <v>0</v>
      </c>
      <c r="H9" s="32" t="n">
        <v>0</v>
      </c>
      <c r="I9" s="32" t="n">
        <v>0</v>
      </c>
      <c r="J9" s="32" t="n">
        <v>0</v>
      </c>
      <c r="K9" s="32" t="n">
        <v>0</v>
      </c>
      <c r="L9" s="32" t="n">
        <v>0</v>
      </c>
      <c r="M9" s="32" t="n">
        <v>0</v>
      </c>
      <c r="N9" s="32" t="n">
        <v>0</v>
      </c>
      <c r="O9" s="33" t="n">
        <v>0</v>
      </c>
      <c r="P9" s="30" t="n">
        <v>0</v>
      </c>
      <c r="Q9" s="30" t="n">
        <v>-18973</v>
      </c>
      <c r="R9" s="30" t="n">
        <v>-27399</v>
      </c>
    </row>
    <row r="10" customFormat="false" ht="11.25" hidden="false" customHeight="false" outlineLevel="0" collapsed="false">
      <c r="A10" s="27"/>
      <c r="B10" s="28"/>
      <c r="C10" s="28" t="s">
        <v>23</v>
      </c>
      <c r="D10" s="30"/>
      <c r="E10" s="31" t="n">
        <f aca="false">IF(ISERROR($F10-$G10),"na",($F10-$G10))</f>
        <v>-7884</v>
      </c>
      <c r="F10" s="31" t="n">
        <f aca="false">SUM(F$11:F$12)</f>
        <v>5965</v>
      </c>
      <c r="G10" s="32" t="n">
        <f aca="false">SUM(G$11:G$12)</f>
        <v>13849</v>
      </c>
      <c r="H10" s="32" t="n">
        <f aca="false">SUM(H$11:H$12)</f>
        <v>16418</v>
      </c>
      <c r="I10" s="32" t="n">
        <f aca="false">SUM(I$11:I$12)</f>
        <v>13204</v>
      </c>
      <c r="J10" s="32" t="n">
        <f aca="false">SUM(J$11:J$12)</f>
        <v>37431</v>
      </c>
      <c r="K10" s="32" t="n">
        <f aca="false">SUM(K$11:K$12)</f>
        <v>8903</v>
      </c>
      <c r="L10" s="32" t="n">
        <f aca="false">SUM(L$11:L$12)</f>
        <v>-3195</v>
      </c>
      <c r="M10" s="32" t="n">
        <f aca="false">SUM(M$11:M$12)</f>
        <v>-157</v>
      </c>
      <c r="N10" s="32" t="n">
        <f aca="false">SUM(N$11:N$12)</f>
        <v>-7175</v>
      </c>
      <c r="O10" s="33" t="n">
        <f aca="false">SUM(O$11:O$12)</f>
        <v>18608</v>
      </c>
      <c r="P10" s="30" t="n">
        <f aca="false">SUM(P$11:P$12)</f>
        <v>8927</v>
      </c>
      <c r="Q10" s="30" t="n">
        <f aca="false">SUM(Q$11:Q$12)</f>
        <v>19021</v>
      </c>
      <c r="R10" s="30" t="n">
        <f aca="false">SUM(R$11:R$12)</f>
        <v>17972</v>
      </c>
    </row>
    <row r="11" customFormat="false" ht="11.25" hidden="true" customHeight="false" outlineLevel="0" collapsed="false">
      <c r="A11" s="27"/>
      <c r="B11" s="28"/>
      <c r="C11" s="29" t="s">
        <v>24</v>
      </c>
      <c r="D11" s="30" t="n">
        <v>450000</v>
      </c>
      <c r="E11" s="31" t="n">
        <f aca="false">IF(ISERROR($F11-$G11),"na",($F11-$G11))</f>
        <v>-7884</v>
      </c>
      <c r="F11" s="31" t="n">
        <v>5965</v>
      </c>
      <c r="G11" s="32" t="n">
        <v>13849</v>
      </c>
      <c r="H11" s="32" t="n">
        <v>16418</v>
      </c>
      <c r="I11" s="32" t="n">
        <v>13204</v>
      </c>
      <c r="J11" s="32" t="n">
        <v>37431</v>
      </c>
      <c r="K11" s="32" t="n">
        <v>8903</v>
      </c>
      <c r="L11" s="32" t="n">
        <v>0</v>
      </c>
      <c r="M11" s="32" t="n">
        <v>0</v>
      </c>
      <c r="N11" s="32" t="n">
        <v>0</v>
      </c>
      <c r="O11" s="33" t="n">
        <v>18608</v>
      </c>
      <c r="P11" s="30" t="n">
        <v>10009</v>
      </c>
      <c r="Q11" s="30" t="n">
        <v>19345</v>
      </c>
      <c r="R11" s="30" t="n">
        <v>18428</v>
      </c>
    </row>
    <row r="12" customFormat="false" ht="11.25" hidden="true" customHeight="false" outlineLevel="0" collapsed="false">
      <c r="A12" s="27"/>
      <c r="B12" s="28"/>
      <c r="C12" s="29" t="s">
        <v>25</v>
      </c>
      <c r="D12" s="30" t="n">
        <v>-200000</v>
      </c>
      <c r="E12" s="31" t="n">
        <f aca="false">IF(ISERROR($F12-$G12),"na",($F12-$G12))</f>
        <v>0</v>
      </c>
      <c r="F12" s="31" t="n">
        <v>0</v>
      </c>
      <c r="G12" s="32" t="n">
        <v>0</v>
      </c>
      <c r="H12" s="32" t="n">
        <v>0</v>
      </c>
      <c r="I12" s="32" t="n">
        <v>0</v>
      </c>
      <c r="J12" s="32" t="n">
        <v>0</v>
      </c>
      <c r="K12" s="32" t="n">
        <v>0</v>
      </c>
      <c r="L12" s="32" t="n">
        <v>-3195</v>
      </c>
      <c r="M12" s="32" t="n">
        <v>-157</v>
      </c>
      <c r="N12" s="32" t="n">
        <v>-7175</v>
      </c>
      <c r="O12" s="33" t="n">
        <v>0</v>
      </c>
      <c r="P12" s="30" t="n">
        <v>-1082</v>
      </c>
      <c r="Q12" s="30" t="n">
        <v>-324</v>
      </c>
      <c r="R12" s="30" t="n">
        <v>-456</v>
      </c>
    </row>
    <row r="13" customFormat="false" ht="11.25" hidden="false" customHeight="false" outlineLevel="0" collapsed="false">
      <c r="A13" s="27"/>
      <c r="B13" s="28"/>
      <c r="C13" s="28" t="s">
        <v>26</v>
      </c>
      <c r="D13" s="30"/>
      <c r="E13" s="31" t="n">
        <f aca="false">IF(ISERROR($F13-$G13),"na",($F13-$G13))</f>
        <v>-3640</v>
      </c>
      <c r="F13" s="31" t="n">
        <f aca="false">SUM(F$14:F$15)</f>
        <v>-17741</v>
      </c>
      <c r="G13" s="32" t="n">
        <f aca="false">SUM(G$14:G$15)</f>
        <v>-14101</v>
      </c>
      <c r="H13" s="32" t="n">
        <f aca="false">SUM(H$14:H$15)</f>
        <v>7064</v>
      </c>
      <c r="I13" s="32" t="n">
        <f aca="false">SUM(I$14:I$15)</f>
        <v>-15016</v>
      </c>
      <c r="J13" s="32" t="n">
        <f aca="false">SUM(J$14:J$15)</f>
        <v>-57679</v>
      </c>
      <c r="K13" s="32" t="n">
        <f aca="false">SUM(K$14:K$15)</f>
        <v>-37147</v>
      </c>
      <c r="L13" s="32" t="n">
        <f aca="false">SUM(L$14:L$15)</f>
        <v>-52578</v>
      </c>
      <c r="M13" s="32" t="n">
        <f aca="false">SUM(M$14:M$15)</f>
        <v>-101833</v>
      </c>
      <c r="N13" s="32" t="n">
        <f aca="false">SUM(N$14:N$15)</f>
        <v>-94772</v>
      </c>
      <c r="O13" s="33" t="n">
        <f aca="false">SUM(O$14:O$15)</f>
        <v>37701</v>
      </c>
      <c r="P13" s="30" t="n">
        <f aca="false">SUM(P$14:P$15)</f>
        <v>-43579</v>
      </c>
      <c r="Q13" s="30" t="n">
        <f aca="false">SUM(Q$14:Q$15)</f>
        <v>-17717</v>
      </c>
      <c r="R13" s="30" t="n">
        <f aca="false">SUM(R$14:R$15)</f>
        <v>-14802</v>
      </c>
    </row>
    <row r="14" customFormat="false" ht="11.25" hidden="true" customHeight="false" outlineLevel="0" collapsed="false">
      <c r="A14" s="27"/>
      <c r="B14" s="28"/>
      <c r="C14" s="29" t="s">
        <v>27</v>
      </c>
      <c r="D14" s="30" t="n">
        <v>190000</v>
      </c>
      <c r="E14" s="31" t="n">
        <f aca="false">IF(ISERROR($F14-$G14),"na",($F14-$G14))</f>
        <v>0</v>
      </c>
      <c r="F14" s="31" t="n">
        <v>0</v>
      </c>
      <c r="G14" s="32" t="n">
        <v>0</v>
      </c>
      <c r="H14" s="32" t="n">
        <v>7064</v>
      </c>
      <c r="I14" s="32" t="n">
        <v>0</v>
      </c>
      <c r="J14" s="32" t="n">
        <v>0</v>
      </c>
      <c r="K14" s="32" t="n">
        <v>0</v>
      </c>
      <c r="L14" s="32" t="n">
        <v>0</v>
      </c>
      <c r="M14" s="32" t="n">
        <v>0</v>
      </c>
      <c r="N14" s="32" t="n">
        <v>0</v>
      </c>
      <c r="O14" s="33" t="n">
        <v>37701</v>
      </c>
      <c r="P14" s="30" t="n">
        <v>3443</v>
      </c>
      <c r="Q14" s="30" t="n">
        <v>15146</v>
      </c>
      <c r="R14" s="30" t="n">
        <v>11989</v>
      </c>
    </row>
    <row r="15" customFormat="false" ht="11.25" hidden="true" customHeight="false" outlineLevel="0" collapsed="false">
      <c r="A15" s="27"/>
      <c r="B15" s="28"/>
      <c r="C15" s="29" t="s">
        <v>28</v>
      </c>
      <c r="D15" s="30" t="n">
        <v>-110000</v>
      </c>
      <c r="E15" s="31" t="n">
        <f aca="false">IF(ISERROR($F15-$G15),"na",($F15-$G15))</f>
        <v>-3640</v>
      </c>
      <c r="F15" s="31" t="n">
        <v>-17741</v>
      </c>
      <c r="G15" s="32" t="n">
        <v>-14101</v>
      </c>
      <c r="H15" s="32" t="n">
        <v>0</v>
      </c>
      <c r="I15" s="32" t="n">
        <v>-15016</v>
      </c>
      <c r="J15" s="32" t="n">
        <v>-57679</v>
      </c>
      <c r="K15" s="32" t="n">
        <v>-37147</v>
      </c>
      <c r="L15" s="32" t="n">
        <v>-52578</v>
      </c>
      <c r="M15" s="32" t="n">
        <v>-101833</v>
      </c>
      <c r="N15" s="32" t="n">
        <v>-94772</v>
      </c>
      <c r="O15" s="33" t="n">
        <v>0</v>
      </c>
      <c r="P15" s="30" t="n">
        <v>-47022</v>
      </c>
      <c r="Q15" s="30" t="n">
        <v>-32863</v>
      </c>
      <c r="R15" s="30" t="n">
        <v>-26791</v>
      </c>
    </row>
    <row r="16" customFormat="false" ht="11.25" hidden="false" customHeight="false" outlineLevel="0" collapsed="false">
      <c r="A16" s="27"/>
      <c r="B16" s="34"/>
      <c r="C16" s="35" t="s">
        <v>29</v>
      </c>
      <c r="D16" s="15" t="n">
        <f aca="false">SUM(D$4,D$7,D$10,D$13)</f>
        <v>0</v>
      </c>
      <c r="E16" s="36" t="n">
        <f aca="false">IF(ISERROR($F16-$G16),"na",($F16-$G16))</f>
        <v>-46022</v>
      </c>
      <c r="F16" s="36" t="n">
        <f aca="false">SUM(F$4,F$7,F$10,F$13)</f>
        <v>114991</v>
      </c>
      <c r="G16" s="37" t="n">
        <f aca="false">SUM(G$4,G$7,G$10,G$13)</f>
        <v>161013</v>
      </c>
      <c r="H16" s="37" t="n">
        <f aca="false">SUM(H$4,H$7,H$10,H$13)</f>
        <v>205145</v>
      </c>
      <c r="I16" s="37" t="n">
        <f aca="false">SUM(I$4,I$7,I$10,I$13)</f>
        <v>127514</v>
      </c>
      <c r="J16" s="37" t="n">
        <f aca="false">SUM(J$4,J$7,J$10,J$13)</f>
        <v>110207</v>
      </c>
      <c r="K16" s="37" t="n">
        <f aca="false">SUM(K$4,K$7,K$10,K$13)</f>
        <v>66651</v>
      </c>
      <c r="L16" s="37" t="n">
        <f aca="false">SUM(L$4,L$7,L$10,L$13)</f>
        <v>-62765</v>
      </c>
      <c r="M16" s="37" t="n">
        <f aca="false">SUM(M$4,M$7,M$10,M$13)</f>
        <v>-62325</v>
      </c>
      <c r="N16" s="37" t="n">
        <f aca="false">SUM(N$4,N$7,N$10,N$13)</f>
        <v>-112413</v>
      </c>
      <c r="O16" s="38" t="n">
        <f aca="false">SUM(O$4,O$7,O$10,O$13)</f>
        <v>142422</v>
      </c>
      <c r="P16" s="15" t="n">
        <f aca="false">SUM(P$4,P$7,P$10,P$13)</f>
        <v>44451</v>
      </c>
      <c r="Q16" s="15" t="n">
        <f aca="false">SUM(Q$4,Q$7,Q$10,Q$13)</f>
        <v>-19745</v>
      </c>
      <c r="R16" s="15" t="n">
        <f aca="false">SUM(R$4,R$7,R$10,R$13)</f>
        <v>-52776</v>
      </c>
    </row>
    <row r="17" customFormat="false" ht="11.25" hidden="false" customHeight="false" outlineLevel="0" collapsed="false">
      <c r="A17" s="27"/>
      <c r="B17" s="22" t="s">
        <v>30</v>
      </c>
      <c r="C17" s="22" t="s">
        <v>31</v>
      </c>
      <c r="D17" s="23" t="n">
        <v>-750000</v>
      </c>
      <c r="E17" s="24" t="n">
        <f aca="false">IF(ISERROR($F17-$G17),"na",($F17-$G17))</f>
        <v>-46968</v>
      </c>
      <c r="F17" s="24" t="n">
        <v>-406826</v>
      </c>
      <c r="G17" s="25" t="n">
        <v>-359858</v>
      </c>
      <c r="H17" s="25" t="n">
        <v>-330250</v>
      </c>
      <c r="I17" s="25" t="n">
        <v>-419747</v>
      </c>
      <c r="J17" s="25" t="n">
        <v>-401365</v>
      </c>
      <c r="K17" s="25" t="n">
        <v>-508436</v>
      </c>
      <c r="L17" s="25" t="n">
        <v>-627752</v>
      </c>
      <c r="M17" s="25" t="n">
        <v>-638533</v>
      </c>
      <c r="N17" s="25" t="n">
        <v>-607764</v>
      </c>
      <c r="O17" s="26" t="n">
        <v>-382896</v>
      </c>
      <c r="P17" s="23" t="n">
        <v>-479979</v>
      </c>
      <c r="Q17" s="23" t="n">
        <v>-500916</v>
      </c>
      <c r="R17" s="23" t="n">
        <v>-535836</v>
      </c>
    </row>
    <row r="18" customFormat="false" ht="11.25" hidden="false" customHeight="false" outlineLevel="0" collapsed="false">
      <c r="A18" s="27"/>
      <c r="B18" s="28"/>
      <c r="C18" s="28" t="s">
        <v>32</v>
      </c>
      <c r="D18" s="30"/>
      <c r="E18" s="31" t="n">
        <f aca="false">IF(ISERROR($F18-$G18),"na",($F18-$G18))</f>
        <v>7976</v>
      </c>
      <c r="F18" s="31" t="n">
        <f aca="false">SUM(F$19:F$20)</f>
        <v>-29840</v>
      </c>
      <c r="G18" s="32" t="n">
        <f aca="false">SUM(G$19:G$20)</f>
        <v>-37816</v>
      </c>
      <c r="H18" s="32" t="n">
        <f aca="false">SUM(H$19:H$20)</f>
        <v>-94773</v>
      </c>
      <c r="I18" s="32" t="n">
        <f aca="false">SUM(I$19:I$20)</f>
        <v>-77671</v>
      </c>
      <c r="J18" s="32" t="n">
        <f aca="false">SUM(J$19:J$20)</f>
        <v>-68775</v>
      </c>
      <c r="K18" s="32" t="n">
        <f aca="false">SUM(K$19:K$20)</f>
        <v>-137196</v>
      </c>
      <c r="L18" s="32" t="n">
        <f aca="false">SUM(L$19:L$20)</f>
        <v>-117629</v>
      </c>
      <c r="M18" s="32" t="n">
        <f aca="false">SUM(M$19:M$20)</f>
        <v>-86051</v>
      </c>
      <c r="N18" s="32" t="n">
        <f aca="false">SUM(N$19:N$20)</f>
        <v>-17976</v>
      </c>
      <c r="O18" s="33" t="n">
        <f aca="false">SUM(O$19:O$20)</f>
        <v>-31857</v>
      </c>
      <c r="P18" s="30" t="n">
        <f aca="false">SUM(P$19:P$20)</f>
        <v>-62577</v>
      </c>
      <c r="Q18" s="30" t="n">
        <f aca="false">SUM(Q$19:Q$20)</f>
        <v>-48946</v>
      </c>
      <c r="R18" s="30" t="n">
        <f aca="false">SUM(R$19:R$20)</f>
        <v>-64944</v>
      </c>
    </row>
    <row r="19" customFormat="false" ht="11.25" hidden="true" customHeight="false" outlineLevel="0" collapsed="false">
      <c r="A19" s="27"/>
      <c r="B19" s="28"/>
      <c r="C19" s="29" t="s">
        <v>33</v>
      </c>
      <c r="D19" s="30" t="n">
        <v>-190000</v>
      </c>
      <c r="E19" s="31" t="n">
        <f aca="false">IF(ISERROR($F19-$G19),"na",($F19-$G19))</f>
        <v>7976</v>
      </c>
      <c r="F19" s="31" t="n">
        <v>-29840</v>
      </c>
      <c r="G19" s="32" t="n">
        <v>-37816</v>
      </c>
      <c r="H19" s="32" t="n">
        <v>-94773</v>
      </c>
      <c r="I19" s="32" t="n">
        <v>-77671</v>
      </c>
      <c r="J19" s="32" t="n">
        <v>-68775</v>
      </c>
      <c r="K19" s="32" t="n">
        <v>-137196</v>
      </c>
      <c r="L19" s="32" t="n">
        <v>-117629</v>
      </c>
      <c r="M19" s="32" t="n">
        <v>-86051</v>
      </c>
      <c r="N19" s="32" t="n">
        <v>-17976</v>
      </c>
      <c r="O19" s="33" t="n">
        <v>-31857</v>
      </c>
      <c r="P19" s="30" t="n">
        <v>-62577</v>
      </c>
      <c r="Q19" s="30" t="n">
        <v>-49462</v>
      </c>
      <c r="R19" s="30" t="n">
        <v>-66331</v>
      </c>
    </row>
    <row r="20" customFormat="false" ht="11.25" hidden="true" customHeight="false" outlineLevel="0" collapsed="false">
      <c r="A20" s="27"/>
      <c r="B20" s="28"/>
      <c r="C20" s="29" t="s">
        <v>34</v>
      </c>
      <c r="D20" s="30" t="n">
        <v>29840</v>
      </c>
      <c r="E20" s="31" t="n">
        <f aca="false">IF(ISERROR($F20-$G20),"na",($F20-$G20))</f>
        <v>0</v>
      </c>
      <c r="F20" s="31" t="n">
        <v>0</v>
      </c>
      <c r="G20" s="32" t="n">
        <v>0</v>
      </c>
      <c r="H20" s="32" t="n">
        <v>0</v>
      </c>
      <c r="I20" s="32" t="n">
        <v>0</v>
      </c>
      <c r="J20" s="32" t="n">
        <v>0</v>
      </c>
      <c r="K20" s="32" t="n">
        <v>0</v>
      </c>
      <c r="L20" s="32" t="n">
        <v>0</v>
      </c>
      <c r="M20" s="32" t="n">
        <v>0</v>
      </c>
      <c r="N20" s="32" t="n">
        <v>0</v>
      </c>
      <c r="O20" s="33" t="n">
        <v>0</v>
      </c>
      <c r="P20" s="30" t="n">
        <v>0</v>
      </c>
      <c r="Q20" s="30" t="n">
        <v>516</v>
      </c>
      <c r="R20" s="30" t="n">
        <v>1387</v>
      </c>
    </row>
    <row r="21" customFormat="false" ht="11.25" hidden="false" customHeight="false" outlineLevel="0" collapsed="false">
      <c r="A21" s="27"/>
      <c r="B21" s="28"/>
      <c r="C21" s="28" t="s">
        <v>35</v>
      </c>
      <c r="D21" s="30" t="n">
        <v>-280000</v>
      </c>
      <c r="E21" s="31" t="n">
        <f aca="false">IF(ISERROR($F21-$G21),"na",($F21-$G21))</f>
        <v>1730</v>
      </c>
      <c r="F21" s="31" t="n">
        <v>-202034</v>
      </c>
      <c r="G21" s="32" t="n">
        <v>-203764</v>
      </c>
      <c r="H21" s="32" t="n">
        <v>-202197</v>
      </c>
      <c r="I21" s="32" t="n">
        <v>-196620</v>
      </c>
      <c r="J21" s="32" t="n">
        <v>-195965</v>
      </c>
      <c r="K21" s="32" t="n">
        <v>-176820</v>
      </c>
      <c r="L21" s="32" t="n">
        <v>-171340</v>
      </c>
      <c r="M21" s="32" t="n">
        <v>-196355</v>
      </c>
      <c r="N21" s="32" t="n">
        <v>-174471</v>
      </c>
      <c r="O21" s="33" t="n">
        <v>-194496</v>
      </c>
      <c r="P21" s="30" t="n">
        <v>-189377</v>
      </c>
      <c r="Q21" s="30" t="n">
        <v>-175264</v>
      </c>
      <c r="R21" s="30" t="n">
        <v>-176596</v>
      </c>
    </row>
    <row r="22" customFormat="false" ht="11.25" hidden="false" customHeight="false" outlineLevel="0" collapsed="false">
      <c r="A22" s="27"/>
      <c r="B22" s="28"/>
      <c r="C22" s="28" t="s">
        <v>36</v>
      </c>
      <c r="D22" s="30"/>
      <c r="E22" s="31" t="n">
        <f aca="false">IF(ISERROR($F22-$G22),"na",($F22-$G22))</f>
        <v>9706</v>
      </c>
      <c r="F22" s="31" t="n">
        <f aca="false">SUM(F$23:F$25)</f>
        <v>-231874</v>
      </c>
      <c r="G22" s="32" t="n">
        <f aca="false">SUM(G$23:G$25)</f>
        <v>-241580</v>
      </c>
      <c r="H22" s="32" t="n">
        <f aca="false">SUM(H$23:H$25)</f>
        <v>-296970</v>
      </c>
      <c r="I22" s="32" t="n">
        <f aca="false">SUM(I$23:I$25)</f>
        <v>-274291</v>
      </c>
      <c r="J22" s="32" t="n">
        <f aca="false">SUM(J$23:J$25)</f>
        <v>-264740</v>
      </c>
      <c r="K22" s="32" t="n">
        <f aca="false">SUM(K$23:K$25)</f>
        <v>-314016</v>
      </c>
      <c r="L22" s="32" t="n">
        <f aca="false">SUM(L$23:L$25)</f>
        <v>-288969</v>
      </c>
      <c r="M22" s="32" t="n">
        <f aca="false">SUM(M$23:M$25)</f>
        <v>-282406</v>
      </c>
      <c r="N22" s="32" t="n">
        <f aca="false">SUM(N$23:N$25)</f>
        <v>-192447</v>
      </c>
      <c r="O22" s="33" t="n">
        <f aca="false">SUM(O$23:O$25)</f>
        <v>-226353</v>
      </c>
      <c r="P22" s="30" t="n">
        <f aca="false">SUM(P$23:P$25)</f>
        <v>-251954</v>
      </c>
      <c r="Q22" s="30" t="n">
        <f aca="false">SUM(Q$23:Q$25)</f>
        <v>-224210</v>
      </c>
      <c r="R22" s="30" t="n">
        <f aca="false">SUM(R$23:R$25)</f>
        <v>-241540</v>
      </c>
    </row>
    <row r="23" customFormat="false" ht="11.25" hidden="true" customHeight="false" outlineLevel="0" collapsed="false">
      <c r="A23" s="27"/>
      <c r="B23" s="28"/>
      <c r="C23" s="29" t="s">
        <v>33</v>
      </c>
      <c r="D23" s="30" t="n">
        <v>-190000</v>
      </c>
      <c r="E23" s="31" t="n">
        <f aca="false">IF(ISERROR($F23-$G23),"na",($F23-$G23))</f>
        <v>7976</v>
      </c>
      <c r="F23" s="31" t="n">
        <v>-29840</v>
      </c>
      <c r="G23" s="32" t="n">
        <v>-37816</v>
      </c>
      <c r="H23" s="32" t="n">
        <v>-94773</v>
      </c>
      <c r="I23" s="32" t="n">
        <v>-77671</v>
      </c>
      <c r="J23" s="32" t="n">
        <v>-68775</v>
      </c>
      <c r="K23" s="32" t="n">
        <v>-137196</v>
      </c>
      <c r="L23" s="32" t="n">
        <v>-117629</v>
      </c>
      <c r="M23" s="32" t="n">
        <v>-86051</v>
      </c>
      <c r="N23" s="32" t="n">
        <v>-17976</v>
      </c>
      <c r="O23" s="33" t="n">
        <v>-31857</v>
      </c>
      <c r="P23" s="30" t="n">
        <v>-62577</v>
      </c>
      <c r="Q23" s="30" t="n">
        <v>-49462</v>
      </c>
      <c r="R23" s="30" t="n">
        <v>-66331</v>
      </c>
    </row>
    <row r="24" customFormat="false" ht="11.25" hidden="true" customHeight="false" outlineLevel="0" collapsed="false">
      <c r="A24" s="27"/>
      <c r="B24" s="28"/>
      <c r="C24" s="29" t="s">
        <v>34</v>
      </c>
      <c r="D24" s="30" t="n">
        <v>29840</v>
      </c>
      <c r="E24" s="31" t="n">
        <f aca="false">IF(ISERROR($F24-$G24),"na",($F24-$G24))</f>
        <v>0</v>
      </c>
      <c r="F24" s="31" t="n">
        <v>0</v>
      </c>
      <c r="G24" s="32" t="n">
        <v>0</v>
      </c>
      <c r="H24" s="32" t="n">
        <v>0</v>
      </c>
      <c r="I24" s="32" t="n">
        <v>0</v>
      </c>
      <c r="J24" s="32" t="n">
        <v>0</v>
      </c>
      <c r="K24" s="32" t="n">
        <v>0</v>
      </c>
      <c r="L24" s="32" t="n">
        <v>0</v>
      </c>
      <c r="M24" s="32" t="n">
        <v>0</v>
      </c>
      <c r="N24" s="32" t="n">
        <v>0</v>
      </c>
      <c r="O24" s="33" t="n">
        <v>0</v>
      </c>
      <c r="P24" s="30" t="n">
        <v>0</v>
      </c>
      <c r="Q24" s="30" t="n">
        <v>516</v>
      </c>
      <c r="R24" s="30" t="n">
        <v>1387</v>
      </c>
    </row>
    <row r="25" customFormat="false" ht="11.25" hidden="true" customHeight="false" outlineLevel="0" collapsed="false">
      <c r="A25" s="27"/>
      <c r="B25" s="34"/>
      <c r="C25" s="39" t="s">
        <v>35</v>
      </c>
      <c r="D25" s="40" t="n">
        <v>-280000</v>
      </c>
      <c r="E25" s="41" t="n">
        <f aca="false">IF(ISERROR($F25-$G25),"na",($F25-$G25))</f>
        <v>1730</v>
      </c>
      <c r="F25" s="41" t="n">
        <v>-202034</v>
      </c>
      <c r="G25" s="42" t="n">
        <v>-203764</v>
      </c>
      <c r="H25" s="42" t="n">
        <v>-202197</v>
      </c>
      <c r="I25" s="42" t="n">
        <v>-196620</v>
      </c>
      <c r="J25" s="42" t="n">
        <v>-195965</v>
      </c>
      <c r="K25" s="42" t="n">
        <v>-176820</v>
      </c>
      <c r="L25" s="42" t="n">
        <v>-171340</v>
      </c>
      <c r="M25" s="42" t="n">
        <v>-196355</v>
      </c>
      <c r="N25" s="42" t="n">
        <v>-174471</v>
      </c>
      <c r="O25" s="43" t="n">
        <v>-194496</v>
      </c>
      <c r="P25" s="40" t="n">
        <v>-189377</v>
      </c>
      <c r="Q25" s="40" t="n">
        <v>-175264</v>
      </c>
      <c r="R25" s="40" t="n">
        <v>-176596</v>
      </c>
    </row>
    <row r="26" customFormat="false" ht="11.25" hidden="false" customHeight="false" outlineLevel="0" collapsed="false">
      <c r="A26" s="27"/>
      <c r="B26" s="22" t="s">
        <v>37</v>
      </c>
      <c r="C26" s="22" t="s">
        <v>38</v>
      </c>
      <c r="D26" s="23"/>
      <c r="E26" s="24" t="n">
        <f aca="false">IF(ISERROR($F26-$G26),"na",($F26-$G26))</f>
        <v>-15000</v>
      </c>
      <c r="F26" s="24" t="n">
        <f aca="false">SUM(F$27:F$28)</f>
        <v>12000</v>
      </c>
      <c r="G26" s="25" t="n">
        <f aca="false">SUM(G$27:G$28)</f>
        <v>27000</v>
      </c>
      <c r="H26" s="25" t="n">
        <f aca="false">SUM(H$27:H$28)</f>
        <v>27000</v>
      </c>
      <c r="I26" s="25" t="n">
        <f aca="false">SUM(I$27:I$28)</f>
        <v>27000</v>
      </c>
      <c r="J26" s="25" t="n">
        <f aca="false">SUM(J$27:J$28)</f>
        <v>17500</v>
      </c>
      <c r="K26" s="25" t="n">
        <f aca="false">SUM(K$27:K$28)</f>
        <v>10000</v>
      </c>
      <c r="L26" s="25" t="n">
        <f aca="false">SUM(L$27:L$28)</f>
        <v>0</v>
      </c>
      <c r="M26" s="25" t="n">
        <f aca="false">SUM(M$27:M$28)</f>
        <v>11000</v>
      </c>
      <c r="N26" s="25" t="n">
        <f aca="false">SUM(N$27:N$28)</f>
        <v>0</v>
      </c>
      <c r="O26" s="26" t="n">
        <f aca="false">SUM(O$27:O$28)</f>
        <v>0</v>
      </c>
      <c r="P26" s="23" t="n">
        <f aca="false">SUM(P$27:P$28)</f>
        <v>13417</v>
      </c>
      <c r="Q26" s="23" t="n">
        <f aca="false">SUM(Q$27:Q$28)</f>
        <v>21184</v>
      </c>
      <c r="R26" s="23" t="n">
        <f aca="false">SUM(R$27:R$28)</f>
        <v>1070</v>
      </c>
    </row>
    <row r="27" customFormat="false" ht="11.25" hidden="true" customHeight="false" outlineLevel="0" collapsed="false">
      <c r="A27" s="27"/>
      <c r="B27" s="28"/>
      <c r="C27" s="29" t="s">
        <v>39</v>
      </c>
      <c r="D27" s="30" t="n">
        <v>85000</v>
      </c>
      <c r="E27" s="31" t="n">
        <f aca="false">IF(ISERROR($F27-$G27),"na",($F27-$G27))</f>
        <v>-15000</v>
      </c>
      <c r="F27" s="31" t="n">
        <v>12000</v>
      </c>
      <c r="G27" s="32" t="n">
        <v>27000</v>
      </c>
      <c r="H27" s="32" t="n">
        <v>27000</v>
      </c>
      <c r="I27" s="32" t="n">
        <v>27000</v>
      </c>
      <c r="J27" s="32" t="n">
        <v>17500</v>
      </c>
      <c r="K27" s="32" t="n">
        <v>10000</v>
      </c>
      <c r="L27" s="32" t="n">
        <v>0</v>
      </c>
      <c r="M27" s="32" t="n">
        <v>11000</v>
      </c>
      <c r="N27" s="32" t="n">
        <v>0</v>
      </c>
      <c r="O27" s="33" t="n">
        <v>0</v>
      </c>
      <c r="P27" s="30" t="n">
        <v>13417</v>
      </c>
      <c r="Q27" s="30" t="n">
        <v>21184</v>
      </c>
      <c r="R27" s="30" t="n">
        <v>1070</v>
      </c>
    </row>
    <row r="28" customFormat="false" ht="11.25" hidden="true" customHeight="false" outlineLevel="0" collapsed="false">
      <c r="A28" s="27"/>
      <c r="B28" s="28"/>
      <c r="C28" s="29" t="s">
        <v>40</v>
      </c>
      <c r="D28" s="30" t="s">
        <v>41</v>
      </c>
      <c r="E28" s="31" t="str">
        <f aca="false">IF(ISERROR($F28-$G28),"na",($F28-$G28))</f>
        <v>na</v>
      </c>
      <c r="F28" s="31" t="s">
        <v>41</v>
      </c>
      <c r="G28" s="32" t="s">
        <v>41</v>
      </c>
      <c r="H28" s="32" t="s">
        <v>41</v>
      </c>
      <c r="I28" s="32" t="s">
        <v>41</v>
      </c>
      <c r="J28" s="32" t="s">
        <v>41</v>
      </c>
      <c r="K28" s="32" t="s">
        <v>41</v>
      </c>
      <c r="L28" s="32" t="n">
        <v>0</v>
      </c>
      <c r="M28" s="32" t="s">
        <v>41</v>
      </c>
      <c r="N28" s="32" t="n">
        <v>0</v>
      </c>
      <c r="O28" s="33" t="n">
        <v>0</v>
      </c>
      <c r="P28" s="30" t="n">
        <v>0</v>
      </c>
      <c r="Q28" s="30" t="n">
        <v>0</v>
      </c>
      <c r="R28" s="30" t="n">
        <v>0</v>
      </c>
    </row>
    <row r="29" customFormat="false" ht="11.25" hidden="false" customHeight="false" outlineLevel="0" collapsed="false">
      <c r="A29" s="27"/>
      <c r="B29" s="28"/>
      <c r="C29" s="28" t="s">
        <v>20</v>
      </c>
      <c r="D29" s="30"/>
      <c r="E29" s="31" t="n">
        <f aca="false">IF(ISERROR($F29-$G29),"na",($F29-$G29))</f>
        <v>6254</v>
      </c>
      <c r="F29" s="31" t="n">
        <f aca="false">SUM(F$30:F$31)</f>
        <v>59157</v>
      </c>
      <c r="G29" s="32" t="n">
        <f aca="false">SUM(G$30:G$31)</f>
        <v>52903</v>
      </c>
      <c r="H29" s="32" t="n">
        <f aca="false">SUM(H$30:H$31)</f>
        <v>52903</v>
      </c>
      <c r="I29" s="32" t="n">
        <f aca="false">SUM(I$30:I$31)</f>
        <v>52903</v>
      </c>
      <c r="J29" s="32" t="n">
        <f aca="false">SUM(J$30:J$31)</f>
        <v>88150</v>
      </c>
      <c r="K29" s="32" t="n">
        <f aca="false">SUM(K$30:K$31)</f>
        <v>58938</v>
      </c>
      <c r="L29" s="32" t="n">
        <f aca="false">SUM(L$30:L$31)</f>
        <v>93200</v>
      </c>
      <c r="M29" s="32" t="n">
        <f aca="false">SUM(M$30:M$31)</f>
        <v>52789</v>
      </c>
      <c r="N29" s="32" t="n">
        <f aca="false">SUM(N$30:N$31)</f>
        <v>57497</v>
      </c>
      <c r="O29" s="33" t="n">
        <f aca="false">SUM(O$30:O$31)</f>
        <v>59683</v>
      </c>
      <c r="P29" s="30" t="n">
        <f aca="false">SUM(P$30:P$31)</f>
        <v>58724</v>
      </c>
      <c r="Q29" s="30" t="n">
        <f aca="false">SUM(Q$30:Q$31)</f>
        <v>104936</v>
      </c>
      <c r="R29" s="30" t="n">
        <f aca="false">SUM(R$30:R$31)</f>
        <v>103968</v>
      </c>
    </row>
    <row r="30" customFormat="false" ht="11.25" hidden="true" customHeight="false" outlineLevel="0" collapsed="false">
      <c r="A30" s="27"/>
      <c r="B30" s="28"/>
      <c r="C30" s="29" t="s">
        <v>42</v>
      </c>
      <c r="D30" s="30" t="n">
        <v>300000</v>
      </c>
      <c r="E30" s="31" t="n">
        <f aca="false">IF(ISERROR($F30-$G30),"na",($F30-$G30))</f>
        <v>6254</v>
      </c>
      <c r="F30" s="31" t="n">
        <v>59157</v>
      </c>
      <c r="G30" s="32" t="n">
        <v>52903</v>
      </c>
      <c r="H30" s="32" t="n">
        <v>52903</v>
      </c>
      <c r="I30" s="32" t="n">
        <v>52903</v>
      </c>
      <c r="J30" s="32" t="n">
        <v>88150</v>
      </c>
      <c r="K30" s="32" t="n">
        <v>58938</v>
      </c>
      <c r="L30" s="32" t="n">
        <v>93200</v>
      </c>
      <c r="M30" s="32" t="n">
        <v>52789</v>
      </c>
      <c r="N30" s="32" t="n">
        <v>57497</v>
      </c>
      <c r="O30" s="33" t="n">
        <v>59683</v>
      </c>
      <c r="P30" s="30" t="n">
        <v>58724</v>
      </c>
      <c r="Q30" s="30" t="n">
        <v>104936</v>
      </c>
      <c r="R30" s="30" t="n">
        <v>103968</v>
      </c>
    </row>
    <row r="31" customFormat="false" ht="11.25" hidden="true" customHeight="false" outlineLevel="0" collapsed="false">
      <c r="A31" s="27"/>
      <c r="B31" s="28"/>
      <c r="C31" s="29" t="s">
        <v>43</v>
      </c>
      <c r="D31" s="30" t="s">
        <v>41</v>
      </c>
      <c r="E31" s="31" t="str">
        <f aca="false">IF(ISERROR($F31-$G31),"na",($F31-$G31))</f>
        <v>na</v>
      </c>
      <c r="F31" s="31" t="s">
        <v>41</v>
      </c>
      <c r="G31" s="32" t="s">
        <v>41</v>
      </c>
      <c r="H31" s="32" t="s">
        <v>41</v>
      </c>
      <c r="I31" s="32" t="s">
        <v>41</v>
      </c>
      <c r="J31" s="32" t="s">
        <v>41</v>
      </c>
      <c r="K31" s="32" t="s">
        <v>41</v>
      </c>
      <c r="L31" s="32" t="s">
        <v>41</v>
      </c>
      <c r="M31" s="32" t="s">
        <v>41</v>
      </c>
      <c r="N31" s="32" t="s">
        <v>41</v>
      </c>
      <c r="O31" s="33" t="s">
        <v>41</v>
      </c>
      <c r="P31" s="30" t="s">
        <v>41</v>
      </c>
      <c r="Q31" s="30"/>
      <c r="R31" s="30"/>
    </row>
    <row r="32" customFormat="false" ht="11.25" hidden="false" customHeight="false" outlineLevel="0" collapsed="false">
      <c r="A32" s="27"/>
      <c r="B32" s="28"/>
      <c r="C32" s="28" t="s">
        <v>44</v>
      </c>
      <c r="D32" s="30" t="n">
        <v>150000</v>
      </c>
      <c r="E32" s="31" t="n">
        <f aca="false">IF(ISERROR($F32-$G32),"na",($F32-$G32))</f>
        <v>-23610</v>
      </c>
      <c r="F32" s="31" t="n">
        <v>117756</v>
      </c>
      <c r="G32" s="32" t="n">
        <v>141366</v>
      </c>
      <c r="H32" s="32" t="n">
        <v>130080</v>
      </c>
      <c r="I32" s="32" t="n">
        <v>138136</v>
      </c>
      <c r="J32" s="32" t="n">
        <v>90703</v>
      </c>
      <c r="K32" s="32" t="n">
        <v>64023</v>
      </c>
      <c r="L32" s="32" t="n">
        <v>82115</v>
      </c>
      <c r="M32" s="32" t="n">
        <v>58418</v>
      </c>
      <c r="N32" s="32" t="n">
        <v>150001</v>
      </c>
      <c r="O32" s="33" t="n">
        <v>150001</v>
      </c>
      <c r="P32" s="30" t="n">
        <v>105285</v>
      </c>
      <c r="Q32" s="30" t="n">
        <v>82057</v>
      </c>
      <c r="R32" s="30" t="n">
        <v>113500</v>
      </c>
    </row>
    <row r="33" customFormat="false" ht="11.25" hidden="false" customHeight="false" outlineLevel="0" collapsed="false">
      <c r="A33" s="27"/>
      <c r="B33" s="28"/>
      <c r="C33" s="28" t="s">
        <v>45</v>
      </c>
      <c r="D33" s="30" t="n">
        <v>120000</v>
      </c>
      <c r="E33" s="31" t="n">
        <f aca="false">IF(ISERROR($F33-$G33),"na",($F33-$G33))</f>
        <v>-36716</v>
      </c>
      <c r="F33" s="31" t="n">
        <v>63950</v>
      </c>
      <c r="G33" s="32" t="n">
        <v>100666</v>
      </c>
      <c r="H33" s="32" t="n">
        <v>79950</v>
      </c>
      <c r="I33" s="32" t="n">
        <v>79950</v>
      </c>
      <c r="J33" s="32" t="n">
        <v>59808</v>
      </c>
      <c r="K33" s="32" t="n">
        <v>59950</v>
      </c>
      <c r="L33" s="32" t="n">
        <v>109950</v>
      </c>
      <c r="M33" s="32" t="n">
        <v>79718</v>
      </c>
      <c r="N33" s="32" t="n">
        <v>56162</v>
      </c>
      <c r="O33" s="33" t="n">
        <v>56162</v>
      </c>
      <c r="P33" s="30" t="n">
        <v>74636</v>
      </c>
      <c r="Q33" s="30" t="n">
        <v>63924</v>
      </c>
      <c r="R33" s="30" t="n">
        <v>53923</v>
      </c>
    </row>
    <row r="34" customFormat="false" ht="11.25" hidden="false" customHeight="false" outlineLevel="0" collapsed="false">
      <c r="A34" s="27"/>
      <c r="B34" s="28"/>
      <c r="C34" s="28" t="s">
        <v>46</v>
      </c>
      <c r="D34" s="30" t="n">
        <v>120000</v>
      </c>
      <c r="E34" s="31" t="n">
        <f aca="false">IF(ISERROR($F34-$G34),"na",($F34-$G34))</f>
        <v>-40422</v>
      </c>
      <c r="F34" s="31" t="n">
        <v>59502</v>
      </c>
      <c r="G34" s="32" t="n">
        <v>99924</v>
      </c>
      <c r="H34" s="32" t="n">
        <v>99924</v>
      </c>
      <c r="I34" s="32" t="n">
        <v>99924</v>
      </c>
      <c r="J34" s="32" t="n">
        <v>89290</v>
      </c>
      <c r="K34" s="32" t="n">
        <v>118726</v>
      </c>
      <c r="L34" s="32" t="n">
        <v>82502</v>
      </c>
      <c r="M34" s="32" t="n">
        <v>111234</v>
      </c>
      <c r="N34" s="32" t="n">
        <v>79090</v>
      </c>
      <c r="O34" s="33" t="n">
        <v>79090</v>
      </c>
      <c r="P34" s="30" t="n">
        <v>92263</v>
      </c>
      <c r="Q34" s="30" t="n">
        <v>66613</v>
      </c>
      <c r="R34" s="30" t="n">
        <v>55333</v>
      </c>
    </row>
    <row r="35" customFormat="false" ht="11.25" hidden="false" customHeight="false" outlineLevel="0" collapsed="false">
      <c r="A35" s="27"/>
      <c r="B35" s="28"/>
      <c r="C35" s="28" t="s">
        <v>47</v>
      </c>
      <c r="D35" s="30" t="n">
        <v>115000</v>
      </c>
      <c r="E35" s="31" t="n">
        <f aca="false">IF(ISERROR($F35-$G35),"na",($F35-$G35))</f>
        <v>47139</v>
      </c>
      <c r="F35" s="31" t="n">
        <v>75910</v>
      </c>
      <c r="G35" s="32" t="n">
        <v>28771</v>
      </c>
      <c r="H35" s="32" t="n">
        <v>28592</v>
      </c>
      <c r="I35" s="32" t="n">
        <v>28288</v>
      </c>
      <c r="J35" s="32" t="n">
        <v>44910</v>
      </c>
      <c r="K35" s="32" t="n">
        <v>49974</v>
      </c>
      <c r="L35" s="32" t="n">
        <v>34257</v>
      </c>
      <c r="M35" s="32" t="n">
        <v>51049</v>
      </c>
      <c r="N35" s="32" t="n">
        <v>28307</v>
      </c>
      <c r="O35" s="33" t="n">
        <v>29410</v>
      </c>
      <c r="P35" s="30" t="n">
        <v>34869</v>
      </c>
      <c r="Q35" s="30" t="n">
        <v>43567</v>
      </c>
      <c r="R35" s="30" t="n">
        <v>32214</v>
      </c>
    </row>
    <row r="36" customFormat="false" ht="11.25" hidden="false" customHeight="false" outlineLevel="0" collapsed="false">
      <c r="A36" s="27"/>
      <c r="B36" s="34"/>
      <c r="C36" s="35" t="s">
        <v>29</v>
      </c>
      <c r="D36" s="15" t="n">
        <f aca="false">SUM(D$26,D$29,D$32,D$33,D$34,D$35)</f>
        <v>505000</v>
      </c>
      <c r="E36" s="36" t="n">
        <f aca="false">IF(ISERROR($F36-$G36),"na",($F36-$G36))</f>
        <v>-62355</v>
      </c>
      <c r="F36" s="36" t="n">
        <f aca="false">SUM(F$26,F$29,F$32,F$33,F$34,F$35)</f>
        <v>388275</v>
      </c>
      <c r="G36" s="37" t="n">
        <f aca="false">SUM(G$26,G$29,G$32,G$33,G$34,G$35)</f>
        <v>450630</v>
      </c>
      <c r="H36" s="37" t="n">
        <f aca="false">SUM(H$26,H$29,H$32,H$33,H$34,H$35)</f>
        <v>418449</v>
      </c>
      <c r="I36" s="37" t="n">
        <f aca="false">SUM(I$26,I$29,I$32,I$33,I$34,I$35)</f>
        <v>426201</v>
      </c>
      <c r="J36" s="37" t="n">
        <f aca="false">SUM(J$26,J$29,J$32,J$33,J$34,J$35)</f>
        <v>390361</v>
      </c>
      <c r="K36" s="37" t="n">
        <f aca="false">SUM(K$26,K$29,K$32,K$33,K$34,K$35)</f>
        <v>361611</v>
      </c>
      <c r="L36" s="37" t="n">
        <f aca="false">SUM(L$26,L$29,L$32,L$33,L$34,L$35)</f>
        <v>402024</v>
      </c>
      <c r="M36" s="37" t="n">
        <f aca="false">SUM(M$26,M$29,M$32,M$33,M$34,M$35)</f>
        <v>364208</v>
      </c>
      <c r="N36" s="37" t="n">
        <f aca="false">SUM(N$26,N$29,N$32,N$33,N$34,N$35)</f>
        <v>371057</v>
      </c>
      <c r="O36" s="38" t="n">
        <f aca="false">SUM(O$26,O$29,O$32,O$33,O$34,O$35)</f>
        <v>374346</v>
      </c>
      <c r="P36" s="15" t="n">
        <f aca="false">SUM(P$26,P$29,P$32,P$33,P$34,P$35)</f>
        <v>379194</v>
      </c>
      <c r="Q36" s="15" t="n">
        <f aca="false">SUM(Q$26,Q$29,Q$32,Q$33,Q$34,Q$35)</f>
        <v>382281</v>
      </c>
      <c r="R36" s="15" t="n">
        <f aca="false">SUM(R$26,R$29,R$32,R$33,R$34,R$35)</f>
        <v>360008</v>
      </c>
    </row>
    <row r="37" customFormat="false" ht="11.25" hidden="false" customHeight="false" outlineLevel="0" collapsed="false">
      <c r="A37" s="27"/>
      <c r="B37" s="22" t="s">
        <v>48</v>
      </c>
      <c r="C37" s="22" t="s">
        <v>23</v>
      </c>
      <c r="D37" s="23"/>
      <c r="E37" s="24" t="n">
        <f aca="false">IF(ISERROR($F37-$G37),"na",($F37-$G37))</f>
        <v>0</v>
      </c>
      <c r="F37" s="24" t="n">
        <f aca="false">SUM(F$38:F$39)</f>
        <v>0</v>
      </c>
      <c r="G37" s="25" t="n">
        <f aca="false">SUM(G$38:G$39)</f>
        <v>0</v>
      </c>
      <c r="H37" s="25" t="n">
        <f aca="false">SUM(H$38:H$39)</f>
        <v>0</v>
      </c>
      <c r="I37" s="25" t="n">
        <f aca="false">SUM(I$38:I$39)</f>
        <v>0</v>
      </c>
      <c r="J37" s="25" t="n">
        <f aca="false">SUM(J$38:J$39)</f>
        <v>0</v>
      </c>
      <c r="K37" s="25" t="n">
        <f aca="false">SUM(K$38:K$39)</f>
        <v>0</v>
      </c>
      <c r="L37" s="25" t="n">
        <f aca="false">SUM(L$38:L$39)</f>
        <v>0</v>
      </c>
      <c r="M37" s="25" t="n">
        <f aca="false">SUM(M$38:M$39)</f>
        <v>0</v>
      </c>
      <c r="N37" s="25" t="n">
        <f aca="false">SUM(N$38:N$39)</f>
        <v>0</v>
      </c>
      <c r="O37" s="26" t="n">
        <f aca="false">SUM(O$38:O$39)</f>
        <v>0</v>
      </c>
      <c r="P37" s="23" t="n">
        <f aca="false">SUM(P$38:P$39)</f>
        <v>0</v>
      </c>
      <c r="Q37" s="23" t="n">
        <f aca="false">SUM(Q$38:Q$39)</f>
        <v>0</v>
      </c>
      <c r="R37" s="23" t="n">
        <f aca="false">SUM(R$38:R$39)</f>
        <v>0</v>
      </c>
    </row>
    <row r="38" customFormat="false" ht="11.25" hidden="true" customHeight="false" outlineLevel="0" collapsed="false">
      <c r="A38" s="27"/>
      <c r="B38" s="28"/>
      <c r="C38" s="29" t="s">
        <v>49</v>
      </c>
      <c r="D38" s="30" t="n">
        <v>0</v>
      </c>
      <c r="E38" s="31" t="n">
        <f aca="false">IF(ISERROR($F38-$G38),"na",($F38-$G38))</f>
        <v>0</v>
      </c>
      <c r="F38" s="31" t="n">
        <v>0</v>
      </c>
      <c r="G38" s="32" t="n">
        <v>0</v>
      </c>
      <c r="H38" s="32" t="n">
        <v>0</v>
      </c>
      <c r="I38" s="32" t="n">
        <v>0</v>
      </c>
      <c r="J38" s="32" t="n">
        <v>0</v>
      </c>
      <c r="K38" s="32" t="n">
        <v>0</v>
      </c>
      <c r="L38" s="32" t="n">
        <v>0</v>
      </c>
      <c r="M38" s="32" t="n">
        <v>0</v>
      </c>
      <c r="N38" s="32" t="n">
        <v>0</v>
      </c>
      <c r="O38" s="33" t="n">
        <v>0</v>
      </c>
      <c r="P38" s="30" t="n">
        <v>0</v>
      </c>
      <c r="Q38" s="30" t="n">
        <v>0</v>
      </c>
      <c r="R38" s="30" t="n">
        <v>0</v>
      </c>
    </row>
    <row r="39" customFormat="false" ht="11.25" hidden="true" customHeight="false" outlineLevel="0" collapsed="false">
      <c r="A39" s="27"/>
      <c r="B39" s="28"/>
      <c r="C39" s="29" t="s">
        <v>50</v>
      </c>
      <c r="D39" s="30" t="n">
        <v>-50000</v>
      </c>
      <c r="E39" s="31" t="n">
        <f aca="false">IF(ISERROR($F39-$G39),"na",($F39-$G39))</f>
        <v>0</v>
      </c>
      <c r="F39" s="31" t="n">
        <v>0</v>
      </c>
      <c r="G39" s="32" t="n">
        <v>0</v>
      </c>
      <c r="H39" s="32" t="n">
        <v>0</v>
      </c>
      <c r="I39" s="32" t="n">
        <v>0</v>
      </c>
      <c r="J39" s="32" t="n">
        <v>0</v>
      </c>
      <c r="K39" s="32" t="n">
        <v>0</v>
      </c>
      <c r="L39" s="32" t="n">
        <v>0</v>
      </c>
      <c r="M39" s="32" t="n">
        <v>0</v>
      </c>
      <c r="N39" s="32" t="n">
        <v>0</v>
      </c>
      <c r="O39" s="33" t="n">
        <v>0</v>
      </c>
      <c r="P39" s="30" t="n">
        <v>0</v>
      </c>
      <c r="Q39" s="30" t="n">
        <v>0</v>
      </c>
      <c r="R39" s="30" t="n">
        <v>0</v>
      </c>
    </row>
    <row r="40" customFormat="false" ht="11.25" hidden="false" customHeight="false" outlineLevel="0" collapsed="false">
      <c r="A40" s="27"/>
      <c r="B40" s="28"/>
      <c r="C40" s="28" t="s">
        <v>51</v>
      </c>
      <c r="D40" s="30" t="n">
        <v>190000</v>
      </c>
      <c r="E40" s="31" t="n">
        <f aca="false">IF(ISERROR($F40-$G40),"na",($F40-$G40))</f>
        <v>23465</v>
      </c>
      <c r="F40" s="31" t="n">
        <v>74529</v>
      </c>
      <c r="G40" s="32" t="n">
        <v>51064</v>
      </c>
      <c r="H40" s="32" t="n">
        <v>51064</v>
      </c>
      <c r="I40" s="32" t="n">
        <v>51064</v>
      </c>
      <c r="J40" s="32" t="n">
        <v>90991</v>
      </c>
      <c r="K40" s="32" t="n">
        <v>86092</v>
      </c>
      <c r="L40" s="32" t="n">
        <v>58248</v>
      </c>
      <c r="M40" s="32" t="n">
        <v>64985</v>
      </c>
      <c r="N40" s="32" t="n">
        <v>50465</v>
      </c>
      <c r="O40" s="33" t="n">
        <v>40512</v>
      </c>
      <c r="P40" s="30" t="n">
        <v>55676</v>
      </c>
      <c r="Q40" s="30" t="n">
        <v>56729</v>
      </c>
      <c r="R40" s="30" t="n">
        <v>74032</v>
      </c>
    </row>
    <row r="41" customFormat="false" ht="11.25" hidden="false" customHeight="false" outlineLevel="0" collapsed="false">
      <c r="A41" s="27"/>
      <c r="B41" s="28"/>
      <c r="C41" s="28" t="s">
        <v>52</v>
      </c>
      <c r="D41" s="30" t="n">
        <v>100000</v>
      </c>
      <c r="E41" s="31" t="n">
        <f aca="false">IF(ISERROR($F41-$G41),"na",($F41-$G41))</f>
        <v>-34330</v>
      </c>
      <c r="F41" s="31" t="n">
        <v>70202</v>
      </c>
      <c r="G41" s="32" t="n">
        <v>104532</v>
      </c>
      <c r="H41" s="32" t="n">
        <v>104532</v>
      </c>
      <c r="I41" s="32" t="n">
        <v>104532</v>
      </c>
      <c r="J41" s="32" t="n">
        <v>58700</v>
      </c>
      <c r="K41" s="32" t="n">
        <v>27300</v>
      </c>
      <c r="L41" s="32" t="n">
        <v>27300</v>
      </c>
      <c r="M41" s="32" t="n">
        <v>47210</v>
      </c>
      <c r="N41" s="32" t="n">
        <v>94551</v>
      </c>
      <c r="O41" s="33" t="n">
        <v>71712</v>
      </c>
      <c r="P41" s="30" t="n">
        <v>67542</v>
      </c>
      <c r="Q41" s="30" t="n">
        <v>81964</v>
      </c>
      <c r="R41" s="30" t="n">
        <v>28257</v>
      </c>
    </row>
    <row r="42" customFormat="false" ht="11.25" hidden="false" customHeight="false" outlineLevel="0" collapsed="false">
      <c r="A42" s="27"/>
      <c r="B42" s="28"/>
      <c r="C42" s="28" t="s">
        <v>45</v>
      </c>
      <c r="D42" s="30" t="n">
        <v>150000</v>
      </c>
      <c r="E42" s="31" t="n">
        <f aca="false">IF(ISERROR($F42-$G42),"na",($F42-$G42))</f>
        <v>-8153</v>
      </c>
      <c r="F42" s="31" t="n">
        <v>47042</v>
      </c>
      <c r="G42" s="32" t="n">
        <v>55195</v>
      </c>
      <c r="H42" s="32" t="n">
        <v>55195</v>
      </c>
      <c r="I42" s="32" t="n">
        <v>55195</v>
      </c>
      <c r="J42" s="32" t="n">
        <v>49146</v>
      </c>
      <c r="K42" s="32" t="n">
        <v>103238</v>
      </c>
      <c r="L42" s="32" t="n">
        <v>88700</v>
      </c>
      <c r="M42" s="32" t="n">
        <v>82710</v>
      </c>
      <c r="N42" s="32" t="n">
        <v>2</v>
      </c>
      <c r="O42" s="33" t="n">
        <v>2</v>
      </c>
      <c r="P42" s="30" t="n">
        <v>54599</v>
      </c>
      <c r="Q42" s="30" t="n">
        <v>73099</v>
      </c>
      <c r="R42" s="30" t="n">
        <v>70390</v>
      </c>
    </row>
    <row r="43" customFormat="false" ht="11.25" hidden="false" customHeight="false" outlineLevel="0" collapsed="false">
      <c r="A43" s="27"/>
      <c r="B43" s="34"/>
      <c r="C43" s="35" t="s">
        <v>29</v>
      </c>
      <c r="D43" s="15" t="n">
        <f aca="false">SUM(D$37,D$40,D$41,D$42)</f>
        <v>440000</v>
      </c>
      <c r="E43" s="36" t="n">
        <f aca="false">IF(ISERROR($F43-$G43),"na",($F43-$G43))</f>
        <v>-19018</v>
      </c>
      <c r="F43" s="44" t="n">
        <f aca="false">SUM(F$37,F$40,F$41,F$42)</f>
        <v>191773</v>
      </c>
      <c r="G43" s="45" t="n">
        <f aca="false">SUM(G$37,G$40,G$41,G$42)</f>
        <v>210791</v>
      </c>
      <c r="H43" s="45" t="n">
        <f aca="false">SUM(H$37,H$40,H$41,H$42)</f>
        <v>210791</v>
      </c>
      <c r="I43" s="45" t="n">
        <f aca="false">SUM(I$37,I$40,I$41,I$42)</f>
        <v>210791</v>
      </c>
      <c r="J43" s="45" t="n">
        <f aca="false">SUM(J$37,J$40,J$41,J$42)</f>
        <v>198837</v>
      </c>
      <c r="K43" s="45" t="n">
        <f aca="false">SUM(K$37,K$40,K$41,K$42)</f>
        <v>216630</v>
      </c>
      <c r="L43" s="45" t="n">
        <f aca="false">SUM(L$37,L$40,L$41,L$42)</f>
        <v>174248</v>
      </c>
      <c r="M43" s="45" t="n">
        <f aca="false">SUM(M$37,M$40,M$41,M$42)</f>
        <v>194905</v>
      </c>
      <c r="N43" s="45" t="n">
        <f aca="false">SUM(N$37,N$40,N$41,N$42)</f>
        <v>145018</v>
      </c>
      <c r="O43" s="46" t="n">
        <f aca="false">SUM(O$37,O$40,O$41,O$42)</f>
        <v>112226</v>
      </c>
      <c r="P43" s="47" t="n">
        <f aca="false">SUM(P$37,P$40,P$41,P$42)</f>
        <v>177817</v>
      </c>
      <c r="Q43" s="47" t="n">
        <f aca="false">SUM(Q$37,Q$40,Q$41,Q$42)</f>
        <v>211792</v>
      </c>
      <c r="R43" s="47" t="n">
        <f aca="false">SUM(R$37,R$40,R$41,R$42)</f>
        <v>172679</v>
      </c>
    </row>
    <row r="44" customFormat="false" ht="11.25" hidden="false" customHeight="false" outlineLevel="0" collapsed="false">
      <c r="A44" s="48"/>
      <c r="B44" s="49" t="s">
        <v>53</v>
      </c>
      <c r="C44" s="50"/>
      <c r="D44" s="51" t="n">
        <f aca="false">SUM(D$4,D$7,D$10,D$13,D$17,D$18,D$21,D$22,D$26,D$29,D$32,D$33,D$34,D$35,D$37,D$40,D$41,D$42)</f>
        <v>-85000</v>
      </c>
      <c r="E44" s="52" t="n">
        <f aca="false">IF(ISERROR($F44-$G44),"na",($F44-$G44))</f>
        <v>-127395</v>
      </c>
      <c r="F44" s="52" t="n">
        <f aca="false">SUM(F$4,F$7,F$10,F$13,F$26,F$29,F$32,F$33,F$34,F$35,F$37,F$40,F$41,F$42)</f>
        <v>695039</v>
      </c>
      <c r="G44" s="53" t="n">
        <f aca="false">SUM(G$4,G$7,G$10,G$13,G$26,G$29,G$32,G$33,G$34,G$35,G$37,G$40,G$41,G$42)</f>
        <v>822434</v>
      </c>
      <c r="H44" s="53" t="n">
        <f aca="false">SUM(H$4,H$7,H$10,H$13,H$26,H$29,H$32,H$33,H$34,H$35,H$37,H$40,H$41,H$42)</f>
        <v>834385</v>
      </c>
      <c r="I44" s="53" t="n">
        <f aca="false">SUM(I$4,I$7,I$10,I$13,I$26,I$29,I$32,I$33,I$34,I$35,I$37,I$40,I$41,I$42)</f>
        <v>764506</v>
      </c>
      <c r="J44" s="53" t="n">
        <f aca="false">SUM(J$4,J$7,J$10,J$13,J$26,J$29,J$32,J$33,J$34,J$35,J$37,J$40,J$41,J$42)</f>
        <v>699405</v>
      </c>
      <c r="K44" s="53" t="n">
        <f aca="false">SUM(K$4,K$7,K$10,K$13,K$26,K$29,K$32,K$33,K$34,K$35,K$37,K$40,K$41,K$42)</f>
        <v>644892</v>
      </c>
      <c r="L44" s="53" t="n">
        <f aca="false">SUM(L$4,L$7,L$10,L$13,L$26,L$29,L$32,L$33,L$34,L$35,L$37,L$40,L$41,L$42)</f>
        <v>513507</v>
      </c>
      <c r="M44" s="53" t="n">
        <f aca="false">SUM(M$4,M$7,M$10,M$13,M$26,M$29,M$32,M$33,M$34,M$35,M$37,M$40,M$41,M$42)</f>
        <v>496788</v>
      </c>
      <c r="N44" s="53" t="n">
        <f aca="false">SUM(N$4,N$7,N$10,N$13,N$26,N$29,N$32,N$33,N$34,N$35,N$37,N$40,N$41,N$42)</f>
        <v>403662</v>
      </c>
      <c r="O44" s="53" t="n">
        <f aca="false">SUM(O$4,O$7,O$10,O$13,O$26,O$29,O$32,O$33,O$34,O$35,O$37,O$40,O$41,O$42)</f>
        <v>628994</v>
      </c>
      <c r="P44" s="51" t="n">
        <f aca="false">SUM(P$4,P$7,P$10,P$13,P$26,P$29,P$32,P$33,P$34,P$35,P$37,P$40,P$41,P$42)</f>
        <v>601462</v>
      </c>
      <c r="Q44" s="51" t="n">
        <f aca="false">SUM(Q$4,Q$7,Q$10,Q$13,Q$26,Q$29,Q$32,Q$33,Q$34,Q$35,Q$37,Q$40,Q$41,Q$42)</f>
        <v>574328</v>
      </c>
      <c r="R44" s="51" t="n">
        <f aca="false">SUM(R$4,R$7,R$10,R$13,R$26,R$29,R$32,R$33,R$34,R$35,R$37,R$40,R$41,R$42)</f>
        <v>479911</v>
      </c>
    </row>
    <row r="45" customFormat="false" ht="11.25" hidden="false" customHeight="false" outlineLevel="0" collapsed="false">
      <c r="A45" s="54" t="s">
        <v>54</v>
      </c>
      <c r="B45" s="22" t="s">
        <v>55</v>
      </c>
      <c r="C45" s="22" t="s">
        <v>56</v>
      </c>
      <c r="D45" s="23"/>
      <c r="E45" s="24" t="n">
        <f aca="false">IF(ISERROR($F45-$G45),"na",($F45-$G45))</f>
        <v>-15000</v>
      </c>
      <c r="F45" s="31" t="n">
        <f aca="false">SUM(F$46:F$47)</f>
        <v>12000</v>
      </c>
      <c r="G45" s="32" t="n">
        <f aca="false">SUM(G$46:G$47)</f>
        <v>27000</v>
      </c>
      <c r="H45" s="32" t="n">
        <f aca="false">SUM(H$46:H$47)</f>
        <v>27000</v>
      </c>
      <c r="I45" s="32" t="n">
        <f aca="false">SUM(I$46:I$47)</f>
        <v>27000</v>
      </c>
      <c r="J45" s="32" t="n">
        <f aca="false">SUM(J$46:J$47)</f>
        <v>17500</v>
      </c>
      <c r="K45" s="32" t="n">
        <f aca="false">SUM(K$46:K$47)</f>
        <v>10000</v>
      </c>
      <c r="L45" s="32" t="n">
        <f aca="false">SUM(L$46:L$47)</f>
        <v>0</v>
      </c>
      <c r="M45" s="32" t="n">
        <f aca="false">SUM(M$46:M$47)</f>
        <v>11000</v>
      </c>
      <c r="N45" s="32" t="n">
        <f aca="false">SUM(N$46:N$47)</f>
        <v>0</v>
      </c>
      <c r="O45" s="33" t="n">
        <f aca="false">SUM(O$46:O$47)</f>
        <v>0</v>
      </c>
      <c r="P45" s="30" t="n">
        <f aca="false">SUM(P$46:P$47)</f>
        <v>13417</v>
      </c>
      <c r="Q45" s="30" t="n">
        <f aca="false">SUM(Q$46:Q$47)</f>
        <v>21184</v>
      </c>
      <c r="R45" s="30" t="n">
        <f aca="false">SUM(R$46:R$47)</f>
        <v>1070</v>
      </c>
    </row>
    <row r="46" customFormat="false" ht="11.25" hidden="true" customHeight="false" outlineLevel="0" collapsed="false">
      <c r="A46" s="55"/>
      <c r="B46" s="28"/>
      <c r="C46" s="29" t="s">
        <v>57</v>
      </c>
      <c r="D46" s="30" t="n">
        <v>85000</v>
      </c>
      <c r="E46" s="31" t="n">
        <f aca="false">IF(ISERROR($F46-$G46),"na",($F46-$G46))</f>
        <v>-15000</v>
      </c>
      <c r="F46" s="31" t="n">
        <v>12000</v>
      </c>
      <c r="G46" s="32" t="n">
        <v>27000</v>
      </c>
      <c r="H46" s="32" t="n">
        <v>27000</v>
      </c>
      <c r="I46" s="32" t="n">
        <v>27000</v>
      </c>
      <c r="J46" s="32" t="n">
        <v>17500</v>
      </c>
      <c r="K46" s="32" t="n">
        <v>10000</v>
      </c>
      <c r="L46" s="32" t="n">
        <v>0</v>
      </c>
      <c r="M46" s="32" t="n">
        <v>11000</v>
      </c>
      <c r="N46" s="32" t="n">
        <v>0</v>
      </c>
      <c r="O46" s="33" t="n">
        <v>0</v>
      </c>
      <c r="P46" s="30" t="n">
        <v>13417</v>
      </c>
      <c r="Q46" s="30" t="n">
        <v>21184</v>
      </c>
      <c r="R46" s="30" t="n">
        <v>1070</v>
      </c>
    </row>
    <row r="47" customFormat="false" ht="11.25" hidden="true" customHeight="false" outlineLevel="0" collapsed="false">
      <c r="A47" s="55"/>
      <c r="B47" s="28"/>
      <c r="C47" s="29" t="s">
        <v>58</v>
      </c>
      <c r="D47" s="30" t="s">
        <v>41</v>
      </c>
      <c r="E47" s="31" t="str">
        <f aca="false">IF(ISERROR($F47-$G47),"na",($F47-$G47))</f>
        <v>na</v>
      </c>
      <c r="F47" s="31" t="s">
        <v>41</v>
      </c>
      <c r="G47" s="32" t="s">
        <v>41</v>
      </c>
      <c r="H47" s="32" t="s">
        <v>41</v>
      </c>
      <c r="I47" s="32" t="s">
        <v>41</v>
      </c>
      <c r="J47" s="32" t="s">
        <v>41</v>
      </c>
      <c r="K47" s="32" t="s">
        <v>41</v>
      </c>
      <c r="L47" s="32" t="n">
        <v>0</v>
      </c>
      <c r="M47" s="32" t="s">
        <v>41</v>
      </c>
      <c r="N47" s="32" t="n">
        <v>0</v>
      </c>
      <c r="O47" s="33" t="n">
        <v>0</v>
      </c>
      <c r="P47" s="30" t="n">
        <v>0</v>
      </c>
      <c r="Q47" s="30" t="n">
        <v>0</v>
      </c>
      <c r="R47" s="30" t="n">
        <v>0</v>
      </c>
    </row>
    <row r="48" customFormat="false" ht="11.25" hidden="false" customHeight="false" outlineLevel="0" collapsed="false">
      <c r="A48" s="55"/>
      <c r="B48" s="28"/>
      <c r="C48" s="28" t="s">
        <v>59</v>
      </c>
      <c r="D48" s="30"/>
      <c r="E48" s="31" t="n">
        <f aca="false">IF(ISERROR($F48-$G48),"na",($F48-$G48))</f>
        <v>-7884</v>
      </c>
      <c r="F48" s="31" t="n">
        <f aca="false">SUM(F$49:F$50)</f>
        <v>5965</v>
      </c>
      <c r="G48" s="32" t="n">
        <f aca="false">SUM(G$49:G$50)</f>
        <v>13849</v>
      </c>
      <c r="H48" s="32" t="n">
        <f aca="false">SUM(H$49:H$50)</f>
        <v>16418</v>
      </c>
      <c r="I48" s="32" t="n">
        <f aca="false">SUM(I$49:I$50)</f>
        <v>13204</v>
      </c>
      <c r="J48" s="32" t="n">
        <f aca="false">SUM(J$49:J$50)</f>
        <v>37431</v>
      </c>
      <c r="K48" s="32" t="n">
        <f aca="false">SUM(K$49:K$50)</f>
        <v>8903</v>
      </c>
      <c r="L48" s="32" t="n">
        <f aca="false">SUM(L$49:L$50)</f>
        <v>-3195</v>
      </c>
      <c r="M48" s="32" t="n">
        <f aca="false">SUM(M$49:M$50)</f>
        <v>-157</v>
      </c>
      <c r="N48" s="32" t="n">
        <f aca="false">SUM(N$49:N$50)</f>
        <v>-7175</v>
      </c>
      <c r="O48" s="33" t="n">
        <f aca="false">SUM(O$49:O$50)</f>
        <v>18608</v>
      </c>
      <c r="P48" s="30" t="n">
        <f aca="false">SUM(P$49:P$50)</f>
        <v>8927</v>
      </c>
      <c r="Q48" s="30" t="n">
        <f aca="false">SUM(Q$49:Q$50)</f>
        <v>19021</v>
      </c>
      <c r="R48" s="30" t="n">
        <f aca="false">SUM(R$49:R$50)</f>
        <v>17972</v>
      </c>
    </row>
    <row r="49" customFormat="false" ht="11.25" hidden="true" customHeight="false" outlineLevel="0" collapsed="false">
      <c r="A49" s="55"/>
      <c r="B49" s="28"/>
      <c r="C49" s="29" t="s">
        <v>60</v>
      </c>
      <c r="D49" s="30" t="n">
        <v>450000</v>
      </c>
      <c r="E49" s="31" t="n">
        <f aca="false">IF(ISERROR($F49-$G49),"na",($F49-$G49))</f>
        <v>-7884</v>
      </c>
      <c r="F49" s="31" t="n">
        <v>5965</v>
      </c>
      <c r="G49" s="32" t="n">
        <v>13849</v>
      </c>
      <c r="H49" s="32" t="n">
        <v>16418</v>
      </c>
      <c r="I49" s="32" t="n">
        <v>13204</v>
      </c>
      <c r="J49" s="32" t="n">
        <v>37431</v>
      </c>
      <c r="K49" s="32" t="n">
        <v>8903</v>
      </c>
      <c r="L49" s="32" t="n">
        <v>0</v>
      </c>
      <c r="M49" s="32" t="n">
        <v>0</v>
      </c>
      <c r="N49" s="32" t="n">
        <v>0</v>
      </c>
      <c r="O49" s="33" t="n">
        <v>18608</v>
      </c>
      <c r="P49" s="30" t="n">
        <v>10009</v>
      </c>
      <c r="Q49" s="30" t="n">
        <v>19345</v>
      </c>
      <c r="R49" s="30" t="n">
        <v>18428</v>
      </c>
    </row>
    <row r="50" customFormat="false" ht="11.25" hidden="true" customHeight="false" outlineLevel="0" collapsed="false">
      <c r="A50" s="55"/>
      <c r="B50" s="28"/>
      <c r="C50" s="29" t="s">
        <v>61</v>
      </c>
      <c r="D50" s="30" t="n">
        <v>-200000</v>
      </c>
      <c r="E50" s="31" t="n">
        <f aca="false">IF(ISERROR($F50-$G50),"na",($F50-$G50))</f>
        <v>0</v>
      </c>
      <c r="F50" s="31" t="n">
        <v>0</v>
      </c>
      <c r="G50" s="32" t="n">
        <v>0</v>
      </c>
      <c r="H50" s="32" t="n">
        <v>0</v>
      </c>
      <c r="I50" s="32" t="n">
        <v>0</v>
      </c>
      <c r="J50" s="32" t="n">
        <v>0</v>
      </c>
      <c r="K50" s="32" t="n">
        <v>0</v>
      </c>
      <c r="L50" s="32" t="n">
        <v>-3195</v>
      </c>
      <c r="M50" s="32" t="n">
        <v>-157</v>
      </c>
      <c r="N50" s="32" t="n">
        <v>-7175</v>
      </c>
      <c r="O50" s="33" t="n">
        <v>0</v>
      </c>
      <c r="P50" s="30" t="n">
        <v>-1082</v>
      </c>
      <c r="Q50" s="30" t="n">
        <v>-324</v>
      </c>
      <c r="R50" s="30" t="n">
        <v>-456</v>
      </c>
    </row>
    <row r="51" customFormat="false" ht="11.25" hidden="false" customHeight="false" outlineLevel="0" collapsed="false">
      <c r="A51" s="55"/>
      <c r="B51" s="28"/>
      <c r="C51" s="28" t="s">
        <v>62</v>
      </c>
      <c r="D51" s="30" t="n">
        <v>115000</v>
      </c>
      <c r="E51" s="31" t="n">
        <f aca="false">IF(ISERROR($F51-$G51),"na",($F51-$G51))</f>
        <v>47139</v>
      </c>
      <c r="F51" s="31" t="n">
        <v>75910</v>
      </c>
      <c r="G51" s="32" t="n">
        <v>28771</v>
      </c>
      <c r="H51" s="32" t="n">
        <v>28592</v>
      </c>
      <c r="I51" s="32" t="n">
        <v>28288</v>
      </c>
      <c r="J51" s="32" t="n">
        <v>44910</v>
      </c>
      <c r="K51" s="32" t="n">
        <v>49974</v>
      </c>
      <c r="L51" s="32" t="n">
        <v>34257</v>
      </c>
      <c r="M51" s="32" t="n">
        <v>51049</v>
      </c>
      <c r="N51" s="32" t="n">
        <v>28307</v>
      </c>
      <c r="O51" s="33" t="n">
        <v>29410</v>
      </c>
      <c r="P51" s="30" t="n">
        <v>34869</v>
      </c>
      <c r="Q51" s="30" t="n">
        <v>43567</v>
      </c>
      <c r="R51" s="30" t="n">
        <v>32214</v>
      </c>
    </row>
    <row r="52" customFormat="false" ht="11.25" hidden="false" customHeight="false" outlineLevel="0" collapsed="false">
      <c r="A52" s="55"/>
      <c r="B52" s="34"/>
      <c r="C52" s="35" t="s">
        <v>29</v>
      </c>
      <c r="D52" s="15" t="n">
        <f aca="false">SUM(D$45,D$48,D$51)</f>
        <v>115000</v>
      </c>
      <c r="E52" s="36" t="n">
        <f aca="false">IF(ISERROR($F52-$G52),"na",($F52-$G52))</f>
        <v>24255</v>
      </c>
      <c r="F52" s="36" t="n">
        <f aca="false">SUM(F$45,F$48,F$51)</f>
        <v>93875</v>
      </c>
      <c r="G52" s="37" t="n">
        <f aca="false">SUM(G$45,G$48,G$51)</f>
        <v>69620</v>
      </c>
      <c r="H52" s="37" t="n">
        <f aca="false">SUM(H$45,H$48,H$51)</f>
        <v>72010</v>
      </c>
      <c r="I52" s="37" t="n">
        <f aca="false">SUM(I$45,I$48,I$51)</f>
        <v>68492</v>
      </c>
      <c r="J52" s="37" t="n">
        <f aca="false">SUM(J$45,J$48,J$51)</f>
        <v>99841</v>
      </c>
      <c r="K52" s="37" t="n">
        <f aca="false">SUM(K$45,K$48,K$51)</f>
        <v>68877</v>
      </c>
      <c r="L52" s="37" t="n">
        <f aca="false">SUM(L$45,L$48,L$51)</f>
        <v>31062</v>
      </c>
      <c r="M52" s="37" t="n">
        <f aca="false">SUM(M$45,M$48,M$51)</f>
        <v>61892</v>
      </c>
      <c r="N52" s="37" t="n">
        <f aca="false">SUM(N$45,N$48,N$51)</f>
        <v>21132</v>
      </c>
      <c r="O52" s="38" t="n">
        <f aca="false">SUM(O$45,O$48,O$51)</f>
        <v>48018</v>
      </c>
      <c r="P52" s="15" t="n">
        <f aca="false">SUM(P$45,P$48,P$51)</f>
        <v>57213</v>
      </c>
      <c r="Q52" s="15" t="n">
        <f aca="false">SUM(Q$45,Q$48,Q$51)</f>
        <v>83772</v>
      </c>
      <c r="R52" s="15" t="n">
        <f aca="false">SUM(R$45,R$48,R$51)</f>
        <v>51256</v>
      </c>
    </row>
    <row r="53" customFormat="false" ht="11.25" hidden="false" customHeight="false" outlineLevel="0" collapsed="false">
      <c r="A53" s="55"/>
      <c r="B53" s="22" t="s">
        <v>63</v>
      </c>
      <c r="C53" s="22" t="s">
        <v>59</v>
      </c>
      <c r="D53" s="23"/>
      <c r="E53" s="24" t="n">
        <f aca="false">IF(ISERROR($F53-$G53),"na",($F53-$G53))</f>
        <v>-54312</v>
      </c>
      <c r="F53" s="24" t="n">
        <f aca="false">SUM(F$54:F$55)</f>
        <v>148919</v>
      </c>
      <c r="G53" s="25" t="n">
        <f aca="false">SUM(G$54:G$55)</f>
        <v>203231</v>
      </c>
      <c r="H53" s="25" t="n">
        <f aca="false">SUM(H$54:H$55)</f>
        <v>183626</v>
      </c>
      <c r="I53" s="25" t="n">
        <f aca="false">SUM(I$54:I$55)</f>
        <v>170194</v>
      </c>
      <c r="J53" s="25" t="n">
        <f aca="false">SUM(J$54:J$55)</f>
        <v>144071</v>
      </c>
      <c r="K53" s="25" t="n">
        <f aca="false">SUM(K$54:K$55)</f>
        <v>141429</v>
      </c>
      <c r="L53" s="25" t="n">
        <f aca="false">SUM(L$54:L$55)</f>
        <v>136825</v>
      </c>
      <c r="M53" s="25" t="n">
        <f aca="false">SUM(M$54:M$55)</f>
        <v>142867</v>
      </c>
      <c r="N53" s="25" t="n">
        <f aca="false">SUM(N$54:N$55)</f>
        <v>50271</v>
      </c>
      <c r="O53" s="26" t="n">
        <f aca="false">SUM(O$54:O$55)</f>
        <v>139338</v>
      </c>
      <c r="P53" s="23" t="n">
        <f aca="false">SUM(P$54:P$55)</f>
        <v>141085</v>
      </c>
      <c r="Q53" s="23" t="n">
        <f aca="false">SUM(Q$54:Q$55)</f>
        <v>12998</v>
      </c>
      <c r="R53" s="23" t="n">
        <f aca="false">SUM(R$54:R$55)</f>
        <v>-13063</v>
      </c>
    </row>
    <row r="54" customFormat="false" ht="11.25" hidden="true" customHeight="false" outlineLevel="0" collapsed="false">
      <c r="A54" s="55"/>
      <c r="B54" s="28"/>
      <c r="C54" s="29" t="s">
        <v>21</v>
      </c>
      <c r="D54" s="30" t="n">
        <v>230000</v>
      </c>
      <c r="E54" s="31" t="n">
        <f aca="false">IF(ISERROR($F54-$G54),"na",($F54-$G54))</f>
        <v>-54312</v>
      </c>
      <c r="F54" s="31" t="n">
        <v>148919</v>
      </c>
      <c r="G54" s="32" t="n">
        <v>203231</v>
      </c>
      <c r="H54" s="32" t="n">
        <v>183626</v>
      </c>
      <c r="I54" s="32" t="n">
        <v>170194</v>
      </c>
      <c r="J54" s="32" t="n">
        <v>144071</v>
      </c>
      <c r="K54" s="32" t="n">
        <v>141429</v>
      </c>
      <c r="L54" s="32" t="n">
        <v>136825</v>
      </c>
      <c r="M54" s="32" t="n">
        <v>142867</v>
      </c>
      <c r="N54" s="32" t="n">
        <v>50271</v>
      </c>
      <c r="O54" s="33" t="n">
        <v>139338</v>
      </c>
      <c r="P54" s="30" t="n">
        <v>141085</v>
      </c>
      <c r="Q54" s="30" t="n">
        <v>31971</v>
      </c>
      <c r="R54" s="30" t="n">
        <v>14336</v>
      </c>
    </row>
    <row r="55" customFormat="false" ht="11.25" hidden="true" customHeight="false" outlineLevel="0" collapsed="false">
      <c r="A55" s="55"/>
      <c r="B55" s="28"/>
      <c r="C55" s="29" t="s">
        <v>22</v>
      </c>
      <c r="D55" s="30" t="n">
        <v>-230000</v>
      </c>
      <c r="E55" s="31" t="n">
        <f aca="false">IF(ISERROR($F55-$G55),"na",($F55-$G55))</f>
        <v>0</v>
      </c>
      <c r="F55" s="31" t="n">
        <v>0</v>
      </c>
      <c r="G55" s="32" t="n">
        <v>0</v>
      </c>
      <c r="H55" s="32" t="n">
        <v>0</v>
      </c>
      <c r="I55" s="32" t="n">
        <v>0</v>
      </c>
      <c r="J55" s="32" t="n">
        <v>0</v>
      </c>
      <c r="K55" s="32" t="n">
        <v>0</v>
      </c>
      <c r="L55" s="32" t="n">
        <v>0</v>
      </c>
      <c r="M55" s="32" t="n">
        <v>0</v>
      </c>
      <c r="N55" s="32" t="n">
        <v>0</v>
      </c>
      <c r="O55" s="33" t="n">
        <v>0</v>
      </c>
      <c r="P55" s="30" t="n">
        <v>0</v>
      </c>
      <c r="Q55" s="30" t="n">
        <v>-18973</v>
      </c>
      <c r="R55" s="30" t="n">
        <v>-27399</v>
      </c>
    </row>
    <row r="56" customFormat="false" ht="11.25" hidden="false" customHeight="false" outlineLevel="0" collapsed="false">
      <c r="A56" s="55"/>
      <c r="B56" s="28"/>
      <c r="C56" s="28" t="s">
        <v>56</v>
      </c>
      <c r="D56" s="30"/>
      <c r="E56" s="31" t="n">
        <f aca="false">IF(ISERROR($F56-$G56),"na",($F56-$G56))</f>
        <v>6254</v>
      </c>
      <c r="F56" s="31" t="n">
        <f aca="false">SUM(F$57:F$58)</f>
        <v>59157</v>
      </c>
      <c r="G56" s="32" t="n">
        <f aca="false">SUM(G$57:G$58)</f>
        <v>52903</v>
      </c>
      <c r="H56" s="32" t="n">
        <f aca="false">SUM(H$57:H$58)</f>
        <v>52903</v>
      </c>
      <c r="I56" s="32" t="n">
        <f aca="false">SUM(I$57:I$58)</f>
        <v>52903</v>
      </c>
      <c r="J56" s="32" t="n">
        <f aca="false">SUM(J$57:J$58)</f>
        <v>88150</v>
      </c>
      <c r="K56" s="32" t="n">
        <f aca="false">SUM(K$57:K$58)</f>
        <v>58938</v>
      </c>
      <c r="L56" s="32" t="n">
        <f aca="false">SUM(L$57:L$58)</f>
        <v>93200</v>
      </c>
      <c r="M56" s="32" t="n">
        <f aca="false">SUM(M$57:M$58)</f>
        <v>52789</v>
      </c>
      <c r="N56" s="32" t="n">
        <f aca="false">SUM(N$57:N$58)</f>
        <v>57497</v>
      </c>
      <c r="O56" s="33" t="n">
        <f aca="false">SUM(O$57:O$58)</f>
        <v>59683</v>
      </c>
      <c r="P56" s="30" t="n">
        <f aca="false">SUM(P$57:P$58)</f>
        <v>58724</v>
      </c>
      <c r="Q56" s="30" t="n">
        <f aca="false">SUM(Q$57:Q$58)</f>
        <v>104936</v>
      </c>
      <c r="R56" s="30" t="n">
        <f aca="false">SUM(R$57:R$58)</f>
        <v>103968</v>
      </c>
    </row>
    <row r="57" customFormat="false" ht="11.25" hidden="true" customHeight="false" outlineLevel="0" collapsed="false">
      <c r="A57" s="55"/>
      <c r="B57" s="28"/>
      <c r="C57" s="29" t="s">
        <v>42</v>
      </c>
      <c r="D57" s="30" t="n">
        <v>300000</v>
      </c>
      <c r="E57" s="31" t="n">
        <f aca="false">IF(ISERROR($F57-$G57),"na",($F57-$G57))</f>
        <v>6254</v>
      </c>
      <c r="F57" s="31" t="n">
        <v>59157</v>
      </c>
      <c r="G57" s="32" t="n">
        <v>52903</v>
      </c>
      <c r="H57" s="32" t="n">
        <v>52903</v>
      </c>
      <c r="I57" s="32" t="n">
        <v>52903</v>
      </c>
      <c r="J57" s="32" t="n">
        <v>88150</v>
      </c>
      <c r="K57" s="32" t="n">
        <v>58938</v>
      </c>
      <c r="L57" s="32" t="n">
        <v>93200</v>
      </c>
      <c r="M57" s="32" t="n">
        <v>52789</v>
      </c>
      <c r="N57" s="32" t="n">
        <v>57497</v>
      </c>
      <c r="O57" s="33" t="n">
        <v>59683</v>
      </c>
      <c r="P57" s="30" t="n">
        <v>58724</v>
      </c>
      <c r="Q57" s="30" t="n">
        <v>104936</v>
      </c>
      <c r="R57" s="30" t="n">
        <v>103968</v>
      </c>
    </row>
    <row r="58" customFormat="false" ht="11.25" hidden="true" customHeight="false" outlineLevel="0" collapsed="false">
      <c r="A58" s="55"/>
      <c r="B58" s="28"/>
      <c r="C58" s="29" t="s">
        <v>43</v>
      </c>
      <c r="D58" s="30" t="s">
        <v>41</v>
      </c>
      <c r="E58" s="31" t="str">
        <f aca="false">IF(ISERROR($F58-$G58),"na",($F58-$G58))</f>
        <v>na</v>
      </c>
      <c r="F58" s="31" t="s">
        <v>41</v>
      </c>
      <c r="G58" s="32" t="s">
        <v>41</v>
      </c>
      <c r="H58" s="32" t="s">
        <v>41</v>
      </c>
      <c r="I58" s="32" t="s">
        <v>41</v>
      </c>
      <c r="J58" s="32" t="s">
        <v>41</v>
      </c>
      <c r="K58" s="32" t="s">
        <v>41</v>
      </c>
      <c r="L58" s="32" t="s">
        <v>41</v>
      </c>
      <c r="M58" s="32" t="s">
        <v>41</v>
      </c>
      <c r="N58" s="32" t="s">
        <v>41</v>
      </c>
      <c r="O58" s="33" t="s">
        <v>41</v>
      </c>
      <c r="P58" s="30" t="s">
        <v>41</v>
      </c>
      <c r="Q58" s="30"/>
      <c r="R58" s="30"/>
    </row>
    <row r="59" customFormat="false" ht="11.25" hidden="false" customHeight="false" outlineLevel="0" collapsed="false">
      <c r="A59" s="55"/>
      <c r="B59" s="28"/>
      <c r="C59" s="28" t="s">
        <v>48</v>
      </c>
      <c r="D59" s="30" t="n">
        <v>190000</v>
      </c>
      <c r="E59" s="31" t="n">
        <f aca="false">IF(ISERROR($F59-$G59),"na",($F59-$G59))</f>
        <v>23465</v>
      </c>
      <c r="F59" s="31" t="n">
        <v>74529</v>
      </c>
      <c r="G59" s="32" t="n">
        <v>51064</v>
      </c>
      <c r="H59" s="32" t="n">
        <v>51064</v>
      </c>
      <c r="I59" s="32" t="n">
        <v>51064</v>
      </c>
      <c r="J59" s="32" t="n">
        <v>90991</v>
      </c>
      <c r="K59" s="32" t="n">
        <v>86092</v>
      </c>
      <c r="L59" s="32" t="n">
        <v>58248</v>
      </c>
      <c r="M59" s="32" t="n">
        <v>64985</v>
      </c>
      <c r="N59" s="32" t="n">
        <v>50465</v>
      </c>
      <c r="O59" s="33" t="n">
        <v>40512</v>
      </c>
      <c r="P59" s="30" t="n">
        <v>55676</v>
      </c>
      <c r="Q59" s="30" t="n">
        <v>56729</v>
      </c>
      <c r="R59" s="30" t="n">
        <v>74032</v>
      </c>
    </row>
    <row r="60" customFormat="false" ht="11.25" hidden="false" customHeight="false" outlineLevel="0" collapsed="false">
      <c r="A60" s="55"/>
      <c r="B60" s="34"/>
      <c r="C60" s="35" t="s">
        <v>29</v>
      </c>
      <c r="D60" s="15" t="n">
        <f aca="false">SUM(D$53,D$56,D$59)</f>
        <v>190000</v>
      </c>
      <c r="E60" s="36" t="n">
        <f aca="false">IF(ISERROR($F60-$G60),"na",($F60-$G60))</f>
        <v>-24593</v>
      </c>
      <c r="F60" s="36" t="n">
        <f aca="false">SUM(F$53,F$56,F$59)</f>
        <v>282605</v>
      </c>
      <c r="G60" s="37" t="n">
        <f aca="false">SUM(G$53,G$56,G$59)</f>
        <v>307198</v>
      </c>
      <c r="H60" s="37" t="n">
        <f aca="false">SUM(H$53,H$56,H$59)</f>
        <v>287593</v>
      </c>
      <c r="I60" s="37" t="n">
        <f aca="false">SUM(I$53,I$56,I$59)</f>
        <v>274161</v>
      </c>
      <c r="J60" s="37" t="n">
        <f aca="false">SUM(J$53,J$56,J$59)</f>
        <v>323212</v>
      </c>
      <c r="K60" s="37" t="n">
        <f aca="false">SUM(K$53,K$56,K$59)</f>
        <v>286459</v>
      </c>
      <c r="L60" s="37" t="n">
        <f aca="false">SUM(L$53,L$56,L$59)</f>
        <v>288273</v>
      </c>
      <c r="M60" s="37" t="n">
        <f aca="false">SUM(M$53,M$56,M$59)</f>
        <v>260641</v>
      </c>
      <c r="N60" s="37" t="n">
        <f aca="false">SUM(N$53,N$56,N$59)</f>
        <v>158233</v>
      </c>
      <c r="O60" s="38" t="n">
        <f aca="false">SUM(O$53,O$56,O$59)</f>
        <v>239533</v>
      </c>
      <c r="P60" s="15" t="n">
        <f aca="false">SUM(P$53,P$56,P$59)</f>
        <v>255485</v>
      </c>
      <c r="Q60" s="15" t="n">
        <f aca="false">SUM(Q$53,Q$56,Q$59)</f>
        <v>174663</v>
      </c>
      <c r="R60" s="15" t="n">
        <f aca="false">SUM(R$53,R$56,R$59)</f>
        <v>164937</v>
      </c>
    </row>
    <row r="61" customFormat="false" ht="11.25" hidden="false" customHeight="false" outlineLevel="0" collapsed="false">
      <c r="A61" s="55"/>
      <c r="B61" s="22" t="s">
        <v>64</v>
      </c>
      <c r="C61" s="22" t="s">
        <v>59</v>
      </c>
      <c r="D61" s="23"/>
      <c r="E61" s="24" t="n">
        <f aca="false">IF(ISERROR($F61-$G61),"na",($F61-$G61))</f>
        <v>19814</v>
      </c>
      <c r="F61" s="24" t="n">
        <f aca="false">SUM(F$62:F$63)</f>
        <v>-22152</v>
      </c>
      <c r="G61" s="25" t="n">
        <f aca="false">SUM(G$62:G$63)</f>
        <v>-41966</v>
      </c>
      <c r="H61" s="25" t="n">
        <f aca="false">SUM(H$62:H$63)</f>
        <v>-1963</v>
      </c>
      <c r="I61" s="25" t="n">
        <f aca="false">SUM(I$62:I$63)</f>
        <v>-40868</v>
      </c>
      <c r="J61" s="25" t="n">
        <f aca="false">SUM(J$62:J$63)</f>
        <v>-13616</v>
      </c>
      <c r="K61" s="25" t="n">
        <f aca="false">SUM(K$62:K$63)</f>
        <v>-46534</v>
      </c>
      <c r="L61" s="25" t="n">
        <f aca="false">SUM(L$62:L$63)</f>
        <v>-143817</v>
      </c>
      <c r="M61" s="25" t="n">
        <f aca="false">SUM(M$62:M$63)</f>
        <v>-103202</v>
      </c>
      <c r="N61" s="25" t="n">
        <f aca="false">SUM(N$62:N$63)</f>
        <v>-60737</v>
      </c>
      <c r="O61" s="26" t="n">
        <f aca="false">SUM(O$62:O$63)</f>
        <v>-53225</v>
      </c>
      <c r="P61" s="23" t="n">
        <f aca="false">SUM(P$62:P$63)</f>
        <v>-61982</v>
      </c>
      <c r="Q61" s="23" t="n">
        <f aca="false">SUM(Q$62:Q$63)</f>
        <v>-34047</v>
      </c>
      <c r="R61" s="23" t="n">
        <f aca="false">SUM(R$62:R$63)</f>
        <v>-42883</v>
      </c>
    </row>
    <row r="62" customFormat="false" ht="11.25" hidden="true" customHeight="false" outlineLevel="0" collapsed="false">
      <c r="A62" s="55"/>
      <c r="B62" s="28"/>
      <c r="C62" s="29" t="s">
        <v>18</v>
      </c>
      <c r="D62" s="30" t="n">
        <v>350000</v>
      </c>
      <c r="E62" s="31" t="n">
        <f aca="false">IF(ISERROR($F62-$G62),"na",($F62-$G62))</f>
        <v>0</v>
      </c>
      <c r="F62" s="31" t="n">
        <v>0</v>
      </c>
      <c r="G62" s="32" t="n">
        <v>0</v>
      </c>
      <c r="H62" s="32" t="n">
        <v>0</v>
      </c>
      <c r="I62" s="32" t="n">
        <v>0</v>
      </c>
      <c r="J62" s="32" t="n">
        <v>0</v>
      </c>
      <c r="K62" s="32" t="n">
        <v>0</v>
      </c>
      <c r="L62" s="32" t="n">
        <v>0</v>
      </c>
      <c r="M62" s="32" t="n">
        <v>0</v>
      </c>
      <c r="N62" s="32" t="n">
        <v>0</v>
      </c>
      <c r="O62" s="33" t="n">
        <v>0</v>
      </c>
      <c r="P62" s="30" t="n">
        <v>0</v>
      </c>
      <c r="Q62" s="30" t="n">
        <v>18060</v>
      </c>
      <c r="R62" s="30" t="n">
        <v>12936</v>
      </c>
    </row>
    <row r="63" customFormat="false" ht="11.25" hidden="true" customHeight="false" outlineLevel="0" collapsed="false">
      <c r="A63" s="55"/>
      <c r="B63" s="28"/>
      <c r="C63" s="29" t="s">
        <v>19</v>
      </c>
      <c r="D63" s="30" t="n">
        <v>-275000</v>
      </c>
      <c r="E63" s="31" t="n">
        <f aca="false">IF(ISERROR($F63-$G63),"na",($F63-$G63))</f>
        <v>19814</v>
      </c>
      <c r="F63" s="31" t="n">
        <v>-22152</v>
      </c>
      <c r="G63" s="32" t="n">
        <v>-41966</v>
      </c>
      <c r="H63" s="32" t="n">
        <v>-1963</v>
      </c>
      <c r="I63" s="32" t="n">
        <v>-40868</v>
      </c>
      <c r="J63" s="32" t="n">
        <v>-13616</v>
      </c>
      <c r="K63" s="32" t="n">
        <v>-46534</v>
      </c>
      <c r="L63" s="32" t="n">
        <v>-143817</v>
      </c>
      <c r="M63" s="32" t="n">
        <v>-103202</v>
      </c>
      <c r="N63" s="32" t="n">
        <v>-60737</v>
      </c>
      <c r="O63" s="33" t="n">
        <v>-53225</v>
      </c>
      <c r="P63" s="30" t="n">
        <v>-61982</v>
      </c>
      <c r="Q63" s="30" t="n">
        <v>-52107</v>
      </c>
      <c r="R63" s="30" t="n">
        <v>-55819</v>
      </c>
    </row>
    <row r="64" customFormat="false" ht="11.25" hidden="false" customHeight="false" outlineLevel="0" collapsed="false">
      <c r="A64" s="55"/>
      <c r="B64" s="28"/>
      <c r="C64" s="28" t="s">
        <v>65</v>
      </c>
      <c r="D64" s="30" t="n">
        <v>150000</v>
      </c>
      <c r="E64" s="31" t="n">
        <f aca="false">IF(ISERROR($F64-$G64),"na",($F64-$G64))</f>
        <v>-23610</v>
      </c>
      <c r="F64" s="31" t="n">
        <v>117756</v>
      </c>
      <c r="G64" s="32" t="n">
        <v>141366</v>
      </c>
      <c r="H64" s="32" t="n">
        <v>130080</v>
      </c>
      <c r="I64" s="32" t="n">
        <v>138136</v>
      </c>
      <c r="J64" s="32" t="n">
        <v>90703</v>
      </c>
      <c r="K64" s="32" t="n">
        <v>64023</v>
      </c>
      <c r="L64" s="32" t="n">
        <v>82115</v>
      </c>
      <c r="M64" s="32" t="n">
        <v>58418</v>
      </c>
      <c r="N64" s="32" t="n">
        <v>150001</v>
      </c>
      <c r="O64" s="33" t="n">
        <v>150001</v>
      </c>
      <c r="P64" s="30" t="n">
        <v>105285</v>
      </c>
      <c r="Q64" s="30" t="n">
        <v>82057</v>
      </c>
      <c r="R64" s="30" t="n">
        <v>113500</v>
      </c>
    </row>
    <row r="65" customFormat="false" ht="11.25" hidden="false" customHeight="false" outlineLevel="0" collapsed="false">
      <c r="A65" s="55"/>
      <c r="B65" s="28"/>
      <c r="C65" s="28" t="s">
        <v>66</v>
      </c>
      <c r="D65" s="30" t="n">
        <v>150000</v>
      </c>
      <c r="E65" s="31" t="n">
        <f aca="false">IF(ISERROR($F65-$G65),"na",($F65-$G65))</f>
        <v>-8153</v>
      </c>
      <c r="F65" s="31" t="n">
        <v>47042</v>
      </c>
      <c r="G65" s="32" t="n">
        <v>55195</v>
      </c>
      <c r="H65" s="32" t="n">
        <v>55195</v>
      </c>
      <c r="I65" s="32" t="n">
        <v>55195</v>
      </c>
      <c r="J65" s="32" t="n">
        <v>49146</v>
      </c>
      <c r="K65" s="32" t="n">
        <v>103238</v>
      </c>
      <c r="L65" s="32" t="n">
        <v>88700</v>
      </c>
      <c r="M65" s="32" t="n">
        <v>82710</v>
      </c>
      <c r="N65" s="32" t="n">
        <v>2</v>
      </c>
      <c r="O65" s="33" t="n">
        <v>2</v>
      </c>
      <c r="P65" s="30" t="n">
        <v>54599</v>
      </c>
      <c r="Q65" s="30" t="n">
        <v>73099</v>
      </c>
      <c r="R65" s="30" t="n">
        <v>70390</v>
      </c>
    </row>
    <row r="66" customFormat="false" ht="11.25" hidden="false" customHeight="false" outlineLevel="0" collapsed="false">
      <c r="A66" s="55"/>
      <c r="B66" s="28"/>
      <c r="C66" s="28" t="s">
        <v>62</v>
      </c>
      <c r="D66" s="30" t="n">
        <v>120000</v>
      </c>
      <c r="E66" s="31" t="n">
        <f aca="false">IF(ISERROR($F66-$G66),"na",($F66-$G66))</f>
        <v>-36716</v>
      </c>
      <c r="F66" s="31" t="n">
        <v>63950</v>
      </c>
      <c r="G66" s="32" t="n">
        <v>100666</v>
      </c>
      <c r="H66" s="32" t="n">
        <v>79950</v>
      </c>
      <c r="I66" s="32" t="n">
        <v>79950</v>
      </c>
      <c r="J66" s="32" t="n">
        <v>59808</v>
      </c>
      <c r="K66" s="32" t="n">
        <v>59950</v>
      </c>
      <c r="L66" s="32" t="n">
        <v>109950</v>
      </c>
      <c r="M66" s="32" t="n">
        <v>79718</v>
      </c>
      <c r="N66" s="32" t="n">
        <v>56162</v>
      </c>
      <c r="O66" s="33" t="n">
        <v>56162</v>
      </c>
      <c r="P66" s="30" t="n">
        <v>74636</v>
      </c>
      <c r="Q66" s="30" t="n">
        <v>63924</v>
      </c>
      <c r="R66" s="30" t="n">
        <v>53923</v>
      </c>
    </row>
    <row r="67" customFormat="false" ht="11.25" hidden="false" customHeight="false" outlineLevel="0" collapsed="false">
      <c r="A67" s="55"/>
      <c r="B67" s="34"/>
      <c r="C67" s="35" t="s">
        <v>29</v>
      </c>
      <c r="D67" s="15" t="n">
        <f aca="false">SUM(D$61,D$64,D$65,D$66)</f>
        <v>420000</v>
      </c>
      <c r="E67" s="36" t="n">
        <f aca="false">IF(ISERROR($F67-$G67),"na",($F67-$G67))</f>
        <v>-48665</v>
      </c>
      <c r="F67" s="36" t="n">
        <f aca="false">SUM(F$61,F$64,F$65,F$66)</f>
        <v>206596</v>
      </c>
      <c r="G67" s="37" t="n">
        <f aca="false">SUM(G$61,G$64,G$65,G$66)</f>
        <v>255261</v>
      </c>
      <c r="H67" s="37" t="n">
        <f aca="false">SUM(H$61,H$64,H$65,H$66)</f>
        <v>263262</v>
      </c>
      <c r="I67" s="37" t="n">
        <f aca="false">SUM(I$61,I$64,I$65,I$66)</f>
        <v>232413</v>
      </c>
      <c r="J67" s="37" t="n">
        <f aca="false">SUM(J$61,J$64,J$65,J$66)</f>
        <v>186041</v>
      </c>
      <c r="K67" s="37" t="n">
        <f aca="false">SUM(K$61,K$64,K$65,K$66)</f>
        <v>180677</v>
      </c>
      <c r="L67" s="37" t="n">
        <f aca="false">SUM(L$61,L$64,L$65,L$66)</f>
        <v>136948</v>
      </c>
      <c r="M67" s="37" t="n">
        <f aca="false">SUM(M$61,M$64,M$65,M$66)</f>
        <v>117644</v>
      </c>
      <c r="N67" s="37" t="n">
        <f aca="false">SUM(N$61,N$64,N$65,N$66)</f>
        <v>145428</v>
      </c>
      <c r="O67" s="38" t="n">
        <f aca="false">SUM(O$61,O$64,O$65,O$66)</f>
        <v>152940</v>
      </c>
      <c r="P67" s="15" t="n">
        <f aca="false">SUM(P$61,P$64,P$65,P$66)</f>
        <v>172538</v>
      </c>
      <c r="Q67" s="15" t="n">
        <f aca="false">SUM(Q$61,Q$64,Q$65,Q$66)</f>
        <v>185033</v>
      </c>
      <c r="R67" s="15" t="n">
        <f aca="false">SUM(R$61,R$64,R$65,R$66)</f>
        <v>194930</v>
      </c>
    </row>
    <row r="68" customFormat="false" ht="11.25" hidden="false" customHeight="false" outlineLevel="0" collapsed="false">
      <c r="A68" s="55"/>
      <c r="B68" s="22" t="s">
        <v>67</v>
      </c>
      <c r="C68" s="22" t="s">
        <v>68</v>
      </c>
      <c r="D68" s="23" t="n">
        <v>100000</v>
      </c>
      <c r="E68" s="24" t="n">
        <f aca="false">IF(ISERROR($F68-$G68),"na",($F68-$G68))</f>
        <v>-34330</v>
      </c>
      <c r="F68" s="24" t="n">
        <v>70202</v>
      </c>
      <c r="G68" s="25" t="n">
        <v>104532</v>
      </c>
      <c r="H68" s="25" t="n">
        <v>104532</v>
      </c>
      <c r="I68" s="25" t="n">
        <v>104532</v>
      </c>
      <c r="J68" s="25" t="n">
        <v>58700</v>
      </c>
      <c r="K68" s="25" t="n">
        <v>27300</v>
      </c>
      <c r="L68" s="25" t="n">
        <v>27300</v>
      </c>
      <c r="M68" s="25" t="n">
        <v>47210</v>
      </c>
      <c r="N68" s="25" t="n">
        <v>94551</v>
      </c>
      <c r="O68" s="26" t="n">
        <v>71712</v>
      </c>
      <c r="P68" s="23" t="n">
        <v>67542</v>
      </c>
      <c r="Q68" s="23" t="n">
        <v>81964</v>
      </c>
      <c r="R68" s="23" t="n">
        <v>28257</v>
      </c>
    </row>
    <row r="69" customFormat="false" ht="11.25" hidden="false" customHeight="false" outlineLevel="0" collapsed="false">
      <c r="A69" s="55"/>
      <c r="B69" s="28"/>
      <c r="C69" s="28" t="s">
        <v>59</v>
      </c>
      <c r="D69" s="30"/>
      <c r="E69" s="31" t="n">
        <f aca="false">IF(ISERROR($F69-$G69),"na",($F69-$G69))</f>
        <v>-3640</v>
      </c>
      <c r="F69" s="31" t="n">
        <f aca="false">SUM(F$70:F$71)</f>
        <v>-17741</v>
      </c>
      <c r="G69" s="32" t="n">
        <f aca="false">SUM(G$70:G$71)</f>
        <v>-14101</v>
      </c>
      <c r="H69" s="32" t="n">
        <f aca="false">SUM(H$70:H$71)</f>
        <v>7064</v>
      </c>
      <c r="I69" s="32" t="n">
        <f aca="false">SUM(I$70:I$71)</f>
        <v>-15016</v>
      </c>
      <c r="J69" s="32" t="n">
        <f aca="false">SUM(J$70:J$71)</f>
        <v>-57679</v>
      </c>
      <c r="K69" s="32" t="n">
        <f aca="false">SUM(K$70:K$71)</f>
        <v>-37147</v>
      </c>
      <c r="L69" s="32" t="n">
        <f aca="false">SUM(L$70:L$71)</f>
        <v>-52578</v>
      </c>
      <c r="M69" s="32" t="n">
        <f aca="false">SUM(M$70:M$71)</f>
        <v>-101833</v>
      </c>
      <c r="N69" s="32" t="n">
        <f aca="false">SUM(N$70:N$71)</f>
        <v>-94772</v>
      </c>
      <c r="O69" s="33" t="n">
        <f aca="false">SUM(O$70:O$71)</f>
        <v>37701</v>
      </c>
      <c r="P69" s="30" t="n">
        <f aca="false">SUM(P$70:P$71)</f>
        <v>-43579</v>
      </c>
      <c r="Q69" s="30" t="n">
        <f aca="false">SUM(Q$70:Q$71)</f>
        <v>-17717</v>
      </c>
      <c r="R69" s="30" t="n">
        <f aca="false">SUM(R$70:R$71)</f>
        <v>-14802</v>
      </c>
    </row>
    <row r="70" customFormat="false" ht="11.25" hidden="true" customHeight="false" outlineLevel="0" collapsed="false">
      <c r="A70" s="55"/>
      <c r="B70" s="28"/>
      <c r="C70" s="29" t="s">
        <v>27</v>
      </c>
      <c r="D70" s="30" t="n">
        <v>190000</v>
      </c>
      <c r="E70" s="31" t="n">
        <f aca="false">IF(ISERROR($F70-$G70),"na",($F70-$G70))</f>
        <v>0</v>
      </c>
      <c r="F70" s="31" t="n">
        <v>0</v>
      </c>
      <c r="G70" s="32" t="n">
        <v>0</v>
      </c>
      <c r="H70" s="32" t="n">
        <v>7064</v>
      </c>
      <c r="I70" s="32" t="n">
        <v>0</v>
      </c>
      <c r="J70" s="32" t="n">
        <v>0</v>
      </c>
      <c r="K70" s="32" t="n">
        <v>0</v>
      </c>
      <c r="L70" s="32" t="n">
        <v>0</v>
      </c>
      <c r="M70" s="32" t="n">
        <v>0</v>
      </c>
      <c r="N70" s="32" t="n">
        <v>0</v>
      </c>
      <c r="O70" s="33" t="n">
        <v>37701</v>
      </c>
      <c r="P70" s="30" t="n">
        <v>3443</v>
      </c>
      <c r="Q70" s="30" t="n">
        <v>15146</v>
      </c>
      <c r="R70" s="30" t="n">
        <v>11989</v>
      </c>
    </row>
    <row r="71" customFormat="false" ht="11.25" hidden="true" customHeight="false" outlineLevel="0" collapsed="false">
      <c r="A71" s="55"/>
      <c r="B71" s="28"/>
      <c r="C71" s="29" t="s">
        <v>28</v>
      </c>
      <c r="D71" s="30" t="n">
        <v>-110000</v>
      </c>
      <c r="E71" s="31" t="n">
        <f aca="false">IF(ISERROR($F71-$G71),"na",($F71-$G71))</f>
        <v>-3640</v>
      </c>
      <c r="F71" s="31" t="n">
        <v>-17741</v>
      </c>
      <c r="G71" s="32" t="n">
        <v>-14101</v>
      </c>
      <c r="H71" s="32" t="n">
        <v>0</v>
      </c>
      <c r="I71" s="32" t="n">
        <v>-15016</v>
      </c>
      <c r="J71" s="32" t="n">
        <v>-57679</v>
      </c>
      <c r="K71" s="32" t="n">
        <v>-37147</v>
      </c>
      <c r="L71" s="32" t="n">
        <v>-52578</v>
      </c>
      <c r="M71" s="32" t="n">
        <v>-101833</v>
      </c>
      <c r="N71" s="32" t="n">
        <v>-94772</v>
      </c>
      <c r="O71" s="33" t="n">
        <v>0</v>
      </c>
      <c r="P71" s="30" t="n">
        <v>-47022</v>
      </c>
      <c r="Q71" s="30" t="n">
        <v>-32863</v>
      </c>
      <c r="R71" s="30" t="n">
        <v>-26791</v>
      </c>
    </row>
    <row r="72" customFormat="false" ht="11.25" hidden="false" customHeight="false" outlineLevel="0" collapsed="false">
      <c r="A72" s="55"/>
      <c r="B72" s="28"/>
      <c r="C72" s="28" t="s">
        <v>65</v>
      </c>
      <c r="D72" s="30" t="n">
        <v>120000</v>
      </c>
      <c r="E72" s="31" t="n">
        <f aca="false">IF(ISERROR($F72-$G72),"na",($F72-$G72))</f>
        <v>-40422</v>
      </c>
      <c r="F72" s="31" t="n">
        <v>59502</v>
      </c>
      <c r="G72" s="32" t="n">
        <v>99924</v>
      </c>
      <c r="H72" s="32" t="n">
        <v>99924</v>
      </c>
      <c r="I72" s="32" t="n">
        <v>99924</v>
      </c>
      <c r="J72" s="32" t="n">
        <v>89290</v>
      </c>
      <c r="K72" s="32" t="n">
        <v>118726</v>
      </c>
      <c r="L72" s="32" t="n">
        <v>82502</v>
      </c>
      <c r="M72" s="32" t="n">
        <v>111234</v>
      </c>
      <c r="N72" s="32" t="n">
        <v>79090</v>
      </c>
      <c r="O72" s="33" t="n">
        <v>79090</v>
      </c>
      <c r="P72" s="30" t="n">
        <v>92263</v>
      </c>
      <c r="Q72" s="30" t="n">
        <v>66613</v>
      </c>
      <c r="R72" s="30" t="n">
        <v>55333</v>
      </c>
    </row>
    <row r="73" customFormat="false" ht="11.25" hidden="false" customHeight="false" outlineLevel="0" collapsed="false">
      <c r="A73" s="55"/>
      <c r="B73" s="34"/>
      <c r="C73" s="35" t="s">
        <v>29</v>
      </c>
      <c r="D73" s="15" t="n">
        <f aca="false">SUM(D$68,D$69,D$72)</f>
        <v>220000</v>
      </c>
      <c r="E73" s="36" t="n">
        <f aca="false">IF(ISERROR($F73-$G73),"na",($F73-$G73))</f>
        <v>-78392</v>
      </c>
      <c r="F73" s="36" t="n">
        <f aca="false">SUM(F$68,F$69,F$72)</f>
        <v>111963</v>
      </c>
      <c r="G73" s="37" t="n">
        <f aca="false">SUM(G$68,G$69,G$72)</f>
        <v>190355</v>
      </c>
      <c r="H73" s="37" t="n">
        <f aca="false">SUM(H$68,H$69,H$72)</f>
        <v>211520</v>
      </c>
      <c r="I73" s="37" t="n">
        <f aca="false">SUM(I$68,I$69,I$72)</f>
        <v>189440</v>
      </c>
      <c r="J73" s="37" t="n">
        <f aca="false">SUM(J$68,J$69,J$72)</f>
        <v>90311</v>
      </c>
      <c r="K73" s="37" t="n">
        <f aca="false">SUM(K$68,K$69,K$72)</f>
        <v>108879</v>
      </c>
      <c r="L73" s="37" t="n">
        <f aca="false">SUM(L$68,L$69,L$72)</f>
        <v>57224</v>
      </c>
      <c r="M73" s="37" t="n">
        <f aca="false">SUM(M$68,M$69,M$72)</f>
        <v>56611</v>
      </c>
      <c r="N73" s="37" t="n">
        <f aca="false">SUM(N$68,N$69,N$72)</f>
        <v>78869</v>
      </c>
      <c r="O73" s="38" t="n">
        <f aca="false">SUM(O$68,O$69,O$72)</f>
        <v>188503</v>
      </c>
      <c r="P73" s="15" t="n">
        <f aca="false">SUM(P$68,P$69,P$72)</f>
        <v>116226</v>
      </c>
      <c r="Q73" s="15" t="n">
        <f aca="false">SUM(Q$68,Q$69,Q$72)</f>
        <v>130860</v>
      </c>
      <c r="R73" s="15" t="n">
        <f aca="false">SUM(R$68,R$69,R$72)</f>
        <v>68788</v>
      </c>
    </row>
    <row r="74" customFormat="false" ht="11.25" hidden="false" customHeight="false" outlineLevel="0" collapsed="false">
      <c r="A74" s="56"/>
      <c r="B74" s="57" t="s">
        <v>69</v>
      </c>
      <c r="C74" s="58"/>
      <c r="D74" s="59" t="n">
        <f aca="false">SUM(D$45,D$48,D$51,D$53,D$56,D$59,D$61,D$64,D$65,D$66,D$68,D$69,D$72)</f>
        <v>945000</v>
      </c>
      <c r="E74" s="60" t="n">
        <f aca="false">IF(ISERROR($F74-$G74),"na",($F74-$G74))</f>
        <v>-127395</v>
      </c>
      <c r="F74" s="60" t="n">
        <f aca="false">SUM(F$45,F$48,F$51,F$53,F$56,F$59,F$61,F$64,F$65,F$66,F$68,F$69,F$72)</f>
        <v>695039</v>
      </c>
      <c r="G74" s="61" t="n">
        <f aca="false">SUM(G$45,G$48,G$51,G$53,G$56,G$59,G$61,G$64,G$65,G$66,G$68,G$69,G$72)</f>
        <v>822434</v>
      </c>
      <c r="H74" s="61" t="n">
        <f aca="false">SUM(H$45,H$48,H$51,H$53,H$56,H$59,H$61,H$64,H$65,H$66,H$68,H$69,H$72)</f>
        <v>834385</v>
      </c>
      <c r="I74" s="61" t="n">
        <f aca="false">SUM(I$45,I$48,I$51,I$53,I$56,I$59,I$61,I$64,I$65,I$66,I$68,I$69,I$72)</f>
        <v>764506</v>
      </c>
      <c r="J74" s="61" t="n">
        <f aca="false">SUM(J$45,J$48,J$51,J$53,J$56,J$59,J$61,J$64,J$65,J$66,J$68,J$69,J$72)</f>
        <v>699405</v>
      </c>
      <c r="K74" s="61" t="n">
        <f aca="false">SUM(K$45,K$48,K$51,K$53,K$56,K$59,K$61,K$64,K$65,K$66,K$68,K$69,K$72)</f>
        <v>644892</v>
      </c>
      <c r="L74" s="61" t="n">
        <f aca="false">SUM(L$45,L$48,L$51,L$53,L$56,L$59,L$61,L$64,L$65,L$66,L$68,L$69,L$72)</f>
        <v>513507</v>
      </c>
      <c r="M74" s="61" t="n">
        <f aca="false">SUM(M$45,M$48,M$51,M$53,M$56,M$59,M$61,M$64,M$65,M$66,M$68,M$69,M$72)</f>
        <v>496788</v>
      </c>
      <c r="N74" s="61" t="n">
        <f aca="false">SUM(N$45,N$48,N$51,N$53,N$56,N$59,N$61,N$64,N$65,N$66,N$68,N$69,N$72)</f>
        <v>403662</v>
      </c>
      <c r="O74" s="62" t="n">
        <f aca="false">SUM(O$45,O$48,O$51,O$53,O$56,O$59,O$61,O$64,O$65,O$66,O$68,O$69,O$72)</f>
        <v>628994</v>
      </c>
      <c r="P74" s="59" t="n">
        <f aca="false">SUM(P$45,P$48,P$51,P$53,P$56,P$59,P$61,P$64,P$65,P$66,P$68,P$69,P$72)</f>
        <v>601462</v>
      </c>
      <c r="Q74" s="59" t="n">
        <f aca="false">SUM(Q$45,Q$48,Q$51,Q$53,Q$56,Q$59,Q$61,Q$64,Q$65,Q$66,Q$68,Q$69,Q$72)</f>
        <v>574328</v>
      </c>
      <c r="R74" s="59" t="n">
        <f aca="false">SUM(R$45,R$48,R$51,R$53,R$56,R$59,R$61,R$64,R$65,R$66,R$68,R$69,R$72)</f>
        <v>479911</v>
      </c>
    </row>
    <row r="75" customFormat="false" ht="3" hidden="false" customHeight="true" outlineLevel="0" collapsed="false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</row>
  </sheetData>
  <mergeCells count="2">
    <mergeCell ref="A1:C1"/>
    <mergeCell ref="D1:Q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2001-08-06T09:51:59Z</dcterms:created>
  <dc:creator>ahylton</dc:creator>
  <dc:description/>
  <dc:language>en-US</dc:language>
  <cp:lastModifiedBy>bhull</cp:lastModifiedBy>
  <cp:lastPrinted>2001-08-14T09:56:57Z</cp:lastPrinted>
  <dcterms:modified xsi:type="dcterms:W3CDTF">2001-08-14T16:02:41Z</dcterms:modified>
  <cp:revision>0</cp:revision>
  <dc:subject/>
  <dc:title/>
</cp:coreProperties>
</file>