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cty Pricing Summary" sheetId="1" state="visible" r:id="rId3"/>
    <sheet name="June 2003 - 2018" sheetId="2" state="visible" r:id="rId4"/>
    <sheet name="Jan 2002 - May 2003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0" name="_xlnm.Print_Area" vbProcedure="false">'Cpcty Pricing Summary'!$A$1:$K$47</definedName>
    <definedName function="false" hidden="false" name="ActualVolumes" vbProcedure="false">#REF!</definedName>
    <definedName function="false" hidden="false" name="AMC" vbProcedure="false">[5]Curves!$E$5</definedName>
    <definedName function="false" hidden="false" name="Avg_Load" vbProcedure="false">[5]Curves!$B$28</definedName>
    <definedName function="false" hidden="false" name="BasisIndexWarning" vbProcedure="false">OFFSET([3]Curves!$R$4,0,0,1,COUNT([3]Curves!$A$17:$XFD$17))</definedName>
    <definedName function="false" hidden="false" name="buckettable" vbProcedure="false">[4]DateTable!$D$4:$F$288</definedName>
    <definedName function="false" hidden="false" name="correlationone" vbProcedure="false">OFFSET([2]Intracorrel!$A$2,0,0,COUNT([2]Intracorrel!$A$1:$A$1048576)+2,COUNT([2]Intracorrel!$A$5:$XFD$5))</definedName>
    <definedName function="false" hidden="false" name="correlationtwo" vbProcedure="false">OFFSET([2]Intercorrel!$A$1,0,0,COUNT([2]Intercorrel!$A$1:$A$1048576),COUNT([2]Intercorrel!$A$3:$XFD$3))</definedName>
    <definedName function="false" hidden="false" name="correlfrom" vbProcedure="false">OFFSET([2]Intracorrel!$A$2,0,0,1,COUNT(correlmatchline))</definedName>
    <definedName function="false" hidden="false" name="correlmatchline" vbProcedure="false">OFFSET([2]Intracorrel!$A$1,0,0,1,COUNT([2]Intracorrel!$A$1:$XFD$1))</definedName>
    <definedName function="false" hidden="false" name="correlto" vbProcedure="false">OFFSET([2]Intracorrel!$A$3,0,0,1,COUNT(correlmatchline))</definedName>
    <definedName function="false" hidden="false" name="CurveCode" vbProcedure="false">OFFSET([3]Curves!$C$13,0,0,1,COUNT([3]Curves!$A$17:$XFD$17))</definedName>
    <definedName function="false" hidden="false" name="curvevalues2" vbProcedure="false">OFFSET([3]Curves!$C$11,0,0,COUNT([3]Curves!$C$1:$C$1048576)+5,COUNT([3]Curves!$A$17:$XFD$17))</definedName>
    <definedName function="false" hidden="false" name="Dailydemandcharge" vbProcedure="false">OFFSET('[2]Mainline to Leach'!$K$21,0,0,Enddate-'[2]Mainline to Leach'!$A$20,1)</definedName>
    <definedName function="false" hidden="false" name="Enddate" vbProcedure="false">'[2]Mainline to Leach'!$H$6</definedName>
    <definedName function="false" hidden="false" name="Dailydiscountedadjustedspread" vbProcedure="false">OFFSET('[2]Mainline to Leach'!$M$21,0,0,Enddate-'[2]Mainline to Leach'!$A$20,1)</definedName>
    <definedName function="false" hidden="false" name="Dailydiscountedintrinsicvalue" vbProcedure="false">OFFSET('[2]Mainline to Leach'!$O$21,0,0,Enddate-'[2]Mainline to Leach'!$A$20,1)</definedName>
    <definedName function="false" hidden="false" name="Dailydiscountedspread" vbProcedure="false">OFFSET('[2]Mainline to Leach'!$O$21,0,0,Enddate-'[2]Mainline to Leach'!$A$20,1)</definedName>
    <definedName function="false" hidden="false" name="Dailyoptionprice" vbProcedure="false">OFFSET('[2]Mainline to Leach'!$J$21,0,0,'[2]Mainline to Leach'!$H$6-'[2]Mainline to Leach'!$A$20,1)</definedName>
    <definedName function="false" hidden="false" name="days_month" vbProcedure="false">[5]Curves!$B$34</definedName>
    <definedName function="false" hidden="false" name="days_year" vbProcedure="false">[5]Curves!$B$33</definedName>
    <definedName function="false" hidden="false" name="End_Year" vbProcedure="false">[5]Curves!$E$19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FGTCapVolumes" vbProcedure="false">#REF!</definedName>
    <definedName function="false" hidden="false" name="FGTSummerVolumes" vbProcedure="false">#REF!</definedName>
    <definedName function="false" hidden="false" name="Gas_Price" vbProcedure="false">[5]Curves!$B$11</definedName>
    <definedName function="false" hidden="false" name="Heat_Rate" vbProcedure="false">[5]Curves!$B$6</definedName>
    <definedName function="false" hidden="false" name="hours_year" vbProcedure="false">[5]Curves!$B$35</definedName>
    <definedName function="false" hidden="false" name="HP" vbProcedure="false">[5]Curves!$B$5</definedName>
    <definedName function="false" hidden="false" name="kW_HP" vbProcedure="false">[5]Curves!$B$40</definedName>
    <definedName function="false" hidden="false" name="Min_Load" vbProcedure="false">[5]Curves!$B$29</definedName>
    <definedName function="false" hidden="false" name="MKTCapVolumes" vbProcedure="false">#REF!</definedName>
    <definedName function="false" hidden="false" name="MKTCapVolumeswithSummer" vbProcedure="false">#REF!</definedName>
    <definedName function="false" hidden="false" name="mthbeg" vbProcedure="false">'[7]'!$A$3</definedName>
    <definedName function="false" hidden="false" name="mthend" vbProcedure="false">'[7]'!$B$3</definedName>
    <definedName function="false" hidden="false" name="post_id" vbProcedure="false">#REF!</definedName>
    <definedName function="false" hidden="false" name="PW" vbProcedure="false">#REF!</definedName>
    <definedName function="false" hidden="false" name="RandomNo" vbProcedure="false">[6]InputSheet!$S$4</definedName>
    <definedName function="false" hidden="false" name="RMSE" vbProcedure="false">#REF!</definedName>
    <definedName function="false" hidden="false" name="SEE" vbProcedure="false">#REF!</definedName>
    <definedName function="false" hidden="false" name="sencount" vbProcedure="false">1</definedName>
    <definedName function="false" hidden="false" name="StandardError" vbProcedure="false">#REF!</definedName>
    <definedName function="false" hidden="false" name="Start_Year" vbProcedure="false">[5]Curves!$E$18</definedName>
    <definedName function="false" hidden="false" name="TotalFGTVolumes" vbProcedure="false">#REF!</definedName>
    <definedName function="false" hidden="false" name="TotalVolumes" vbProcedure="false">#REF!</definedName>
    <definedName function="false" hidden="false" name="UID" vbProcedure="false">#REF!</definedName>
    <definedName function="false" hidden="false" name="Volumes" vbProcedure="false">#REF!</definedName>
    <definedName function="false" hidden="false" name="weeks_month" vbProcedure="false">[5]Curves!$B$38</definedName>
    <definedName function="false" hidden="false" name="Z2Volumes" vbProcedure="false">#REF!</definedName>
    <definedName function="false" hidden="false" name="Z3Volumes" vbProcedure="false">#REF!</definedName>
    <definedName function="false" hidden="false" localSheetId="0" name="Excel_BuiltIn__FilterDatabase" vbProcedure="false">#REF!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<sst xmlns="http://schemas.openxmlformats.org/spreadsheetml/2006/main" count="53" uniqueCount="26">
  <si>
    <t xml:space="preserve">June 2003 - 2018</t>
  </si>
  <si>
    <t xml:space="preserve">Scenario 6</t>
  </si>
  <si>
    <t xml:space="preserve">Demand Charges ($)</t>
  </si>
  <si>
    <t xml:space="preserve">Total Enron Capacity Needs</t>
  </si>
  <si>
    <t xml:space="preserve">FGT Phase VI</t>
  </si>
  <si>
    <t xml:space="preserve">East Desk</t>
  </si>
  <si>
    <t xml:space="preserve">FGT Phase VI Expected Demand</t>
  </si>
  <si>
    <t xml:space="preserve">East Desk Demand Indicative Offer</t>
  </si>
  <si>
    <t xml:space="preserve">Total Enron $</t>
  </si>
  <si>
    <t xml:space="preserve">Per Unit Charge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</si>
  <si>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</si>
  <si>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</si>
  <si>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</si>
  <si>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</si>
  <si>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</si>
  <si>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</si>
  <si>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</si>
  <si>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</si>
  <si>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</si>
  <si>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</si>
  <si>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</si>
  <si>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</si>
  <si>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 2002 - May 2003</t>
  </si>
  <si>
    <t xml:space="preserve">Scenario 5</t>
  </si>
  <si>
    <t xml:space="preserve">FGT FTS-II Demand</t>
  </si>
  <si>
    <t xml:space="preserve">Actual East Desk Demand Offer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</si>
</sst>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0.00"/>
    <numFmt numFmtId="173" formatCode="[$-409]mmm\-yy"/>
    <numFmt numFmtId="174" formatCode="&quot;$ &quot;0"/>
    <numFmt numFmtId="175" formatCode="#,##0.00"/>
    <numFmt numFmtId="176" formatCode="0.0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2"/>
      <name val="???"/>
      <family val="1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u val="single"/>
      <sz val="12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i val="true"/>
      <u val="single"/>
      <sz val="10"/>
      <name val="Arial"/>
      <family val="2"/>
    </font>
    <font>
      <u val="single"/>
      <sz val="10"/>
      <color rgb="FFFF000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u val="single"/>
      <sz val="19.25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5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applyFont="true" applyBorder="false" applyAlignment="false" applyProtection="false"/>
    <xf numFmtId="164" fontId="10" fillId="3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3" applyFont="true" applyBorder="true" applyAlignment="false" applyProtection="false"/>
    <xf numFmtId="164" fontId="1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10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_?.????" xfId="21"/>
    <cellStyle name="Actual Date" xfId="22"/>
    <cellStyle name="Column_Title" xfId="23"/>
    <cellStyle name="Date" xfId="24"/>
    <cellStyle name="Fixed" xfId="25"/>
    <cellStyle name="Followe೤ Hyperlink" xfId="26"/>
    <cellStyle name="Grey" xfId="27"/>
    <cellStyle name="HEADER" xfId="28"/>
    <cellStyle name="Heading 1" xfId="29"/>
    <cellStyle name="Heading2" xfId="30"/>
    <cellStyle name="HIGHLIGHT" xfId="31"/>
    <cellStyle name="Input [yellow]" xfId="32"/>
    <cellStyle name="Milliers [0]_laroux" xfId="33"/>
    <cellStyle name="Milliers_laroux" xfId="34"/>
    <cellStyle name="Monétaire [0]_laroux" xfId="35"/>
    <cellStyle name="Monétaire_laroux" xfId="36"/>
    <cellStyle name="no dec" xfId="37"/>
    <cellStyle name="Normal - Style1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sng">
                <a:solidFill>
                  <a:srgbClr val="000000"/>
                </a:solidFill>
                <a:uFillTx/>
                <a:latin typeface="Arial"/>
              </a:rPr>
              <a:t>Project Orange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3907605584181"/>
          <c:y val="0.132488752071987"/>
          <c:w val="0.774342713700621"/>
          <c:h val="0.852711342647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'Cpcty Pricing Summary'!$C$5</c:f>
              <c:strCache>
                <c:ptCount val="1"/>
                <c:pt idx="0">
                  <c:v>FGT Phase VI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'Cpcty Pricing Summary'!$A$6:$A$17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'Cpcty Pricing Summary'!$C$6:$C$17</c:f>
              <c:numCache>
                <c:formatCode>0</c:formatCode>
                <c:ptCount val="12"/>
                <c:pt idx="0">
                  <c:v>4439.753472</c:v>
                </c:pt>
                <c:pt idx="1">
                  <c:v>4439.753472</c:v>
                </c:pt>
                <c:pt idx="2">
                  <c:v>4439.753472</c:v>
                </c:pt>
                <c:pt idx="3">
                  <c:v>15856.2624</c:v>
                </c:pt>
                <c:pt idx="4">
                  <c:v>15856.2624</c:v>
                </c:pt>
                <c:pt idx="5">
                  <c:v>15856.2624</c:v>
                </c:pt>
                <c:pt idx="6">
                  <c:v>15856.2624</c:v>
                </c:pt>
                <c:pt idx="7">
                  <c:v>15856.2624</c:v>
                </c:pt>
                <c:pt idx="8">
                  <c:v>15856.2624</c:v>
                </c:pt>
                <c:pt idx="9">
                  <c:v>15856.2624</c:v>
                </c:pt>
                <c:pt idx="10">
                  <c:v>4439.753472</c:v>
                </c:pt>
                <c:pt idx="11">
                  <c:v>4439.753472</c:v>
                </c:pt>
              </c:numCache>
            </c:numRef>
          </c:val>
        </c:ser>
        <c:ser>
          <c:idx val="1"/>
          <c:order val="1"/>
          <c:tx>
            <c:strRef>
              <c:f>'Cpcty Pricing Summary'!$D$5</c:f>
              <c:strCache>
                <c:ptCount val="1"/>
                <c:pt idx="0">
                  <c:v>East Desk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'Cpcty Pricing Summary'!$A$6:$A$17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'Cpcty Pricing Summary'!$D$6:$D$17</c:f>
              <c:numCache>
                <c:formatCode>0</c:formatCode>
                <c:ptCount val="12"/>
                <c:pt idx="0">
                  <c:v>19344.640128</c:v>
                </c:pt>
                <c:pt idx="1">
                  <c:v>19344.640128</c:v>
                </c:pt>
                <c:pt idx="2">
                  <c:v>11416.508928</c:v>
                </c:pt>
                <c:pt idx="3">
                  <c:v>0</c:v>
                </c:pt>
                <c:pt idx="4">
                  <c:v>7928.1312</c:v>
                </c:pt>
                <c:pt idx="5">
                  <c:v>7928.1312</c:v>
                </c:pt>
                <c:pt idx="6">
                  <c:v>7928.1312</c:v>
                </c:pt>
                <c:pt idx="7">
                  <c:v>7928.1312</c:v>
                </c:pt>
                <c:pt idx="8">
                  <c:v>-0.262399999999616</c:v>
                </c:pt>
                <c:pt idx="9">
                  <c:v>0</c:v>
                </c:pt>
                <c:pt idx="10">
                  <c:v>11416.508928</c:v>
                </c:pt>
                <c:pt idx="11">
                  <c:v>11416.508928</c:v>
                </c:pt>
              </c:numCache>
            </c:numRef>
          </c:val>
        </c:ser>
        <c:gapWidth val="150"/>
        <c:overlap val="100"/>
        <c:axId val="88772804"/>
        <c:axId val="98000640"/>
      </c:barChart>
      <c:catAx>
        <c:axId val="887728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00640"/>
        <c:crossesAt val="0"/>
        <c:auto val="1"/>
        <c:lblAlgn val="ctr"/>
        <c:lblOffset val="100"/>
        <c:noMultiLvlLbl val="0"/>
      </c:catAx>
      <c:valAx>
        <c:axId val="980006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MMBTU/Day</a:t>
                </a:r>
              </a:p>
            </c:rich>
          </c:tx>
          <c:layout>
            <c:manualLayout>
              <c:xMode val="edge"/>
              <c:yMode val="edge"/>
              <c:x val="0.0178799489144317"/>
              <c:y val="0.19210277054226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728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32034174483639"/>
          <c:y val="0.447608335306654"/>
          <c:w val="0.163121504381909"/>
          <c:h val="0.18168363722472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sng">
                <a:solidFill>
                  <a:srgbClr val="000000"/>
                </a:solidFill>
                <a:uFillTx/>
                <a:latin typeface="Arial"/>
              </a:rPr>
              <a:t>Project Orange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6732285198397"/>
          <c:y val="0.132488752071987"/>
          <c:w val="0.776016206456159"/>
          <c:h val="0.852711342647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'Cpcty Pricing Summary'!$C$5</c:f>
              <c:strCache>
                <c:ptCount val="1"/>
                <c:pt idx="0">
                  <c:v>FGT Phase VI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'Cpcty Pricing Summary'!$A$23:$A$39</c:f>
              <c:strCache>
                <c:ptCount val="1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  <c:pt idx="13">
                  <c:v>February</c:v>
                </c:pt>
                <c:pt idx="14">
                  <c:v>March</c:v>
                </c:pt>
                <c:pt idx="15">
                  <c:v>April</c:v>
                </c:pt>
                <c:pt idx="16">
                  <c:v>May</c:v>
                </c:pt>
              </c:strCache>
            </c:strRef>
          </c:cat>
          <c:val>
            <c:numRef>
              <c:f>'Cpcty Pricing Summary'!$C$23:$C$39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'Cpcty Pricing Summary'!$D$5</c:f>
              <c:strCache>
                <c:ptCount val="1"/>
                <c:pt idx="0">
                  <c:v>East Desk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'Cpcty Pricing Summary'!$A$23:$A$39</c:f>
              <c:strCache>
                <c:ptCount val="1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January</c:v>
                </c:pt>
                <c:pt idx="13">
                  <c:v>February</c:v>
                </c:pt>
                <c:pt idx="14">
                  <c:v>March</c:v>
                </c:pt>
                <c:pt idx="15">
                  <c:v>April</c:v>
                </c:pt>
                <c:pt idx="16">
                  <c:v>May</c:v>
                </c:pt>
              </c:strCache>
            </c:strRef>
          </c:cat>
          <c:val>
            <c:numRef>
              <c:f>'Cpcty Pricing Summary'!$D$23:$D$39</c:f>
              <c:numCache>
                <c:formatCode>0</c:formatCode>
                <c:ptCount val="17"/>
                <c:pt idx="0">
                  <c:v>23784.3936</c:v>
                </c:pt>
                <c:pt idx="1">
                  <c:v>23784.3936</c:v>
                </c:pt>
                <c:pt idx="2">
                  <c:v>15856.2624</c:v>
                </c:pt>
                <c:pt idx="3">
                  <c:v>15856.2624</c:v>
                </c:pt>
                <c:pt idx="4">
                  <c:v>23784.3936</c:v>
                </c:pt>
                <c:pt idx="5">
                  <c:v>23784.3936</c:v>
                </c:pt>
                <c:pt idx="6">
                  <c:v>23784.3936</c:v>
                </c:pt>
                <c:pt idx="7">
                  <c:v>23784.3936</c:v>
                </c:pt>
                <c:pt idx="8">
                  <c:v>15856</c:v>
                </c:pt>
                <c:pt idx="9">
                  <c:v>15856.2624</c:v>
                </c:pt>
                <c:pt idx="10">
                  <c:v>15856.2624</c:v>
                </c:pt>
                <c:pt idx="11">
                  <c:v>15856.2624</c:v>
                </c:pt>
                <c:pt idx="12">
                  <c:v>23784.3936</c:v>
                </c:pt>
                <c:pt idx="13">
                  <c:v>23784.3936</c:v>
                </c:pt>
                <c:pt idx="14">
                  <c:v>15856.2624</c:v>
                </c:pt>
                <c:pt idx="15">
                  <c:v>15856.2624</c:v>
                </c:pt>
                <c:pt idx="16">
                  <c:v>23784.3936</c:v>
                </c:pt>
              </c:numCache>
            </c:numRef>
          </c:val>
        </c:ser>
        <c:gapWidth val="150"/>
        <c:overlap val="100"/>
        <c:axId val="72644594"/>
        <c:axId val="4924148"/>
      </c:barChart>
      <c:catAx>
        <c:axId val="72644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4148"/>
        <c:crossesAt val="0"/>
        <c:auto val="1"/>
        <c:lblAlgn val="ctr"/>
        <c:lblOffset val="100"/>
        <c:noMultiLvlLbl val="0"/>
      </c:catAx>
      <c:valAx>
        <c:axId val="4924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MMBTU/Day</a:t>
                </a:r>
              </a:p>
            </c:rich>
          </c:tx>
          <c:layout>
            <c:manualLayout>
              <c:xMode val="edge"/>
              <c:yMode val="edge"/>
              <c:x val="0.0163826132910556"/>
              <c:y val="0.209329860288894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445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31285506671951"/>
          <c:y val="0.463829031494198"/>
          <c:w val="0.163121504381909"/>
          <c:h val="0.18168363722472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406440</xdr:colOff>
      <xdr:row>38</xdr:row>
      <xdr:rowOff>83160</xdr:rowOff>
    </xdr:to>
    <xdr:graphicFrame>
      <xdr:nvGraphicFramePr>
        <xdr:cNvPr id="0" name=" 0"/>
        <xdr:cNvGraphicFramePr/>
      </xdr:nvGraphicFramePr>
      <xdr:xfrm>
        <a:off x="360360" y="179640"/>
        <a:ext cx="8174160" cy="608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262080</xdr:colOff>
      <xdr:row>4</xdr:row>
      <xdr:rowOff>75240</xdr:rowOff>
    </xdr:from>
    <xdr:to>
      <xdr:col>7</xdr:col>
      <xdr:colOff>323640</xdr:colOff>
      <xdr:row>5</xdr:row>
      <xdr:rowOff>152640</xdr:rowOff>
    </xdr:to>
    <xdr:sp>
      <xdr:nvSpPr>
        <xdr:cNvPr id="1" name="Text 1"/>
        <xdr:cNvSpPr/>
      </xdr:nvSpPr>
      <xdr:spPr>
        <a:xfrm>
          <a:off x="2700360" y="725400"/>
          <a:ext cx="3312720" cy="24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June 2003 - 2018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5760</xdr:colOff>
      <xdr:row>15</xdr:row>
      <xdr:rowOff>21960</xdr:rowOff>
    </xdr:from>
    <xdr:to>
      <xdr:col>10</xdr:col>
      <xdr:colOff>112680</xdr:colOff>
      <xdr:row>17</xdr:row>
      <xdr:rowOff>78120</xdr:rowOff>
    </xdr:to>
    <xdr:sp>
      <xdr:nvSpPr>
        <xdr:cNvPr id="2" name="Text 2"/>
        <xdr:cNvSpPr/>
      </xdr:nvSpPr>
      <xdr:spPr>
        <a:xfrm>
          <a:off x="7320960" y="2460240"/>
          <a:ext cx="919800" cy="38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As of 3/13/01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406440</xdr:colOff>
      <xdr:row>38</xdr:row>
      <xdr:rowOff>83160</xdr:rowOff>
    </xdr:to>
    <xdr:graphicFrame>
      <xdr:nvGraphicFramePr>
        <xdr:cNvPr id="3" name=" 0"/>
        <xdr:cNvGraphicFramePr/>
      </xdr:nvGraphicFramePr>
      <xdr:xfrm>
        <a:off x="360360" y="179640"/>
        <a:ext cx="8174160" cy="608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223200</xdr:colOff>
      <xdr:row>4</xdr:row>
      <xdr:rowOff>76680</xdr:rowOff>
    </xdr:from>
    <xdr:to>
      <xdr:col>7</xdr:col>
      <xdr:colOff>284760</xdr:colOff>
      <xdr:row>5</xdr:row>
      <xdr:rowOff>154440</xdr:rowOff>
    </xdr:to>
    <xdr:sp>
      <xdr:nvSpPr>
        <xdr:cNvPr id="4" name="Text 1"/>
        <xdr:cNvSpPr/>
      </xdr:nvSpPr>
      <xdr:spPr>
        <a:xfrm>
          <a:off x="2661480" y="726840"/>
          <a:ext cx="3312720" cy="240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Jan 2002 - May 2003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708120</xdr:colOff>
      <xdr:row>15</xdr:row>
      <xdr:rowOff>81000</xdr:rowOff>
    </xdr:from>
    <xdr:to>
      <xdr:col>10</xdr:col>
      <xdr:colOff>2160</xdr:colOff>
      <xdr:row>17</xdr:row>
      <xdr:rowOff>137160</xdr:rowOff>
    </xdr:to>
    <xdr:sp>
      <xdr:nvSpPr>
        <xdr:cNvPr id="5" name="Text 2"/>
        <xdr:cNvSpPr/>
      </xdr:nvSpPr>
      <xdr:spPr>
        <a:xfrm>
          <a:off x="7210440" y="2519280"/>
          <a:ext cx="919800" cy="38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As of 3/13/01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AES/NATTS/ADM/Industrials/Avondale/Curveloa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Ft.%20Pierce/New%20Files/FGT%20Zone%202%20Swing%20Gas%20Cal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Auburndale/Auburndale/Auburndale%20Unwind/Curveload_Auburndale%20Unwin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SKhanna/GasWeatherChicagoV5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Ft.%20Pierce/New%20Files/Capacity%20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InputOutputSheet"/>
      <sheetName val="DetailSheet"/>
      <sheetName val="Curves"/>
      <sheetName val="East Desk 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Zone 1"/>
      <sheetName val="Zone 2"/>
      <sheetName val="Zone 3"/>
      <sheetName val="Sheet1"/>
      <sheetName val="Curv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PORT"/>
      <sheetName val="DATA"/>
      <sheetName val="InputSheet"/>
      <sheetName val="FwdData"/>
      <sheetName val="Curves"/>
      <sheetName val="GasFwdSimulation"/>
      <sheetName val="Regression"/>
      <sheetName val="10yrTempDataSummary"/>
      <sheetName val="40yrTemperatureData"/>
      <sheetName val="MAI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pcty Needs Summary"/>
      <sheetName val="Cpcty Pricing Summary"/>
      <sheetName val="East Desk"/>
      <sheetName val="2002 w FGU-w NUI "/>
      <sheetName val="2003 w FGU-w NUI"/>
      <sheetName val="QuoteSheet"/>
      <sheetName val="2003 with NUI"/>
      <sheetName val="2002 with NUI "/>
      <sheetName val="2002 without NUI"/>
      <sheetName val="2002 w FGU-wout NUI"/>
      <sheetName val="2003 without NUI "/>
      <sheetName val="2003 w FGU-wout NUI"/>
    </sheetNames>
    <sheetDataSet>
      <sheetData sheetId="0">
        <row r="81">
          <cell r="B81" t="str">
            <v>FGT Phase VI Active</v>
          </cell>
        </row>
        <row r="81">
          <cell r="J81" t="str">
            <v>FGT Phase VI Inactive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2" min="2" style="0" width="16.28"/>
    <col collapsed="false" customWidth="true" hidden="false" outlineLevel="0" max="3" min="3" style="0" width="12.42"/>
    <col collapsed="false" customWidth="true" hidden="false" outlineLevel="0" max="4" min="4" style="0" width="16.99"/>
    <col collapsed="false" customWidth="true" hidden="false" outlineLevel="0" max="8" min="5" style="0" width="18.7"/>
    <col collapsed="false" customWidth="true" hidden="false" outlineLevel="0" max="9" min="9" style="0" width="13.56"/>
    <col collapsed="false" customWidth="true" hidden="false" outlineLevel="0" max="10" min="10" style="0" width="16.28"/>
    <col collapsed="false" customWidth="true" hidden="false" outlineLevel="0" max="12" min="11" style="0" width="14.56"/>
    <col collapsed="false" customWidth="true" hidden="false" outlineLevel="0" max="13" min="13" style="0" width="19.41"/>
    <col collapsed="false" customWidth="true" hidden="false" outlineLevel="0" max="15" min="15" style="0" width="25.13"/>
    <col collapsed="false" customWidth="true" hidden="false" outlineLevel="0" max="21" min="21" style="0" width="14.41"/>
    <col collapsed="false" customWidth="true" hidden="false" outlineLevel="0" max="22" min="22" style="0" width="13.41"/>
    <col collapsed="false" customWidth="true" hidden="false" outlineLevel="0" max="23" min="23" style="0" width="15.13"/>
    <col collapsed="false" customWidth="true" hidden="false" outlineLevel="0" max="24" min="24" style="0" width="10.99"/>
    <col collapsed="false" customWidth="true" hidden="false" outlineLevel="0" max="25" min="25" style="0" width="9.28"/>
    <col collapsed="false" customWidth="true" hidden="false" outlineLevel="0" max="26" min="26" style="0" width="14.56"/>
  </cols>
  <sheetData>
    <row r="1" customFormat="false" ht="15" hidden="false" customHeight="false" outlineLevel="0" collapsed="false">
      <c r="A1" s="1"/>
      <c r="B1" s="2"/>
    </row>
    <row r="2" customFormat="false" ht="13.5" hidden="false" customHeight="false" outlineLevel="0" collapsed="false">
      <c r="I2" s="3"/>
    </row>
    <row r="3" customFormat="false" ht="16.5" hidden="false" customHeight="false" outlineLevel="0" collapsed="false">
      <c r="A3" s="4" t="s">
        <v>0</v>
      </c>
      <c r="B3" s="5" t="str">
        <f aca="false">'[7]Cpcty Needs Summary'!B81</f>
        <v>FGT Phase VI Active</v>
      </c>
      <c r="C3" s="6"/>
      <c r="D3" s="6"/>
      <c r="E3" s="6"/>
      <c r="F3" s="6"/>
      <c r="G3" s="6"/>
      <c r="H3" s="6"/>
      <c r="I3" s="6"/>
      <c r="J3" s="7"/>
    </row>
    <row r="4" customFormat="false" ht="16.5" hidden="false" customHeight="false" outlineLevel="0" collapsed="false">
      <c r="A4" s="8"/>
      <c r="B4" s="9"/>
      <c r="C4" s="10" t="s">
        <v>1</v>
      </c>
      <c r="D4" s="3"/>
      <c r="E4" s="3"/>
      <c r="F4" s="3"/>
      <c r="G4" s="11" t="s">
        <v>2</v>
      </c>
      <c r="H4" s="11"/>
      <c r="I4" s="11"/>
      <c r="J4" s="11"/>
    </row>
    <row r="5" customFormat="false" ht="61.5" hidden="false" customHeight="true" outlineLevel="0" collapsed="false">
      <c r="A5" s="12"/>
      <c r="B5" s="13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6" t="s">
        <v>4</v>
      </c>
      <c r="H5" s="16" t="s">
        <v>5</v>
      </c>
      <c r="I5" s="17" t="s">
        <v>8</v>
      </c>
      <c r="J5" s="18" t="s">
        <v>9</v>
      </c>
    </row>
    <row r="6" customFormat="false" ht="12.75" hidden="false" customHeight="false" outlineLevel="0" collapsed="false">
      <c r="A6" s="19" t="s">
        <v>10</v>
      </c>
      <c r="B6" s="20" t="n">
        <v>23784.3936</v>
      </c>
      <c r="C6" s="20" t="n">
        <f aca="false">0.28*$C$9</f>
        <v>4439.753472</v>
      </c>
      <c r="D6" s="20" t="n">
        <f aca="false">B6-C6</f>
        <v>19344.640128</v>
      </c>
      <c r="E6" s="21" t="n">
        <v>0.78</v>
      </c>
      <c r="F6" s="21" t="n">
        <v>0.78</v>
      </c>
      <c r="G6" s="22" t="n">
        <f aca="false">C6*E6</f>
        <v>3463.00770816</v>
      </c>
      <c r="H6" s="22" t="n">
        <f aca="false">D6*F6</f>
        <v>15088.81929984</v>
      </c>
      <c r="I6" s="22" t="n">
        <f aca="false">G6+H6</f>
        <v>18551.827008</v>
      </c>
      <c r="J6" s="23" t="n">
        <f aca="false">I6/B6</f>
        <v>0.78</v>
      </c>
    </row>
    <row r="7" customFormat="false" ht="12.75" hidden="false" customHeight="false" outlineLevel="0" collapsed="false">
      <c r="A7" s="19" t="s">
        <v>11</v>
      </c>
      <c r="B7" s="20" t="n">
        <v>23784.3936</v>
      </c>
      <c r="C7" s="20" t="n">
        <f aca="false">0.28*$C$9</f>
        <v>4439.753472</v>
      </c>
      <c r="D7" s="20" t="n">
        <f aca="false">B7-C7</f>
        <v>19344.640128</v>
      </c>
      <c r="E7" s="21" t="n">
        <v>0.78</v>
      </c>
      <c r="F7" s="21" t="n">
        <v>0.78</v>
      </c>
      <c r="G7" s="22" t="n">
        <f aca="false">C7*E7</f>
        <v>3463.00770816</v>
      </c>
      <c r="H7" s="22" t="n">
        <f aca="false">D7*F7</f>
        <v>15088.81929984</v>
      </c>
      <c r="I7" s="22" t="n">
        <f aca="false">G7+H7</f>
        <v>18551.827008</v>
      </c>
      <c r="J7" s="23" t="n">
        <f aca="false">I7/B7</f>
        <v>0.78</v>
      </c>
    </row>
    <row r="8" customFormat="false" ht="12.75" hidden="false" customHeight="false" outlineLevel="0" collapsed="false">
      <c r="A8" s="19" t="s">
        <v>12</v>
      </c>
      <c r="B8" s="20" t="n">
        <v>15856.2624</v>
      </c>
      <c r="C8" s="20" t="n">
        <f aca="false">0.28*$C$9</f>
        <v>4439.753472</v>
      </c>
      <c r="D8" s="20" t="n">
        <f aca="false">B8-C8</f>
        <v>11416.508928</v>
      </c>
      <c r="E8" s="21" t="n">
        <v>0.78</v>
      </c>
      <c r="F8" s="21" t="n">
        <v>0.78</v>
      </c>
      <c r="G8" s="22" t="n">
        <f aca="false">C8*E8</f>
        <v>3463.00770816</v>
      </c>
      <c r="H8" s="22" t="n">
        <f aca="false">D8*F8</f>
        <v>8904.87696384</v>
      </c>
      <c r="I8" s="22" t="n">
        <f aca="false">G8+H8</f>
        <v>12367.884672</v>
      </c>
      <c r="J8" s="23" t="n">
        <f aca="false">I8/B8</f>
        <v>0.78</v>
      </c>
    </row>
    <row r="9" customFormat="false" ht="12.75" hidden="false" customHeight="false" outlineLevel="0" collapsed="false">
      <c r="A9" s="19" t="s">
        <v>13</v>
      </c>
      <c r="B9" s="20" t="n">
        <v>15856.2624</v>
      </c>
      <c r="C9" s="20" t="n">
        <f aca="false">B$9</f>
        <v>15856.2624</v>
      </c>
      <c r="D9" s="20" t="n">
        <f aca="false">B9-C9</f>
        <v>0</v>
      </c>
      <c r="E9" s="21" t="n">
        <v>0.78</v>
      </c>
      <c r="F9" s="21" t="n">
        <v>0.78</v>
      </c>
      <c r="G9" s="22" t="n">
        <f aca="false">C9*E9</f>
        <v>12367.884672</v>
      </c>
      <c r="H9" s="22" t="n">
        <f aca="false">D9*F9</f>
        <v>0</v>
      </c>
      <c r="I9" s="22" t="n">
        <f aca="false">G9+H9</f>
        <v>12367.884672</v>
      </c>
      <c r="J9" s="23" t="n">
        <f aca="false">I9/B9</f>
        <v>0.78</v>
      </c>
    </row>
    <row r="10" customFormat="false" ht="12.75" hidden="false" customHeight="false" outlineLevel="0" collapsed="false">
      <c r="A10" s="19" t="s">
        <v>14</v>
      </c>
      <c r="B10" s="20" t="n">
        <v>23784.3936</v>
      </c>
      <c r="C10" s="20" t="n">
        <f aca="false">B$9</f>
        <v>15856.2624</v>
      </c>
      <c r="D10" s="20" t="n">
        <f aca="false">B10-C10</f>
        <v>7928.1312</v>
      </c>
      <c r="E10" s="21" t="n">
        <v>0.78</v>
      </c>
      <c r="F10" s="21" t="n">
        <v>0.78</v>
      </c>
      <c r="G10" s="22" t="n">
        <f aca="false">C10*E10</f>
        <v>12367.884672</v>
      </c>
      <c r="H10" s="22" t="n">
        <f aca="false">D10*F10</f>
        <v>6183.942336</v>
      </c>
      <c r="I10" s="22" t="n">
        <f aca="false">G10+H10</f>
        <v>18551.827008</v>
      </c>
      <c r="J10" s="23" t="n">
        <f aca="false">I10/B10</f>
        <v>0.78</v>
      </c>
    </row>
    <row r="11" customFormat="false" ht="12.75" hidden="false" customHeight="false" outlineLevel="0" collapsed="false">
      <c r="A11" s="19" t="s">
        <v>15</v>
      </c>
      <c r="B11" s="20" t="n">
        <v>23784.3936</v>
      </c>
      <c r="C11" s="20" t="n">
        <f aca="false">B$9</f>
        <v>15856.2624</v>
      </c>
      <c r="D11" s="20" t="n">
        <f aca="false">B11-C11</f>
        <v>7928.1312</v>
      </c>
      <c r="E11" s="21" t="n">
        <v>0.78</v>
      </c>
      <c r="F11" s="21" t="n">
        <v>0.78</v>
      </c>
      <c r="G11" s="22" t="n">
        <f aca="false">C11*E11</f>
        <v>12367.884672</v>
      </c>
      <c r="H11" s="22" t="n">
        <f aca="false">D11*F11</f>
        <v>6183.942336</v>
      </c>
      <c r="I11" s="22" t="n">
        <f aca="false">G11+H11</f>
        <v>18551.827008</v>
      </c>
      <c r="J11" s="23" t="n">
        <f aca="false">I11/B11</f>
        <v>0.78</v>
      </c>
    </row>
    <row r="12" customFormat="false" ht="12.75" hidden="false" customHeight="false" outlineLevel="0" collapsed="false">
      <c r="A12" s="19" t="s">
        <v>16</v>
      </c>
      <c r="B12" s="20" t="n">
        <v>23784.3936</v>
      </c>
      <c r="C12" s="20" t="n">
        <f aca="false">B$9</f>
        <v>15856.2624</v>
      </c>
      <c r="D12" s="20" t="n">
        <f aca="false">B12-C12</f>
        <v>7928.1312</v>
      </c>
      <c r="E12" s="21" t="n">
        <v>0.78</v>
      </c>
      <c r="F12" s="21" t="n">
        <v>0.78</v>
      </c>
      <c r="G12" s="22" t="n">
        <f aca="false">C12*E12</f>
        <v>12367.884672</v>
      </c>
      <c r="H12" s="22" t="n">
        <f aca="false">D12*F12</f>
        <v>6183.942336</v>
      </c>
      <c r="I12" s="22" t="n">
        <f aca="false">G12+H12</f>
        <v>18551.827008</v>
      </c>
      <c r="J12" s="23" t="n">
        <f aca="false">I12/B12</f>
        <v>0.78</v>
      </c>
    </row>
    <row r="13" customFormat="false" ht="12.75" hidden="false" customHeight="false" outlineLevel="0" collapsed="false">
      <c r="A13" s="19" t="s">
        <v>17</v>
      </c>
      <c r="B13" s="20" t="n">
        <v>23784.3936</v>
      </c>
      <c r="C13" s="20" t="n">
        <f aca="false">B$9</f>
        <v>15856.2624</v>
      </c>
      <c r="D13" s="20" t="n">
        <f aca="false">B13-C13</f>
        <v>7928.1312</v>
      </c>
      <c r="E13" s="21" t="n">
        <v>0.78</v>
      </c>
      <c r="F13" s="21" t="n">
        <v>0.78</v>
      </c>
      <c r="G13" s="22" t="n">
        <f aca="false">C13*E13</f>
        <v>12367.884672</v>
      </c>
      <c r="H13" s="22" t="n">
        <f aca="false">D13*F13</f>
        <v>6183.942336</v>
      </c>
      <c r="I13" s="22" t="n">
        <f aca="false">G13+H13</f>
        <v>18551.827008</v>
      </c>
      <c r="J13" s="23" t="n">
        <f aca="false">I13/B13</f>
        <v>0.78</v>
      </c>
    </row>
    <row r="14" customFormat="false" ht="12.75" hidden="false" customHeight="false" outlineLevel="0" collapsed="false">
      <c r="A14" s="19" t="s">
        <v>18</v>
      </c>
      <c r="B14" s="20" t="n">
        <v>15856</v>
      </c>
      <c r="C14" s="20" t="n">
        <f aca="false">B$9</f>
        <v>15856.2624</v>
      </c>
      <c r="D14" s="20" t="n">
        <f aca="false">B14-C14</f>
        <v>-0.262399999999616</v>
      </c>
      <c r="E14" s="21" t="n">
        <v>0.78</v>
      </c>
      <c r="F14" s="21" t="n">
        <v>0.78</v>
      </c>
      <c r="G14" s="22" t="n">
        <f aca="false">C14*E14</f>
        <v>12367.884672</v>
      </c>
      <c r="H14" s="22" t="n">
        <f aca="false">D14*F14</f>
        <v>-0.2046719999997</v>
      </c>
      <c r="I14" s="22" t="n">
        <f aca="false">G14+H14</f>
        <v>12367.68</v>
      </c>
      <c r="J14" s="23" t="n">
        <f aca="false">I14/B14</f>
        <v>0.78</v>
      </c>
    </row>
    <row r="15" customFormat="false" ht="12.75" hidden="false" customHeight="false" outlineLevel="0" collapsed="false">
      <c r="A15" s="19" t="s">
        <v>19</v>
      </c>
      <c r="B15" s="20" t="n">
        <v>15856.2624</v>
      </c>
      <c r="C15" s="20" t="n">
        <f aca="false">B$9</f>
        <v>15856.2624</v>
      </c>
      <c r="D15" s="20" t="n">
        <f aca="false">B15-C15</f>
        <v>0</v>
      </c>
      <c r="E15" s="21" t="n">
        <v>0.78</v>
      </c>
      <c r="F15" s="21" t="n">
        <v>0.78</v>
      </c>
      <c r="G15" s="22" t="n">
        <f aca="false">C15*E15</f>
        <v>12367.884672</v>
      </c>
      <c r="H15" s="22" t="n">
        <f aca="false">D15*F15</f>
        <v>0</v>
      </c>
      <c r="I15" s="22" t="n">
        <f aca="false">G15+H15</f>
        <v>12367.884672</v>
      </c>
      <c r="J15" s="23" t="n">
        <f aca="false">I15/B15</f>
        <v>0.78</v>
      </c>
    </row>
    <row r="16" customFormat="false" ht="12.75" hidden="false" customHeight="false" outlineLevel="0" collapsed="false">
      <c r="A16" s="19" t="s">
        <v>20</v>
      </c>
      <c r="B16" s="20" t="n">
        <v>15856.2624</v>
      </c>
      <c r="C16" s="20" t="n">
        <f aca="false">0.28*$C$9</f>
        <v>4439.753472</v>
      </c>
      <c r="D16" s="20" t="n">
        <f aca="false">B16-C16</f>
        <v>11416.508928</v>
      </c>
      <c r="E16" s="21" t="n">
        <v>0.78</v>
      </c>
      <c r="F16" s="21" t="n">
        <v>0.78</v>
      </c>
      <c r="G16" s="22" t="n">
        <f aca="false">C16*E16</f>
        <v>3463.00770816</v>
      </c>
      <c r="H16" s="22" t="n">
        <f aca="false">D16*F16</f>
        <v>8904.87696384</v>
      </c>
      <c r="I16" s="22" t="n">
        <f aca="false">G16+H16</f>
        <v>12367.884672</v>
      </c>
      <c r="J16" s="23" t="n">
        <f aca="false">I16/B16</f>
        <v>0.78</v>
      </c>
    </row>
    <row r="17" customFormat="false" ht="13.5" hidden="false" customHeight="false" outlineLevel="0" collapsed="false">
      <c r="A17" s="19" t="s">
        <v>21</v>
      </c>
      <c r="B17" s="24" t="n">
        <v>15856.2624</v>
      </c>
      <c r="C17" s="24" t="n">
        <f aca="false">0.28*$C$9</f>
        <v>4439.753472</v>
      </c>
      <c r="D17" s="24" t="n">
        <f aca="false">B17-C17</f>
        <v>11416.508928</v>
      </c>
      <c r="E17" s="21" t="n">
        <v>0.78</v>
      </c>
      <c r="F17" s="21" t="n">
        <v>0.78</v>
      </c>
      <c r="G17" s="22" t="n">
        <f aca="false">C17*E17</f>
        <v>3463.00770816</v>
      </c>
      <c r="H17" s="22" t="n">
        <f aca="false">D17*F17</f>
        <v>8904.87696384</v>
      </c>
      <c r="I17" s="22" t="n">
        <f aca="false">G17+H17</f>
        <v>12367.884672</v>
      </c>
      <c r="J17" s="23" t="n">
        <f aca="false">I17/B17</f>
        <v>0.78</v>
      </c>
    </row>
    <row r="18" customFormat="false" ht="15.75" hidden="false" customHeight="false" outlineLevel="0" collapsed="false">
      <c r="A18" s="25"/>
      <c r="B18" s="26" t="n">
        <f aca="false">SUM(B6:B17)</f>
        <v>237843.6736</v>
      </c>
      <c r="C18" s="26" t="n">
        <f aca="false">SUM(C6:C17)</f>
        <v>133192.60416</v>
      </c>
      <c r="D18" s="26" t="n">
        <f aca="false">SUM(D6:D17)</f>
        <v>104651.06944</v>
      </c>
      <c r="E18" s="27"/>
      <c r="F18" s="27"/>
      <c r="G18" s="28"/>
      <c r="H18" s="28"/>
      <c r="I18" s="29" t="n">
        <f aca="false">SUM(I6:I17)</f>
        <v>185518.065408</v>
      </c>
      <c r="J18" s="30" t="n">
        <f aca="false">I18/B18</f>
        <v>0.78</v>
      </c>
    </row>
    <row r="19" customFormat="false" ht="13.5" hidden="false" customHeight="false" outlineLevel="0" collapsed="false">
      <c r="F19" s="31"/>
      <c r="T19" s="31"/>
    </row>
    <row r="20" customFormat="false" ht="16.5" hidden="false" customHeight="false" outlineLevel="0" collapsed="false">
      <c r="A20" s="32" t="s">
        <v>22</v>
      </c>
      <c r="B20" s="33" t="str">
        <f aca="false">'[7]Cpcty Needs Summary'!J81</f>
        <v>FGT Phase VI Inactive</v>
      </c>
      <c r="C20" s="34"/>
      <c r="D20" s="34"/>
      <c r="E20" s="34"/>
      <c r="F20" s="34"/>
      <c r="G20" s="34"/>
      <c r="H20" s="35"/>
      <c r="I20" s="3"/>
    </row>
    <row r="21" customFormat="false" ht="34.5" hidden="false" customHeight="true" outlineLevel="0" collapsed="false">
      <c r="A21" s="8"/>
      <c r="B21" s="9"/>
      <c r="C21" s="36" t="s">
        <v>23</v>
      </c>
      <c r="D21" s="6"/>
      <c r="E21" s="6"/>
      <c r="F21" s="6"/>
      <c r="G21" s="37" t="s">
        <v>2</v>
      </c>
      <c r="H21" s="37"/>
      <c r="I21" s="37"/>
      <c r="J21" s="37"/>
    </row>
    <row r="22" customFormat="false" ht="51" hidden="false" customHeight="true" outlineLevel="0" collapsed="false">
      <c r="A22" s="12"/>
      <c r="B22" s="13" t="s">
        <v>3</v>
      </c>
      <c r="C22" s="14" t="s">
        <v>4</v>
      </c>
      <c r="D22" s="15" t="s">
        <v>5</v>
      </c>
      <c r="E22" s="15" t="s">
        <v>24</v>
      </c>
      <c r="F22" s="15" t="s">
        <v>25</v>
      </c>
      <c r="G22" s="16" t="s">
        <v>4</v>
      </c>
      <c r="H22" s="16" t="s">
        <v>5</v>
      </c>
      <c r="I22" s="17" t="s">
        <v>8</v>
      </c>
      <c r="J22" s="38" t="s">
        <v>9</v>
      </c>
    </row>
    <row r="23" customFormat="false" ht="12.75" hidden="false" customHeight="false" outlineLevel="0" collapsed="false">
      <c r="A23" s="19" t="s">
        <v>10</v>
      </c>
      <c r="B23" s="20" t="n">
        <v>23784.3936</v>
      </c>
      <c r="C23" s="20" t="n">
        <v>0</v>
      </c>
      <c r="D23" s="20" t="n">
        <f aca="false">B23-C23</f>
        <v>23784.3936</v>
      </c>
      <c r="E23" s="21" t="n">
        <v>0.7648</v>
      </c>
      <c r="F23" s="39" t="n">
        <v>0.541530587023687</v>
      </c>
      <c r="G23" s="22" t="n">
        <f aca="false">C23*E23</f>
        <v>0</v>
      </c>
      <c r="H23" s="22" t="n">
        <f aca="false">D23*F23</f>
        <v>12879.9766282104</v>
      </c>
      <c r="I23" s="22" t="n">
        <f aca="false">G23+H23</f>
        <v>12879.9766282104</v>
      </c>
      <c r="J23" s="23" t="n">
        <f aca="false">I23/B23</f>
        <v>0.541530587023687</v>
      </c>
    </row>
    <row r="24" customFormat="false" ht="12.75" hidden="false" customHeight="false" outlineLevel="0" collapsed="false">
      <c r="A24" s="19" t="s">
        <v>11</v>
      </c>
      <c r="B24" s="20" t="n">
        <v>23784.3936</v>
      </c>
      <c r="C24" s="20" t="n">
        <v>0</v>
      </c>
      <c r="D24" s="20" t="n">
        <f aca="false">B24-C24</f>
        <v>23784.3936</v>
      </c>
      <c r="E24" s="21" t="n">
        <v>0.7648</v>
      </c>
      <c r="F24" s="39" t="n">
        <v>0.541530587023687</v>
      </c>
      <c r="G24" s="22" t="n">
        <f aca="false">C24*E24</f>
        <v>0</v>
      </c>
      <c r="H24" s="22" t="n">
        <f aca="false">D24*F24</f>
        <v>12879.9766282104</v>
      </c>
      <c r="I24" s="22" t="n">
        <f aca="false">G24+H24</f>
        <v>12879.9766282104</v>
      </c>
      <c r="J24" s="23" t="n">
        <f aca="false">I24/B24</f>
        <v>0.541530587023687</v>
      </c>
    </row>
    <row r="25" customFormat="false" ht="12.75" hidden="false" customHeight="false" outlineLevel="0" collapsed="false">
      <c r="A25" s="19" t="s">
        <v>12</v>
      </c>
      <c r="B25" s="20" t="n">
        <v>15856.2624</v>
      </c>
      <c r="C25" s="20" t="n">
        <v>0</v>
      </c>
      <c r="D25" s="20" t="n">
        <f aca="false">B25-C25</f>
        <v>15856.2624</v>
      </c>
      <c r="E25" s="21" t="n">
        <v>0.7648</v>
      </c>
      <c r="F25" s="39" t="n">
        <v>0.541530587023687</v>
      </c>
      <c r="G25" s="22" t="n">
        <f aca="false">C25*E25</f>
        <v>0</v>
      </c>
      <c r="H25" s="22" t="n">
        <f aca="false">D25*F25</f>
        <v>8586.65108547361</v>
      </c>
      <c r="I25" s="22" t="n">
        <f aca="false">G25+H25</f>
        <v>8586.65108547361</v>
      </c>
      <c r="J25" s="23" t="n">
        <f aca="false">I25/B25</f>
        <v>0.541530587023687</v>
      </c>
    </row>
    <row r="26" customFormat="false" ht="12.75" hidden="false" customHeight="false" outlineLevel="0" collapsed="false">
      <c r="A26" s="19" t="s">
        <v>13</v>
      </c>
      <c r="B26" s="20" t="n">
        <v>15856.2624</v>
      </c>
      <c r="C26" s="20" t="n">
        <v>0</v>
      </c>
      <c r="D26" s="20" t="n">
        <f aca="false">B26-C26</f>
        <v>15856.2624</v>
      </c>
      <c r="E26" s="21" t="n">
        <v>0.7648</v>
      </c>
      <c r="F26" s="39" t="n">
        <v>0.541530587023687</v>
      </c>
      <c r="G26" s="22" t="n">
        <f aca="false">C26*E26</f>
        <v>0</v>
      </c>
      <c r="H26" s="22" t="n">
        <f aca="false">D26*F26</f>
        <v>8586.65108547361</v>
      </c>
      <c r="I26" s="22" t="n">
        <f aca="false">G26+H26</f>
        <v>8586.65108547361</v>
      </c>
      <c r="J26" s="23" t="n">
        <f aca="false">I26/B26</f>
        <v>0.541530587023687</v>
      </c>
    </row>
    <row r="27" customFormat="false" ht="12.75" hidden="false" customHeight="false" outlineLevel="0" collapsed="false">
      <c r="A27" s="19" t="s">
        <v>14</v>
      </c>
      <c r="B27" s="20" t="n">
        <v>23784.3936</v>
      </c>
      <c r="C27" s="20" t="n">
        <v>0</v>
      </c>
      <c r="D27" s="20" t="n">
        <f aca="false">B27-C27</f>
        <v>23784.3936</v>
      </c>
      <c r="E27" s="21" t="n">
        <v>0.7648</v>
      </c>
      <c r="F27" s="39" t="n">
        <v>0.541530587023687</v>
      </c>
      <c r="G27" s="22" t="n">
        <f aca="false">C27*E27</f>
        <v>0</v>
      </c>
      <c r="H27" s="22" t="n">
        <f aca="false">D27*F27</f>
        <v>12879.9766282104</v>
      </c>
      <c r="I27" s="22" t="n">
        <f aca="false">G27+H27</f>
        <v>12879.9766282104</v>
      </c>
      <c r="J27" s="23" t="n">
        <f aca="false">I27/B27</f>
        <v>0.541530587023687</v>
      </c>
    </row>
    <row r="28" customFormat="false" ht="12.75" hidden="false" customHeight="false" outlineLevel="0" collapsed="false">
      <c r="A28" s="19" t="s">
        <v>15</v>
      </c>
      <c r="B28" s="20" t="n">
        <v>23784.3936</v>
      </c>
      <c r="C28" s="20" t="n">
        <v>0</v>
      </c>
      <c r="D28" s="20" t="n">
        <f aca="false">B28-C28</f>
        <v>23784.3936</v>
      </c>
      <c r="E28" s="21" t="n">
        <v>0.7648</v>
      </c>
      <c r="F28" s="40" t="n">
        <v>1.34153058702369</v>
      </c>
      <c r="G28" s="22" t="n">
        <f aca="false">C28*E28</f>
        <v>0</v>
      </c>
      <c r="H28" s="22" t="n">
        <f aca="false">D28*F28</f>
        <v>31907.4915082104</v>
      </c>
      <c r="I28" s="22" t="n">
        <f aca="false">G28+H28</f>
        <v>31907.4915082104</v>
      </c>
      <c r="J28" s="23" t="n">
        <f aca="false">I28/B28</f>
        <v>1.34153058702369</v>
      </c>
    </row>
    <row r="29" customFormat="false" ht="12.75" hidden="false" customHeight="false" outlineLevel="0" collapsed="false">
      <c r="A29" s="19" t="s">
        <v>16</v>
      </c>
      <c r="B29" s="20" t="n">
        <v>23784.3936</v>
      </c>
      <c r="C29" s="20" t="n">
        <v>0</v>
      </c>
      <c r="D29" s="20" t="n">
        <f aca="false">B29-C29</f>
        <v>23784.3936</v>
      </c>
      <c r="E29" s="21" t="n">
        <v>0.7648</v>
      </c>
      <c r="F29" s="40" t="n">
        <v>1.34153058702369</v>
      </c>
      <c r="G29" s="22" t="n">
        <f aca="false">C29*E29</f>
        <v>0</v>
      </c>
      <c r="H29" s="22" t="n">
        <f aca="false">D29*F29</f>
        <v>31907.4915082104</v>
      </c>
      <c r="I29" s="22" t="n">
        <f aca="false">G29+H29</f>
        <v>31907.4915082104</v>
      </c>
      <c r="J29" s="23" t="n">
        <f aca="false">I29/B29</f>
        <v>1.34153058702369</v>
      </c>
    </row>
    <row r="30" customFormat="false" ht="12.75" hidden="false" customHeight="false" outlineLevel="0" collapsed="false">
      <c r="A30" s="19" t="s">
        <v>17</v>
      </c>
      <c r="B30" s="20" t="n">
        <v>23784.3936</v>
      </c>
      <c r="C30" s="20" t="n">
        <v>0</v>
      </c>
      <c r="D30" s="20" t="n">
        <f aca="false">B30-C30</f>
        <v>23784.3936</v>
      </c>
      <c r="E30" s="21" t="n">
        <v>0.7648</v>
      </c>
      <c r="F30" s="40" t="n">
        <v>1.34153058702369</v>
      </c>
      <c r="G30" s="22" t="n">
        <f aca="false">C30*E30</f>
        <v>0</v>
      </c>
      <c r="H30" s="22" t="n">
        <f aca="false">D30*F30</f>
        <v>31907.4915082104</v>
      </c>
      <c r="I30" s="22" t="n">
        <f aca="false">G30+H30</f>
        <v>31907.4915082104</v>
      </c>
      <c r="J30" s="23" t="n">
        <f aca="false">I30/B30</f>
        <v>1.34153058702369</v>
      </c>
    </row>
    <row r="31" customFormat="false" ht="12.75" hidden="false" customHeight="false" outlineLevel="0" collapsed="false">
      <c r="A31" s="19" t="s">
        <v>18</v>
      </c>
      <c r="B31" s="20" t="n">
        <v>15856</v>
      </c>
      <c r="C31" s="20" t="n">
        <v>0</v>
      </c>
      <c r="D31" s="20" t="n">
        <f aca="false">B31-C31</f>
        <v>15856</v>
      </c>
      <c r="E31" s="21" t="n">
        <v>0.7648</v>
      </c>
      <c r="F31" s="40" t="n">
        <v>1.34153058702369</v>
      </c>
      <c r="G31" s="22" t="n">
        <f aca="false">C31*E31</f>
        <v>0</v>
      </c>
      <c r="H31" s="22" t="n">
        <f aca="false">D31*F31</f>
        <v>21271.3089878476</v>
      </c>
      <c r="I31" s="22" t="n">
        <f aca="false">G31+H31</f>
        <v>21271.3089878476</v>
      </c>
      <c r="J31" s="23" t="n">
        <f aca="false">I31/B31</f>
        <v>1.34153058702369</v>
      </c>
    </row>
    <row r="32" customFormat="false" ht="12.75" hidden="false" customHeight="false" outlineLevel="0" collapsed="false">
      <c r="A32" s="19" t="s">
        <v>19</v>
      </c>
      <c r="B32" s="20" t="n">
        <v>15856.2624</v>
      </c>
      <c r="C32" s="20" t="n">
        <v>0</v>
      </c>
      <c r="D32" s="20" t="n">
        <f aca="false">B32-C32</f>
        <v>15856.2624</v>
      </c>
      <c r="E32" s="21" t="n">
        <v>0.7648</v>
      </c>
      <c r="F32" s="40" t="n">
        <v>0.541530587023687</v>
      </c>
      <c r="G32" s="22" t="n">
        <f aca="false">C32*E32</f>
        <v>0</v>
      </c>
      <c r="H32" s="22" t="n">
        <f aca="false">D32*F32</f>
        <v>8586.65108547361</v>
      </c>
      <c r="I32" s="22" t="n">
        <f aca="false">G32+H32</f>
        <v>8586.65108547361</v>
      </c>
      <c r="J32" s="23" t="n">
        <f aca="false">I32/B32</f>
        <v>0.541530587023687</v>
      </c>
    </row>
    <row r="33" customFormat="false" ht="12.75" hidden="false" customHeight="false" outlineLevel="0" collapsed="false">
      <c r="A33" s="19" t="s">
        <v>20</v>
      </c>
      <c r="B33" s="20" t="n">
        <v>15856.2624</v>
      </c>
      <c r="C33" s="20" t="n">
        <v>0</v>
      </c>
      <c r="D33" s="20" t="n">
        <f aca="false">B33-C33</f>
        <v>15856.2624</v>
      </c>
      <c r="E33" s="21" t="n">
        <v>0.7648</v>
      </c>
      <c r="F33" s="40" t="n">
        <v>0.541530587023687</v>
      </c>
      <c r="G33" s="22" t="n">
        <f aca="false">C33*E33</f>
        <v>0</v>
      </c>
      <c r="H33" s="22" t="n">
        <f aca="false">D33*F33</f>
        <v>8586.65108547361</v>
      </c>
      <c r="I33" s="22" t="n">
        <f aca="false">G33+H33</f>
        <v>8586.65108547361</v>
      </c>
      <c r="J33" s="23" t="n">
        <f aca="false">I33/B33</f>
        <v>0.541530587023687</v>
      </c>
    </row>
    <row r="34" customFormat="false" ht="12.75" hidden="false" customHeight="false" outlineLevel="0" collapsed="false">
      <c r="A34" s="19" t="s">
        <v>21</v>
      </c>
      <c r="B34" s="20" t="n">
        <v>15856.2624</v>
      </c>
      <c r="C34" s="20" t="n">
        <v>0</v>
      </c>
      <c r="D34" s="20" t="n">
        <f aca="false">B34-C34</f>
        <v>15856.2624</v>
      </c>
      <c r="E34" s="21" t="n">
        <v>0.7648</v>
      </c>
      <c r="F34" s="40" t="n">
        <v>0.541530587023687</v>
      </c>
      <c r="G34" s="22" t="n">
        <f aca="false">C34*E34</f>
        <v>0</v>
      </c>
      <c r="H34" s="22" t="n">
        <f aca="false">D34*F34</f>
        <v>8586.65108547361</v>
      </c>
      <c r="I34" s="22" t="n">
        <f aca="false">G34+H34</f>
        <v>8586.65108547361</v>
      </c>
      <c r="J34" s="23" t="n">
        <f aca="false">I34/B34</f>
        <v>0.541530587023687</v>
      </c>
    </row>
    <row r="35" customFormat="false" ht="12.75" hidden="false" customHeight="false" outlineLevel="0" collapsed="false">
      <c r="A35" s="19" t="s">
        <v>10</v>
      </c>
      <c r="B35" s="20" t="n">
        <f aca="false">B23</f>
        <v>23784.3936</v>
      </c>
      <c r="C35" s="20" t="n">
        <v>0</v>
      </c>
      <c r="D35" s="20" t="n">
        <f aca="false">B35-C35</f>
        <v>23784.3936</v>
      </c>
      <c r="E35" s="21" t="n">
        <v>0.7648</v>
      </c>
      <c r="F35" s="40" t="n">
        <v>0.541530587023687</v>
      </c>
      <c r="G35" s="22" t="n">
        <f aca="false">C35*E35</f>
        <v>0</v>
      </c>
      <c r="H35" s="22" t="n">
        <f aca="false">D35*F35</f>
        <v>12879.9766282104</v>
      </c>
      <c r="I35" s="22" t="n">
        <f aca="false">G35+H35</f>
        <v>12879.9766282104</v>
      </c>
      <c r="J35" s="23" t="n">
        <f aca="false">I35/B35</f>
        <v>0.541530587023687</v>
      </c>
    </row>
    <row r="36" customFormat="false" ht="12.75" hidden="false" customHeight="false" outlineLevel="0" collapsed="false">
      <c r="A36" s="19" t="s">
        <v>11</v>
      </c>
      <c r="B36" s="20" t="n">
        <f aca="false">B24</f>
        <v>23784.3936</v>
      </c>
      <c r="C36" s="20" t="n">
        <f aca="false">C24</f>
        <v>0</v>
      </c>
      <c r="D36" s="20" t="n">
        <f aca="false">B36-C36</f>
        <v>23784.3936</v>
      </c>
      <c r="E36" s="21" t="n">
        <v>0.7648</v>
      </c>
      <c r="F36" s="40" t="n">
        <v>0.541530587023687</v>
      </c>
      <c r="G36" s="22" t="n">
        <f aca="false">C36*E36</f>
        <v>0</v>
      </c>
      <c r="H36" s="22" t="n">
        <f aca="false">D36*F36</f>
        <v>12879.9766282104</v>
      </c>
      <c r="I36" s="22" t="n">
        <f aca="false">G36+H36</f>
        <v>12879.9766282104</v>
      </c>
      <c r="J36" s="23" t="n">
        <f aca="false">I36/B36</f>
        <v>0.541530587023687</v>
      </c>
    </row>
    <row r="37" customFormat="false" ht="12.75" hidden="false" customHeight="false" outlineLevel="0" collapsed="false">
      <c r="A37" s="19" t="s">
        <v>12</v>
      </c>
      <c r="B37" s="20" t="n">
        <f aca="false">B25</f>
        <v>15856.2624</v>
      </c>
      <c r="C37" s="20" t="n">
        <f aca="false">C25</f>
        <v>0</v>
      </c>
      <c r="D37" s="20" t="n">
        <f aca="false">B37-C37</f>
        <v>15856.2624</v>
      </c>
      <c r="E37" s="21" t="n">
        <v>0.7648</v>
      </c>
      <c r="F37" s="40" t="n">
        <v>0.541530587023687</v>
      </c>
      <c r="G37" s="22" t="n">
        <f aca="false">C37*E37</f>
        <v>0</v>
      </c>
      <c r="H37" s="22" t="n">
        <f aca="false">D37*F37</f>
        <v>8586.65108547361</v>
      </c>
      <c r="I37" s="22" t="n">
        <f aca="false">G37+H37</f>
        <v>8586.65108547361</v>
      </c>
      <c r="J37" s="23" t="n">
        <f aca="false">I37/B37</f>
        <v>0.541530587023687</v>
      </c>
    </row>
    <row r="38" customFormat="false" ht="12.75" hidden="false" customHeight="false" outlineLevel="0" collapsed="false">
      <c r="A38" s="19" t="s">
        <v>13</v>
      </c>
      <c r="B38" s="20" t="n">
        <f aca="false">B26</f>
        <v>15856.2624</v>
      </c>
      <c r="C38" s="20" t="n">
        <f aca="false">C26</f>
        <v>0</v>
      </c>
      <c r="D38" s="20" t="n">
        <f aca="false">B38-C38</f>
        <v>15856.2624</v>
      </c>
      <c r="E38" s="21" t="n">
        <v>0.7648</v>
      </c>
      <c r="F38" s="40" t="n">
        <v>0.541530587023687</v>
      </c>
      <c r="G38" s="22" t="n">
        <f aca="false">C38*E38</f>
        <v>0</v>
      </c>
      <c r="H38" s="22" t="n">
        <f aca="false">D38*F38</f>
        <v>8586.65108547361</v>
      </c>
      <c r="I38" s="22" t="n">
        <f aca="false">G38+H38</f>
        <v>8586.65108547361</v>
      </c>
      <c r="J38" s="23" t="n">
        <f aca="false">I38/B38</f>
        <v>0.541530587023687</v>
      </c>
    </row>
    <row r="39" customFormat="false" ht="13.5" hidden="false" customHeight="false" outlineLevel="0" collapsed="false">
      <c r="A39" s="19" t="s">
        <v>14</v>
      </c>
      <c r="B39" s="24" t="n">
        <f aca="false">B27</f>
        <v>23784.3936</v>
      </c>
      <c r="C39" s="24" t="n">
        <f aca="false">C27</f>
        <v>0</v>
      </c>
      <c r="D39" s="24" t="n">
        <f aca="false">B39-C39</f>
        <v>23784.3936</v>
      </c>
      <c r="E39" s="21" t="n">
        <v>0.7648</v>
      </c>
      <c r="F39" s="40" t="n">
        <v>0.541530587023687</v>
      </c>
      <c r="G39" s="22" t="n">
        <f aca="false">C39*E39</f>
        <v>0</v>
      </c>
      <c r="H39" s="22" t="n">
        <f aca="false">D39*F39</f>
        <v>12879.9766282104</v>
      </c>
      <c r="I39" s="22" t="n">
        <f aca="false">G39+H39</f>
        <v>12879.9766282104</v>
      </c>
      <c r="J39" s="23" t="n">
        <f aca="false">I39/B39</f>
        <v>0.541530587023687</v>
      </c>
    </row>
    <row r="40" customFormat="false" ht="15.75" hidden="false" customHeight="false" outlineLevel="0" collapsed="false">
      <c r="A40" s="25"/>
      <c r="B40" s="26" t="n">
        <f aca="false">SUM(B23:B39)</f>
        <v>340909.3792</v>
      </c>
      <c r="C40" s="26" t="n">
        <f aca="false">SUM(C23:C35)</f>
        <v>0</v>
      </c>
      <c r="D40" s="26" t="n">
        <f aca="false">SUM(D23:D35)</f>
        <v>261628.0672</v>
      </c>
      <c r="E40" s="27"/>
      <c r="F40" s="27"/>
      <c r="G40" s="27"/>
      <c r="H40" s="27"/>
      <c r="I40" s="29" t="n">
        <f aca="false">SUM(I23:I39)</f>
        <v>254380.200880057</v>
      </c>
      <c r="J40" s="30" t="n">
        <f aca="false">I40/B40</f>
        <v>0.746181291570803</v>
      </c>
    </row>
  </sheetData>
  <mergeCells count="2">
    <mergeCell ref="G4:J4"/>
    <mergeCell ref="G21:J21"/>
  </mergeCells>
  <printOptions headings="false" gridLines="false" gridLinesSet="true" horizontalCentered="false" verticalCentered="false"/>
  <pageMargins left="0.270138888888889" right="0.309722222222222" top="0.5" bottom="0.8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490277777777778" right="0.390277777777778" top="0.65" bottom="0.6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490277777777778" right="0.390277777777778" top="0.65" bottom="0.6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2001-03-14T20:58:56Z</dcterms:created>
  <dc:creator>Charlie Weldon</dc:creator>
  <dc:description>- Oracle 8i ODBC QueryFix Applied</dc:description>
  <dc:language>en-US</dc:language>
  <cp:lastModifiedBy>Michelle Zhang</cp:lastModifiedBy>
  <cp:lastPrinted>2001-03-15T16:53:37Z</cp:lastPrinted>
  <dcterms:modified xsi:type="dcterms:W3CDTF">2001-03-15T17:25:24Z</dcterms:modified>
  <cp:revision>0</cp:revision>
  <dc:subject/>
  <dc:title/>
</cp:coreProperties>
</file>