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itial" sheetId="1" state="visible" r:id="rId3"/>
    <sheet name="Sheet1" sheetId="2" state="visible" r:id="rId4"/>
    <sheet name="No disc" sheetId="3" state="visible" r:id="rId5"/>
  </sheets>
  <definedNames>
    <definedName function="false" hidden="false" localSheetId="0" name="_xlnm.Print_Area" vbProcedure="false">Initial!$A$1:$I$24</definedName>
    <definedName function="false" hidden="false" localSheetId="2" name="_xlnm.Print_Area" vbProcedure="false">'No disc'!$1:$65536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<sst xmlns="http://schemas.openxmlformats.org/spreadsheetml/2006/main" count="110" uniqueCount="43">
  <si>
    <t xml:space="preserve">Deal Term</t>
  </si>
  <si>
    <t xml:space="preserve">Per  Share </t>
  </si>
  <si>
    <t xml:space="preserve">Warrant</t>
  </si>
  <si>
    <t xml:space="preserve">Name</t>
  </si>
  <si>
    <t xml:space="preserve">Date</t>
  </si>
  <si>
    <t xml:space="preserve">Amount</t>
  </si>
  <si>
    <t xml:space="preserve">Type</t>
  </si>
  <si>
    <t xml:space="preserve">Price</t>
  </si>
  <si>
    <t xml:space="preserve">Coverage</t>
  </si>
  <si>
    <t xml:space="preserve">Assumption</t>
  </si>
  <si>
    <t xml:space="preserve">Founders</t>
  </si>
  <si>
    <t xml:space="preserve">Equity</t>
  </si>
  <si>
    <t xml:space="preserve">NA</t>
  </si>
  <si>
    <t xml:space="preserve">Fully </t>
  </si>
  <si>
    <t xml:space="preserve">Pre-Financing</t>
  </si>
  <si>
    <t xml:space="preserve">Cummulative</t>
  </si>
  <si>
    <t xml:space="preserve">Funds</t>
  </si>
  <si>
    <t xml:space="preserve">Shares</t>
  </si>
  <si>
    <t xml:space="preserve">Warrants</t>
  </si>
  <si>
    <t xml:space="preserve">Diluted</t>
  </si>
  <si>
    <t xml:space="preserve">%</t>
  </si>
  <si>
    <t xml:space="preserve">Stockholders of Record</t>
  </si>
  <si>
    <t xml:space="preserve">Investment</t>
  </si>
  <si>
    <t xml:space="preserve">Invested</t>
  </si>
  <si>
    <t xml:space="preserve">Allocated</t>
  </si>
  <si>
    <t xml:space="preserve">Ownership</t>
  </si>
  <si>
    <t xml:space="preserve">Jennifer Binder</t>
  </si>
  <si>
    <t xml:space="preserve">CEO Option Pool</t>
  </si>
  <si>
    <t xml:space="preserve">Employee Option Pool</t>
  </si>
  <si>
    <t xml:space="preserve">Jeff Skilling</t>
  </si>
  <si>
    <t xml:space="preserve">Ken Lay</t>
  </si>
  <si>
    <t xml:space="preserve">Wincrest Ventures, LP</t>
  </si>
  <si>
    <t xml:space="preserve">Stan Shopkorn</t>
  </si>
  <si>
    <t xml:space="preserve">Greg Brenneman</t>
  </si>
  <si>
    <t xml:space="preserve">New Investors</t>
  </si>
  <si>
    <t xml:space="preserve"> </t>
  </si>
  <si>
    <t xml:space="preserve">Totals</t>
  </si>
  <si>
    <t xml:space="preserve">Pre Money Valuation</t>
  </si>
  <si>
    <t xml:space="preserve">Post Money Valuation</t>
  </si>
  <si>
    <t xml:space="preserve">Series A</t>
  </si>
  <si>
    <t xml:space="preserve">New</t>
  </si>
  <si>
    <t xml:space="preserve">Note</t>
  </si>
  <si>
    <t xml:space="preserve">Conversion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</si>
</sst>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0%"/>
    <numFmt numFmtId="171" formatCode="0.00%"/>
    <numFmt numFmtId="172" formatCode="_(\$* #,##0.00000_);_(\$* \(#,##0.000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</font>
    <font>
      <b val="true"/>
      <sz val="11"/>
      <name val="Arial"/>
      <family val="2"/>
    </font>
    <font>
      <b val="true"/>
      <u val="single"/>
      <sz val="11"/>
      <name val="Arial"/>
      <family val="2"/>
    </font>
    <font>
      <u val="single"/>
      <sz val="11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00"/>
        <bgColor rgb="FF80808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8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6.70703125" defaultRowHeight="14.2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25.99"/>
    <col collapsed="false" customWidth="true" hidden="false" outlineLevel="0" max="3" min="3" style="1" width="15.56"/>
    <col collapsed="false" customWidth="true" hidden="false" outlineLevel="0" max="4" min="4" style="1" width="15.13"/>
    <col collapsed="false" customWidth="true" hidden="false" outlineLevel="0" max="5" min="5" style="1" width="10.41"/>
    <col collapsed="false" customWidth="true" hidden="false" outlineLevel="0" max="6" min="6" style="1" width="11.99"/>
    <col collapsed="false" customWidth="true" hidden="false" outlineLevel="0" max="7" min="7" style="1" width="12.7"/>
    <col collapsed="false" customWidth="true" hidden="false" outlineLevel="0" max="8" min="8" style="1" width="11.99"/>
    <col collapsed="false" customWidth="true" hidden="false" outlineLevel="0" max="9" min="9" style="1" width="12.85"/>
    <col collapsed="false" customWidth="false" hidden="false" outlineLevel="0" max="257" min="10" style="1" width="6.7"/>
  </cols>
  <sheetData>
    <row r="1" customFormat="false" ht="15" hidden="false" customHeight="false" outlineLevel="0" collapsed="false"/>
    <row r="2" customFormat="false" ht="15" hidden="false" customHeight="false" outlineLevel="0" collapsed="false">
      <c r="B2" s="2" t="s">
        <v>0</v>
      </c>
      <c r="C2" s="3"/>
      <c r="D2" s="3"/>
      <c r="E2" s="3"/>
      <c r="F2" s="3"/>
      <c r="G2" s="4" t="s">
        <v>1</v>
      </c>
      <c r="H2" s="4" t="s">
        <v>2</v>
      </c>
      <c r="I2" s="5"/>
    </row>
    <row r="3" customFormat="false" ht="15.75" hidden="false" customHeight="false" outlineLevel="0" collapsed="false">
      <c r="B3" s="2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/>
    </row>
    <row r="4" customFormat="false" ht="14.25" hidden="false" customHeight="false" outlineLevel="0" collapsed="false">
      <c r="B4" s="2" t="s">
        <v>9</v>
      </c>
      <c r="C4" s="8" t="s">
        <v>10</v>
      </c>
      <c r="D4" s="9" t="n">
        <v>36526</v>
      </c>
      <c r="E4" s="10" t="n">
        <v>0</v>
      </c>
      <c r="F4" s="8" t="s">
        <v>11</v>
      </c>
      <c r="G4" s="11" t="n">
        <v>0.1</v>
      </c>
      <c r="H4" s="11" t="s">
        <v>12</v>
      </c>
      <c r="I4" s="8"/>
    </row>
    <row r="5" customFormat="false" ht="15" hidden="false" customHeight="false" outlineLevel="0" collapsed="false">
      <c r="B5" s="2"/>
      <c r="C5" s="8"/>
      <c r="D5" s="9"/>
      <c r="E5" s="10"/>
      <c r="F5" s="8"/>
      <c r="G5" s="11"/>
      <c r="H5" s="11"/>
      <c r="I5" s="8"/>
    </row>
    <row r="6" customFormat="false" ht="15" hidden="false" customHeight="false" outlineLevel="0" collapsed="false">
      <c r="C6" s="12"/>
      <c r="D6" s="12"/>
      <c r="E6" s="12"/>
      <c r="F6" s="12"/>
      <c r="G6" s="12"/>
      <c r="H6" s="12" t="s">
        <v>13</v>
      </c>
    </row>
    <row r="7" customFormat="false" ht="15" hidden="false" customHeight="false" outlineLevel="0" collapsed="false">
      <c r="C7" s="12" t="s">
        <v>14</v>
      </c>
      <c r="D7" s="12" t="s">
        <v>15</v>
      </c>
      <c r="E7" s="12" t="s">
        <v>16</v>
      </c>
      <c r="F7" s="12" t="s">
        <v>17</v>
      </c>
      <c r="G7" s="12" t="s">
        <v>18</v>
      </c>
      <c r="H7" s="12" t="s">
        <v>19</v>
      </c>
      <c r="I7" s="12" t="s">
        <v>20</v>
      </c>
    </row>
    <row r="8" customFormat="false" ht="15" hidden="false" customHeight="false" outlineLevel="0" collapsed="false">
      <c r="B8" s="13" t="s">
        <v>21</v>
      </c>
      <c r="C8" s="13" t="s">
        <v>17</v>
      </c>
      <c r="D8" s="13" t="s">
        <v>22</v>
      </c>
      <c r="E8" s="13" t="s">
        <v>23</v>
      </c>
      <c r="F8" s="13" t="s">
        <v>24</v>
      </c>
      <c r="G8" s="13" t="s">
        <v>24</v>
      </c>
      <c r="H8" s="13" t="s">
        <v>17</v>
      </c>
      <c r="I8" s="13" t="s">
        <v>25</v>
      </c>
    </row>
    <row r="10" customFormat="false" ht="14.25" hidden="false" customHeight="false" outlineLevel="0" collapsed="false">
      <c r="B10" s="1" t="s">
        <v>26</v>
      </c>
      <c r="C10" s="14" t="n">
        <v>0</v>
      </c>
      <c r="D10" s="15" t="n">
        <v>0</v>
      </c>
      <c r="E10" s="16" t="n">
        <v>0</v>
      </c>
      <c r="F10" s="17" t="n">
        <v>1000000</v>
      </c>
      <c r="G10" s="14" t="n">
        <v>0</v>
      </c>
      <c r="H10" s="18" t="n">
        <f aca="false">F10+G10</f>
        <v>1000000</v>
      </c>
      <c r="I10" s="19" t="n">
        <f aca="false">H10/$H$21</f>
        <v>0.666666666666667</v>
      </c>
    </row>
    <row r="11" customFormat="false" ht="14.25" hidden="false" customHeight="false" outlineLevel="0" collapsed="false">
      <c r="B11" s="1" t="s">
        <v>27</v>
      </c>
      <c r="C11" s="14" t="n">
        <v>0</v>
      </c>
      <c r="D11" s="15" t="n">
        <v>0</v>
      </c>
      <c r="E11" s="16" t="n">
        <v>0</v>
      </c>
      <c r="F11" s="17" t="n">
        <v>149500</v>
      </c>
      <c r="G11" s="14" t="n">
        <v>0</v>
      </c>
      <c r="H11" s="18" t="n">
        <f aca="false">F11+G11</f>
        <v>149500</v>
      </c>
      <c r="I11" s="19" t="n">
        <f aca="false">H11/$H$21</f>
        <v>0.0996666666666667</v>
      </c>
    </row>
    <row r="12" customFormat="false" ht="14.25" hidden="false" customHeight="false" outlineLevel="0" collapsed="false">
      <c r="B12" s="1" t="s">
        <v>28</v>
      </c>
      <c r="C12" s="14" t="n">
        <v>0</v>
      </c>
      <c r="D12" s="15" t="n">
        <v>0</v>
      </c>
      <c r="E12" s="16" t="n">
        <v>0</v>
      </c>
      <c r="F12" s="17" t="n">
        <v>350500</v>
      </c>
      <c r="G12" s="14" t="n">
        <v>0</v>
      </c>
      <c r="H12" s="18" t="n">
        <f aca="false">F12+G12</f>
        <v>350500</v>
      </c>
      <c r="I12" s="19" t="n">
        <f aca="false">H12/$H$21</f>
        <v>0.233666666666667</v>
      </c>
    </row>
    <row r="13" customFormat="false" ht="14.25" hidden="false" customHeight="false" outlineLevel="0" collapsed="false">
      <c r="B13" s="1" t="s">
        <v>29</v>
      </c>
      <c r="C13" s="14" t="n">
        <v>0</v>
      </c>
      <c r="D13" s="15" t="n">
        <v>0</v>
      </c>
      <c r="E13" s="16" t="n">
        <v>0</v>
      </c>
      <c r="F13" s="17" t="n">
        <v>0</v>
      </c>
      <c r="G13" s="14" t="n">
        <v>0</v>
      </c>
      <c r="H13" s="18" t="n">
        <f aca="false">F13+G13</f>
        <v>0</v>
      </c>
      <c r="I13" s="19" t="n">
        <f aca="false">H13/$H$21</f>
        <v>0</v>
      </c>
    </row>
    <row r="14" customFormat="false" ht="14.25" hidden="false" customHeight="false" outlineLevel="0" collapsed="false">
      <c r="B14" s="1" t="s">
        <v>30</v>
      </c>
      <c r="C14" s="14" t="n">
        <v>0</v>
      </c>
      <c r="D14" s="15" t="n">
        <v>0</v>
      </c>
      <c r="E14" s="16" t="n">
        <v>0</v>
      </c>
      <c r="F14" s="17" t="n">
        <v>0</v>
      </c>
      <c r="G14" s="14" t="n">
        <v>0</v>
      </c>
      <c r="H14" s="18" t="n">
        <f aca="false">F14+G14</f>
        <v>0</v>
      </c>
      <c r="I14" s="19" t="n">
        <f aca="false">H14/$H$21</f>
        <v>0</v>
      </c>
    </row>
    <row r="15" customFormat="false" ht="14.25" hidden="false" customHeight="false" outlineLevel="0" collapsed="false">
      <c r="B15" s="1" t="s">
        <v>31</v>
      </c>
      <c r="C15" s="14" t="n">
        <v>0</v>
      </c>
      <c r="D15" s="15" t="n">
        <v>0</v>
      </c>
      <c r="E15" s="16" t="n">
        <v>0</v>
      </c>
      <c r="F15" s="17" t="n">
        <v>0</v>
      </c>
      <c r="G15" s="14" t="n">
        <v>0</v>
      </c>
      <c r="H15" s="18" t="n">
        <f aca="false">F15+G15</f>
        <v>0</v>
      </c>
      <c r="I15" s="19" t="n">
        <f aca="false">H15/$H$21</f>
        <v>0</v>
      </c>
    </row>
    <row r="16" customFormat="false" ht="14.25" hidden="false" customHeight="false" outlineLevel="0" collapsed="false">
      <c r="B16" s="1" t="s">
        <v>32</v>
      </c>
      <c r="C16" s="14" t="n">
        <v>0</v>
      </c>
      <c r="D16" s="15" t="n">
        <v>0</v>
      </c>
      <c r="E16" s="16" t="n">
        <v>0</v>
      </c>
      <c r="F16" s="17" t="n">
        <v>0</v>
      </c>
      <c r="G16" s="14" t="n">
        <v>0</v>
      </c>
      <c r="H16" s="18" t="n">
        <f aca="false">F16+G16</f>
        <v>0</v>
      </c>
      <c r="I16" s="19" t="n">
        <f aca="false">H16/$H$21</f>
        <v>0</v>
      </c>
    </row>
    <row r="17" customFormat="false" ht="14.25" hidden="false" customHeight="false" outlineLevel="0" collapsed="false">
      <c r="B17" s="1" t="s">
        <v>33</v>
      </c>
      <c r="C17" s="14" t="n">
        <v>0</v>
      </c>
      <c r="D17" s="15" t="n">
        <v>0</v>
      </c>
      <c r="E17" s="16" t="n">
        <v>0</v>
      </c>
      <c r="F17" s="17" t="n">
        <v>0</v>
      </c>
      <c r="G17" s="14" t="n">
        <v>0</v>
      </c>
      <c r="H17" s="18" t="n">
        <f aca="false">F17+G17</f>
        <v>0</v>
      </c>
      <c r="I17" s="19" t="n">
        <f aca="false">H17/$H$21</f>
        <v>0</v>
      </c>
    </row>
    <row r="18" customFormat="false" ht="14.25" hidden="false" customHeight="false" outlineLevel="0" collapsed="false">
      <c r="B18" s="1" t="s">
        <v>34</v>
      </c>
      <c r="C18" s="14" t="n">
        <v>0</v>
      </c>
      <c r="D18" s="15" t="n">
        <v>0</v>
      </c>
      <c r="E18" s="16" t="n">
        <v>0</v>
      </c>
      <c r="F18" s="17" t="n">
        <v>0</v>
      </c>
      <c r="G18" s="14" t="n">
        <v>0</v>
      </c>
      <c r="H18" s="18" t="n">
        <f aca="false">F18+G18</f>
        <v>0</v>
      </c>
      <c r="I18" s="19" t="n">
        <f aca="false">H18/$H$21</f>
        <v>0</v>
      </c>
    </row>
    <row r="19" customFormat="false" ht="16.5" hidden="false" customHeight="false" outlineLevel="0" collapsed="false">
      <c r="C19" s="20" t="n">
        <v>0</v>
      </c>
      <c r="D19" s="21" t="n">
        <v>0</v>
      </c>
      <c r="E19" s="22" t="n">
        <v>0</v>
      </c>
      <c r="F19" s="23" t="n">
        <v>0</v>
      </c>
      <c r="G19" s="20" t="n">
        <v>0</v>
      </c>
      <c r="H19" s="24" t="n">
        <f aca="false">F19+G19</f>
        <v>0</v>
      </c>
      <c r="I19" s="25" t="n">
        <f aca="false">H19/$H$21</f>
        <v>0</v>
      </c>
    </row>
    <row r="20" customFormat="false" ht="14.25" hidden="false" customHeight="false" outlineLevel="0" collapsed="false">
      <c r="B20" s="1" t="s">
        <v>35</v>
      </c>
      <c r="F20" s="17"/>
    </row>
    <row r="21" customFormat="false" ht="15.75" hidden="false" customHeight="false" outlineLevel="0" collapsed="false">
      <c r="B21" s="12" t="s">
        <v>36</v>
      </c>
      <c r="C21" s="26" t="n">
        <f aca="false">SUM(C10:C20)</f>
        <v>0</v>
      </c>
      <c r="D21" s="26" t="n">
        <f aca="false">SUM(D10:D19)</f>
        <v>0</v>
      </c>
      <c r="E21" s="27" t="n">
        <f aca="false">SUM(E10:E20)</f>
        <v>0</v>
      </c>
      <c r="F21" s="28" t="n">
        <f aca="false">SUM(F10:F19)</f>
        <v>1500000</v>
      </c>
      <c r="G21" s="28" t="n">
        <f aca="false">SUM(G10:G19)</f>
        <v>0</v>
      </c>
      <c r="H21" s="28" t="n">
        <f aca="false">SUM(H10:H19)</f>
        <v>1500000</v>
      </c>
      <c r="I21" s="29" t="n">
        <f aca="false">SUM(I10:I19)</f>
        <v>1</v>
      </c>
    </row>
    <row r="22" customFormat="false" ht="15" hidden="false" customHeight="false" outlineLevel="0" collapsed="false">
      <c r="F22" s="17"/>
    </row>
    <row r="23" customFormat="false" ht="15" hidden="false" customHeight="false" outlineLevel="0" collapsed="false">
      <c r="B23" s="30" t="s">
        <v>37</v>
      </c>
      <c r="C23" s="15" t="n">
        <f aca="false">F21*G4</f>
        <v>150000</v>
      </c>
      <c r="F23" s="17"/>
    </row>
    <row r="24" customFormat="false" ht="15" hidden="false" customHeight="false" outlineLevel="0" collapsed="false">
      <c r="B24" s="30" t="s">
        <v>38</v>
      </c>
      <c r="C24" s="15" t="n">
        <f aca="false">F21*G4</f>
        <v>150000</v>
      </c>
      <c r="F24" s="17"/>
    </row>
    <row r="25" customFormat="false" ht="14.25" hidden="false" customHeight="false" outlineLevel="0" collapsed="false">
      <c r="F25" s="17"/>
    </row>
    <row r="26" customFormat="false" ht="14.25" hidden="false" customHeight="false" outlineLevel="0" collapsed="false">
      <c r="F26" s="17"/>
    </row>
    <row r="27" customFormat="false" ht="14.25" hidden="false" customHeight="false" outlineLevel="0" collapsed="false">
      <c r="F27" s="17"/>
    </row>
    <row r="28" customFormat="false" ht="14.25" hidden="false" customHeight="false" outlineLevel="0" collapsed="false">
      <c r="F28" s="17"/>
    </row>
    <row r="29" customFormat="false" ht="14.25" hidden="false" customHeight="false" outlineLevel="0" collapsed="false">
      <c r="F29" s="17"/>
    </row>
    <row r="30" customFormat="false" ht="14.25" hidden="false" customHeight="false" outlineLevel="0" collapsed="false">
      <c r="F30" s="17"/>
    </row>
    <row r="31" customFormat="false" ht="14.25" hidden="false" customHeight="false" outlineLevel="0" collapsed="false">
      <c r="F31" s="17"/>
    </row>
    <row r="32" customFormat="false" ht="14.25" hidden="false" customHeight="false" outlineLevel="0" collapsed="false">
      <c r="F32" s="17"/>
    </row>
    <row r="33" customFormat="false" ht="14.25" hidden="false" customHeight="false" outlineLevel="0" collapsed="false">
      <c r="F33" s="17"/>
    </row>
    <row r="34" customFormat="false" ht="14.25" hidden="false" customHeight="false" outlineLevel="0" collapsed="false">
      <c r="F34" s="17"/>
    </row>
  </sheetData>
  <mergeCells count="9">
    <mergeCell ref="B2:B3"/>
    <mergeCell ref="B4:B5"/>
    <mergeCell ref="C4:C5"/>
    <mergeCell ref="D4:D5"/>
    <mergeCell ref="E4:E5"/>
    <mergeCell ref="F4:F5"/>
    <mergeCell ref="G4:G5"/>
    <mergeCell ref="H4:H5"/>
    <mergeCell ref="I4:I5"/>
  </mergeCells>
  <printOptions headings="false" gridLines="false" gridLinesSet="true" horizontalCentered="true" verticalCentered="false"/>
  <pageMargins left="0.747916666666667" right="0.747916666666667" top="1.3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&amp;C&amp;"Arial,Bold"&amp;14Photofete, Inc.
&amp;12Capitalization Table
&amp;11Shareholders and Fully Diluted Shares Outstanding
&amp;10&amp;D</oddHeader>
    <oddFooter>&amp;L&amp;"Arial,Bold"&amp;8Confidential&amp;R&amp;"Arial,Bold"&amp;8Page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3"/>
  <sheetViews>
    <sheetView showFormulas="false" showGridLines="true" showRowColHeaders="true" showZeros="true" rightToLeft="false" tabSelected="false" showOutlineSymbols="true" defaultGridColor="true" view="normal" topLeftCell="A11" colorId="64" zoomScale="75" zoomScaleNormal="75" zoomScalePageLayoutView="100" workbookViewId="0">
      <selection pane="topLeft" activeCell="J22" activeCellId="0" sqref="J22"/>
    </sheetView>
  </sheetViews>
  <sheetFormatPr defaultColWidth="6.70703125" defaultRowHeight="14.2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37.56"/>
    <col collapsed="false" customWidth="true" hidden="false" outlineLevel="0" max="3" min="3" style="1" width="11.99"/>
    <col collapsed="false" customWidth="true" hidden="false" outlineLevel="0" max="4" min="4" style="1" width="12.85"/>
    <col collapsed="false" customWidth="false" hidden="false" outlineLevel="0" max="257" min="5" style="1" width="6.7"/>
  </cols>
  <sheetData>
    <row r="2" customFormat="false" ht="14.25" hidden="false" customHeight="true" outlineLevel="0" collapsed="false">
      <c r="C2" s="12" t="s">
        <v>13</v>
      </c>
    </row>
    <row r="3" customFormat="false" ht="15" hidden="false" customHeight="true" outlineLevel="0" collapsed="false">
      <c r="C3" s="12" t="s">
        <v>19</v>
      </c>
      <c r="D3" s="12" t="s">
        <v>20</v>
      </c>
    </row>
    <row r="4" customFormat="false" ht="15" hidden="false" customHeight="false" outlineLevel="0" collapsed="false">
      <c r="C4" s="13" t="s">
        <v>17</v>
      </c>
      <c r="D4" s="13" t="s">
        <v>25</v>
      </c>
    </row>
    <row r="5" customFormat="false" ht="15" hidden="false" customHeight="true" outlineLevel="0" collapsed="false">
      <c r="B5" s="31" t="s">
        <v>21</v>
      </c>
    </row>
    <row r="6" customFormat="false" ht="14.25" hidden="false" customHeight="false" outlineLevel="0" collapsed="false">
      <c r="B6" s="1" t="str">
        <f aca="false">Initial!B10</f>
        <v>Jennifer Binder</v>
      </c>
      <c r="C6" s="18" t="n">
        <f aca="false">'No disc'!H10</f>
        <v>1000000</v>
      </c>
      <c r="D6" s="19" t="n">
        <f aca="false">'No disc'!I10</f>
        <v>0.392156862745098</v>
      </c>
    </row>
    <row r="7" customFormat="false" ht="14.25" hidden="false" customHeight="false" outlineLevel="0" collapsed="false">
      <c r="B7" s="1" t="str">
        <f aca="false">Initial!B11</f>
        <v>CEO Option Pool</v>
      </c>
      <c r="C7" s="18" t="n">
        <f aca="false">'No disc'!H11</f>
        <v>149500</v>
      </c>
      <c r="D7" s="19" t="n">
        <f aca="false">'No disc'!I11</f>
        <v>0.0586274509803922</v>
      </c>
    </row>
    <row r="8" customFormat="false" ht="14.25" hidden="false" customHeight="false" outlineLevel="0" collapsed="false">
      <c r="B8" s="1" t="str">
        <f aca="false">Initial!B12</f>
        <v>Employee Option Pool</v>
      </c>
      <c r="C8" s="18" t="n">
        <f aca="false">'No disc'!H12</f>
        <v>350500</v>
      </c>
      <c r="D8" s="19" t="n">
        <f aca="false">'No disc'!I12</f>
        <v>0.137450980392157</v>
      </c>
    </row>
    <row r="9" customFormat="false" ht="14.25" hidden="false" customHeight="false" outlineLevel="0" collapsed="false">
      <c r="B9" s="1" t="s">
        <v>29</v>
      </c>
      <c r="C9" s="18" t="n">
        <f aca="false">'No disc'!H13</f>
        <v>225000</v>
      </c>
      <c r="D9" s="19" t="n">
        <f aca="false">'No disc'!I13</f>
        <v>0.0882352941176471</v>
      </c>
    </row>
    <row r="10" customFormat="false" ht="14.25" hidden="false" customHeight="false" outlineLevel="0" collapsed="false">
      <c r="B10" s="1" t="s">
        <v>30</v>
      </c>
      <c r="C10" s="18" t="n">
        <f aca="false">'No disc'!H14</f>
        <v>180000</v>
      </c>
      <c r="D10" s="19" t="n">
        <f aca="false">'No disc'!I14</f>
        <v>0.0705882352941176</v>
      </c>
    </row>
    <row r="11" customFormat="false" ht="14.25" hidden="false" customHeight="false" outlineLevel="0" collapsed="false">
      <c r="B11" s="1" t="s">
        <v>31</v>
      </c>
      <c r="C11" s="18" t="n">
        <f aca="false">'No disc'!H15</f>
        <v>225000</v>
      </c>
      <c r="D11" s="19" t="n">
        <f aca="false">'No disc'!I15</f>
        <v>0.0882352941176471</v>
      </c>
    </row>
    <row r="12" customFormat="false" ht="14.25" hidden="false" customHeight="false" outlineLevel="0" collapsed="false">
      <c r="B12" s="1" t="s">
        <v>32</v>
      </c>
      <c r="C12" s="18" t="n">
        <f aca="false">'No disc'!H16</f>
        <v>180000</v>
      </c>
      <c r="D12" s="19" t="n">
        <f aca="false">'No disc'!I16</f>
        <v>0.0705882352941176</v>
      </c>
    </row>
    <row r="13" customFormat="false" ht="14.25" hidden="false" customHeight="false" outlineLevel="0" collapsed="false">
      <c r="B13" s="1" t="s">
        <v>33</v>
      </c>
      <c r="C13" s="18" t="n">
        <f aca="false">'No disc'!H17</f>
        <v>180000</v>
      </c>
      <c r="D13" s="19" t="n">
        <f aca="false">'No disc'!I17</f>
        <v>0.0705882352941176</v>
      </c>
    </row>
    <row r="14" customFormat="false" ht="14.25" hidden="false" customHeight="false" outlineLevel="0" collapsed="false">
      <c r="B14" s="1" t="s">
        <v>34</v>
      </c>
      <c r="C14" s="18" t="n">
        <f aca="false">'No disc'!H18</f>
        <v>60000</v>
      </c>
      <c r="D14" s="19" t="n">
        <f aca="false">'No disc'!I18</f>
        <v>0.0235294117647059</v>
      </c>
    </row>
    <row r="15" customFormat="false" ht="16.5" hidden="false" customHeight="false" outlineLevel="0" collapsed="false">
      <c r="B15" s="1" t="s">
        <v>35</v>
      </c>
      <c r="C15" s="24" t="n">
        <f aca="false">'No disc'!H19</f>
        <v>0</v>
      </c>
      <c r="D15" s="25" t="n">
        <f aca="false">'No disc'!I19</f>
        <v>0</v>
      </c>
    </row>
    <row r="17" customFormat="false" ht="16.5" hidden="false" customHeight="false" outlineLevel="0" collapsed="false">
      <c r="B17" s="12" t="s">
        <v>36</v>
      </c>
      <c r="C17" s="32" t="n">
        <f aca="false">SUM(C6:C15)</f>
        <v>2550000</v>
      </c>
      <c r="D17" s="33" t="n">
        <f aca="false">SUM(D6:D15)</f>
        <v>1</v>
      </c>
    </row>
    <row r="18" customFormat="false" ht="16.5" hidden="false" customHeight="false" outlineLevel="0" collapsed="false">
      <c r="B18" s="12"/>
      <c r="C18" s="32"/>
      <c r="D18" s="33"/>
    </row>
    <row r="20" customFormat="false" ht="15" hidden="false" customHeight="false" outlineLevel="0" collapsed="false">
      <c r="C20" s="12" t="s">
        <v>13</v>
      </c>
    </row>
    <row r="21" customFormat="false" ht="15" hidden="false" customHeight="false" outlineLevel="0" collapsed="false">
      <c r="C21" s="12" t="s">
        <v>19</v>
      </c>
      <c r="D21" s="12" t="s">
        <v>20</v>
      </c>
    </row>
    <row r="22" customFormat="false" ht="15" hidden="false" customHeight="false" outlineLevel="0" collapsed="false">
      <c r="B22" s="31" t="s">
        <v>21</v>
      </c>
      <c r="C22" s="13" t="s">
        <v>17</v>
      </c>
      <c r="D22" s="13" t="s">
        <v>25</v>
      </c>
    </row>
    <row r="23" customFormat="false" ht="14.25" hidden="false" customHeight="false" outlineLevel="0" collapsed="false">
      <c r="B23" s="1" t="s">
        <v>26</v>
      </c>
      <c r="C23" s="17" t="n">
        <f aca="false">Initial!H10</f>
        <v>1000000</v>
      </c>
      <c r="D23" s="34" t="n">
        <f aca="false">Initial!I10</f>
        <v>0.666666666666667</v>
      </c>
    </row>
    <row r="24" customFormat="false" ht="14.25" hidden="false" customHeight="false" outlineLevel="0" collapsed="false">
      <c r="B24" s="1" t="s">
        <v>27</v>
      </c>
      <c r="C24" s="17" t="n">
        <f aca="false">Initial!H11</f>
        <v>149500</v>
      </c>
      <c r="D24" s="34" t="n">
        <f aca="false">Initial!I11</f>
        <v>0.0996666666666667</v>
      </c>
    </row>
    <row r="25" customFormat="false" ht="14.25" hidden="false" customHeight="false" outlineLevel="0" collapsed="false">
      <c r="B25" s="1" t="s">
        <v>28</v>
      </c>
      <c r="C25" s="17" t="n">
        <f aca="false">Initial!H12</f>
        <v>350500</v>
      </c>
      <c r="D25" s="34" t="n">
        <f aca="false">Initial!I12</f>
        <v>0.233666666666667</v>
      </c>
    </row>
    <row r="26" customFormat="false" ht="14.25" hidden="false" customHeight="false" outlineLevel="0" collapsed="false">
      <c r="B26" s="1" t="s">
        <v>29</v>
      </c>
      <c r="C26" s="18" t="n">
        <f aca="false">Initial!H13</f>
        <v>0</v>
      </c>
      <c r="D26" s="34" t="n">
        <f aca="false">Initial!I13</f>
        <v>0</v>
      </c>
    </row>
    <row r="27" customFormat="false" ht="14.25" hidden="false" customHeight="false" outlineLevel="0" collapsed="false">
      <c r="B27" s="1" t="s">
        <v>30</v>
      </c>
      <c r="C27" s="18" t="n">
        <f aca="false">Initial!H14</f>
        <v>0</v>
      </c>
      <c r="D27" s="34" t="n">
        <f aca="false">Initial!I14</f>
        <v>0</v>
      </c>
    </row>
    <row r="28" customFormat="false" ht="14.25" hidden="false" customHeight="false" outlineLevel="0" collapsed="false">
      <c r="B28" s="1" t="s">
        <v>31</v>
      </c>
      <c r="C28" s="18" t="n">
        <f aca="false">Initial!H15</f>
        <v>0</v>
      </c>
      <c r="D28" s="34" t="n">
        <f aca="false">Initial!I15</f>
        <v>0</v>
      </c>
    </row>
    <row r="29" customFormat="false" ht="14.25" hidden="false" customHeight="false" outlineLevel="0" collapsed="false">
      <c r="B29" s="1" t="s">
        <v>32</v>
      </c>
      <c r="C29" s="18" t="n">
        <f aca="false">Initial!H16</f>
        <v>0</v>
      </c>
      <c r="D29" s="34" t="n">
        <f aca="false">Initial!I16</f>
        <v>0</v>
      </c>
    </row>
    <row r="30" customFormat="false" ht="14.25" hidden="false" customHeight="false" outlineLevel="0" collapsed="false">
      <c r="B30" s="1" t="s">
        <v>33</v>
      </c>
      <c r="C30" s="18" t="n">
        <f aca="false">Initial!H17</f>
        <v>0</v>
      </c>
      <c r="D30" s="34" t="n">
        <f aca="false">Initial!I17</f>
        <v>0</v>
      </c>
    </row>
    <row r="31" customFormat="false" ht="16.5" hidden="false" customHeight="false" outlineLevel="0" collapsed="false">
      <c r="B31" s="1" t="s">
        <v>34</v>
      </c>
      <c r="C31" s="24" t="n">
        <f aca="false">Initial!H18</f>
        <v>0</v>
      </c>
      <c r="D31" s="35" t="n">
        <f aca="false">Initial!I18</f>
        <v>0</v>
      </c>
    </row>
    <row r="32" customFormat="false" ht="14.25" hidden="false" customHeight="false" outlineLevel="0" collapsed="false">
      <c r="D32" s="34"/>
    </row>
    <row r="33" customFormat="false" ht="15" hidden="false" customHeight="false" outlineLevel="0" collapsed="false">
      <c r="B33" s="12" t="s">
        <v>36</v>
      </c>
      <c r="C33" s="23" t="n">
        <f aca="false">Initial!H21</f>
        <v>1500000</v>
      </c>
      <c r="D33" s="36" t="n">
        <f aca="false">Initial!I21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26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I7" activeCellId="0" sqref="I7:I8"/>
    </sheetView>
  </sheetViews>
  <sheetFormatPr defaultColWidth="6.70703125" defaultRowHeight="14.2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37.56"/>
    <col collapsed="false" customWidth="true" hidden="false" outlineLevel="0" max="3" min="3" style="1" width="18.99"/>
    <col collapsed="false" customWidth="true" hidden="false" outlineLevel="0" max="4" min="4" style="1" width="15.13"/>
    <col collapsed="false" customWidth="true" hidden="false" outlineLevel="0" max="5" min="5" style="1" width="14.28"/>
    <col collapsed="false" customWidth="true" hidden="false" outlineLevel="0" max="6" min="6" style="1" width="11.99"/>
    <col collapsed="false" customWidth="true" hidden="false" outlineLevel="0" max="7" min="7" style="1" width="12.7"/>
    <col collapsed="false" customWidth="true" hidden="false" outlineLevel="0" max="8" min="8" style="1" width="11.99"/>
    <col collapsed="false" customWidth="true" hidden="false" outlineLevel="0" max="9" min="9" style="1" width="12.85"/>
    <col collapsed="false" customWidth="false" hidden="false" outlineLevel="0" max="12" min="10" style="1" width="6.7"/>
    <col collapsed="false" customWidth="true" hidden="false" outlineLevel="0" max="13" min="13" style="1" width="14.41"/>
    <col collapsed="false" customWidth="false" hidden="false" outlineLevel="0" max="257" min="14" style="1" width="6.7"/>
  </cols>
  <sheetData>
    <row r="1" customFormat="false" ht="15" hidden="false" customHeight="false" outlineLevel="0" collapsed="false"/>
    <row r="2" customFormat="false" ht="15" hidden="false" customHeight="false" outlineLevel="0" collapsed="false">
      <c r="B2" s="2" t="s">
        <v>0</v>
      </c>
      <c r="C2" s="3"/>
      <c r="D2" s="3"/>
      <c r="E2" s="3"/>
      <c r="F2" s="3"/>
      <c r="G2" s="4" t="s">
        <v>1</v>
      </c>
      <c r="H2" s="4"/>
      <c r="I2" s="5"/>
    </row>
    <row r="3" customFormat="false" ht="15.75" hidden="false" customHeight="false" outlineLevel="0" collapsed="false">
      <c r="B3" s="2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/>
      <c r="I3" s="7"/>
    </row>
    <row r="4" customFormat="false" ht="14.25" hidden="false" customHeight="false" outlineLevel="0" collapsed="false">
      <c r="B4" s="2" t="s">
        <v>9</v>
      </c>
      <c r="C4" s="37" t="s">
        <v>39</v>
      </c>
      <c r="D4" s="38" t="n">
        <v>36965</v>
      </c>
      <c r="E4" s="39" t="n">
        <v>340000</v>
      </c>
      <c r="F4" s="37" t="s">
        <v>11</v>
      </c>
      <c r="G4" s="40" t="n">
        <v>0.666666666666667</v>
      </c>
      <c r="H4" s="41" t="s">
        <v>12</v>
      </c>
      <c r="I4" s="8"/>
    </row>
    <row r="5" customFormat="false" ht="15" hidden="false" customHeight="false" outlineLevel="0" collapsed="false">
      <c r="B5" s="2"/>
      <c r="C5" s="37"/>
      <c r="D5" s="38"/>
      <c r="E5" s="39"/>
      <c r="F5" s="37"/>
      <c r="G5" s="40"/>
      <c r="H5" s="41"/>
      <c r="I5" s="8"/>
    </row>
    <row r="6" customFormat="false" ht="15" hidden="false" customHeight="false" outlineLevel="0" collapsed="false">
      <c r="C6" s="12"/>
      <c r="D6" s="12"/>
      <c r="E6" s="12" t="s">
        <v>40</v>
      </c>
      <c r="F6" s="12"/>
      <c r="G6" s="12"/>
      <c r="H6" s="12" t="s">
        <v>13</v>
      </c>
    </row>
    <row r="7" customFormat="false" ht="15" hidden="false" customHeight="false" outlineLevel="0" collapsed="false">
      <c r="C7" s="12" t="s">
        <v>14</v>
      </c>
      <c r="D7" s="12" t="s">
        <v>41</v>
      </c>
      <c r="E7" s="12" t="s">
        <v>16</v>
      </c>
      <c r="F7" s="12" t="s">
        <v>17</v>
      </c>
      <c r="G7" s="12" t="s">
        <v>18</v>
      </c>
      <c r="H7" s="12" t="s">
        <v>19</v>
      </c>
      <c r="I7" s="12" t="s">
        <v>20</v>
      </c>
    </row>
    <row r="8" customFormat="false" ht="15" hidden="false" customHeight="false" outlineLevel="0" collapsed="false">
      <c r="B8" s="13" t="s">
        <v>21</v>
      </c>
      <c r="C8" s="13" t="s">
        <v>17</v>
      </c>
      <c r="D8" s="13" t="s">
        <v>42</v>
      </c>
      <c r="E8" s="13" t="s">
        <v>23</v>
      </c>
      <c r="F8" s="13" t="s">
        <v>24</v>
      </c>
      <c r="G8" s="13" t="s">
        <v>24</v>
      </c>
      <c r="H8" s="13" t="s">
        <v>17</v>
      </c>
      <c r="I8" s="13" t="s">
        <v>25</v>
      </c>
      <c r="M8" s="18" t="n">
        <f aca="false">SUM(F13:F18)</f>
        <v>1050000</v>
      </c>
    </row>
    <row r="9" customFormat="false" ht="14.25" hidden="false" customHeight="false" outlineLevel="0" collapsed="false">
      <c r="M9" s="19" t="n">
        <f aca="false">M8/H21</f>
        <v>0.411764705882353</v>
      </c>
    </row>
    <row r="10" customFormat="false" ht="14.25" hidden="false" customHeight="false" outlineLevel="0" collapsed="false">
      <c r="B10" s="1" t="str">
        <f aca="false">Initial!B10</f>
        <v>Jennifer Binder</v>
      </c>
      <c r="C10" s="17" t="n">
        <f aca="false">Initial!H10</f>
        <v>1000000</v>
      </c>
      <c r="D10" s="15" t="n">
        <f aca="false">Initial!D10+Initial!E10</f>
        <v>0</v>
      </c>
      <c r="E10" s="15"/>
      <c r="F10" s="17" t="n">
        <f aca="false">E10/$G$4</f>
        <v>0</v>
      </c>
      <c r="G10" s="14" t="n">
        <v>0</v>
      </c>
      <c r="H10" s="18" t="n">
        <f aca="false">+C10+F10+G10</f>
        <v>1000000</v>
      </c>
      <c r="I10" s="19" t="n">
        <f aca="false">H10/$H$21</f>
        <v>0.392156862745098</v>
      </c>
    </row>
    <row r="11" customFormat="false" ht="14.25" hidden="false" customHeight="false" outlineLevel="0" collapsed="false">
      <c r="B11" s="1" t="str">
        <f aca="false">Initial!B11</f>
        <v>CEO Option Pool</v>
      </c>
      <c r="C11" s="17" t="n">
        <f aca="false">Initial!H11</f>
        <v>149500</v>
      </c>
      <c r="D11" s="15" t="n">
        <f aca="false">Initial!D11+Initial!E11</f>
        <v>0</v>
      </c>
      <c r="E11" s="15"/>
      <c r="F11" s="17" t="n">
        <f aca="false">E11/$G$4</f>
        <v>0</v>
      </c>
      <c r="G11" s="14"/>
      <c r="H11" s="18" t="n">
        <f aca="false">+C11+F11+G11</f>
        <v>149500</v>
      </c>
      <c r="I11" s="19" t="n">
        <f aca="false">H11/$H$21</f>
        <v>0.0586274509803922</v>
      </c>
    </row>
    <row r="12" customFormat="false" ht="14.25" hidden="false" customHeight="false" outlineLevel="0" collapsed="false">
      <c r="B12" s="1" t="str">
        <f aca="false">Initial!B12</f>
        <v>Employee Option Pool</v>
      </c>
      <c r="C12" s="17" t="n">
        <f aca="false">Initial!H12</f>
        <v>350500</v>
      </c>
      <c r="D12" s="15" t="n">
        <f aca="false">Initial!D12+Initial!E12</f>
        <v>0</v>
      </c>
      <c r="E12" s="15"/>
      <c r="F12" s="17" t="n">
        <f aca="false">E12/$G$4</f>
        <v>0</v>
      </c>
      <c r="G12" s="14"/>
      <c r="H12" s="18" t="n">
        <f aca="false">+C12+F12+G12</f>
        <v>350500</v>
      </c>
      <c r="I12" s="19" t="n">
        <f aca="false">H12/$H$21</f>
        <v>0.137450980392157</v>
      </c>
    </row>
    <row r="13" customFormat="false" ht="14.25" hidden="false" customHeight="false" outlineLevel="0" collapsed="false">
      <c r="B13" s="1" t="s">
        <v>29</v>
      </c>
      <c r="C13" s="17" t="n">
        <f aca="false">Initial!H13</f>
        <v>0</v>
      </c>
      <c r="D13" s="15" t="n">
        <v>120000</v>
      </c>
      <c r="E13" s="15" t="n">
        <v>30000</v>
      </c>
      <c r="F13" s="17" t="n">
        <f aca="false">(D13+E13)/($G$4)</f>
        <v>225000</v>
      </c>
      <c r="G13" s="14" t="n">
        <v>0</v>
      </c>
      <c r="H13" s="18" t="n">
        <f aca="false">+C13+F13+G13</f>
        <v>225000</v>
      </c>
      <c r="I13" s="19" t="n">
        <f aca="false">H13/$H$21</f>
        <v>0.0882352941176471</v>
      </c>
    </row>
    <row r="14" customFormat="false" ht="14.25" hidden="false" customHeight="false" outlineLevel="0" collapsed="false">
      <c r="B14" s="1" t="s">
        <v>30</v>
      </c>
      <c r="C14" s="17" t="n">
        <f aca="false">Initial!H14</f>
        <v>0</v>
      </c>
      <c r="D14" s="15" t="n">
        <v>60000</v>
      </c>
      <c r="E14" s="15" t="n">
        <v>60000</v>
      </c>
      <c r="F14" s="17" t="n">
        <f aca="false">(D14+E14)/($G$4)</f>
        <v>180000</v>
      </c>
      <c r="G14" s="14" t="n">
        <v>0</v>
      </c>
      <c r="H14" s="18" t="n">
        <f aca="false">+C14+F14+G14</f>
        <v>180000</v>
      </c>
      <c r="I14" s="19" t="n">
        <f aca="false">H14/$H$21</f>
        <v>0.0705882352941176</v>
      </c>
    </row>
    <row r="15" customFormat="false" ht="14.25" hidden="false" customHeight="false" outlineLevel="0" collapsed="false">
      <c r="B15" s="1" t="s">
        <v>31</v>
      </c>
      <c r="C15" s="17" t="n">
        <f aca="false">Initial!H15</f>
        <v>0</v>
      </c>
      <c r="D15" s="15" t="n">
        <v>60000</v>
      </c>
      <c r="E15" s="15" t="n">
        <v>90000</v>
      </c>
      <c r="F15" s="17" t="n">
        <f aca="false">(D15+E15)/($G$4)</f>
        <v>225000</v>
      </c>
      <c r="G15" s="14" t="n">
        <v>0</v>
      </c>
      <c r="H15" s="18" t="n">
        <f aca="false">+C15+F15+G15</f>
        <v>225000</v>
      </c>
      <c r="I15" s="19" t="n">
        <f aca="false">H15/$H$21</f>
        <v>0.0882352941176471</v>
      </c>
    </row>
    <row r="16" customFormat="false" ht="14.25" hidden="false" customHeight="false" outlineLevel="0" collapsed="false">
      <c r="B16" s="1" t="s">
        <v>32</v>
      </c>
      <c r="C16" s="17" t="n">
        <f aca="false">Initial!H16</f>
        <v>0</v>
      </c>
      <c r="D16" s="15" t="n">
        <v>60000</v>
      </c>
      <c r="E16" s="15" t="n">
        <v>60000</v>
      </c>
      <c r="F16" s="17" t="n">
        <f aca="false">(D16+E16)/($G$4)</f>
        <v>180000</v>
      </c>
      <c r="G16" s="14" t="n">
        <v>0</v>
      </c>
      <c r="H16" s="18" t="n">
        <f aca="false">+C16+F16+G16</f>
        <v>180000</v>
      </c>
      <c r="I16" s="19" t="n">
        <f aca="false">H16/$H$21</f>
        <v>0.0705882352941176</v>
      </c>
    </row>
    <row r="17" customFormat="false" ht="14.25" hidden="false" customHeight="false" outlineLevel="0" collapsed="false">
      <c r="B17" s="1" t="s">
        <v>33</v>
      </c>
      <c r="C17" s="17" t="n">
        <f aca="false">Initial!H17</f>
        <v>0</v>
      </c>
      <c r="D17" s="15" t="n">
        <v>60000</v>
      </c>
      <c r="E17" s="15" t="n">
        <v>60000</v>
      </c>
      <c r="F17" s="17" t="n">
        <f aca="false">(D17+E17)/($G$4)</f>
        <v>180000</v>
      </c>
      <c r="G17" s="14" t="n">
        <v>0</v>
      </c>
      <c r="H17" s="18" t="n">
        <f aca="false">+C17+F17+G17</f>
        <v>180000</v>
      </c>
      <c r="I17" s="19" t="n">
        <f aca="false">H17/$H$21</f>
        <v>0.0705882352941176</v>
      </c>
    </row>
    <row r="18" customFormat="false" ht="14.25" hidden="false" customHeight="false" outlineLevel="0" collapsed="false">
      <c r="B18" s="1" t="s">
        <v>34</v>
      </c>
      <c r="C18" s="17" t="n">
        <f aca="false">Initial!H18</f>
        <v>0</v>
      </c>
      <c r="D18" s="15" t="n">
        <f aca="false">Initial!D27+Initial!E27</f>
        <v>0</v>
      </c>
      <c r="E18" s="15" t="n">
        <v>40000</v>
      </c>
      <c r="F18" s="17" t="n">
        <f aca="false">E18/$G$4</f>
        <v>60000</v>
      </c>
      <c r="G18" s="14" t="n">
        <v>0</v>
      </c>
      <c r="H18" s="18" t="n">
        <f aca="false">+C18+F18+G18</f>
        <v>60000</v>
      </c>
      <c r="I18" s="19" t="n">
        <f aca="false">H18/$H$21</f>
        <v>0.0235294117647059</v>
      </c>
    </row>
    <row r="19" customFormat="false" ht="16.5" hidden="false" customHeight="false" outlineLevel="0" collapsed="false">
      <c r="B19" s="1" t="s">
        <v>35</v>
      </c>
      <c r="C19" s="20" t="n">
        <v>0</v>
      </c>
      <c r="D19" s="21" t="n">
        <f aca="false">Initial!D28+Initial!E28</f>
        <v>0</v>
      </c>
      <c r="E19" s="42" t="n">
        <v>0</v>
      </c>
      <c r="F19" s="23" t="n">
        <f aca="false">E19/$G$4</f>
        <v>0</v>
      </c>
      <c r="G19" s="20" t="n">
        <v>0</v>
      </c>
      <c r="H19" s="24" t="n">
        <f aca="false">+C19+F19+G19</f>
        <v>0</v>
      </c>
      <c r="I19" s="25" t="n">
        <f aca="false">H19/$H$21</f>
        <v>0</v>
      </c>
    </row>
    <row r="21" customFormat="false" ht="15.75" hidden="false" customHeight="false" outlineLevel="0" collapsed="false">
      <c r="B21" s="12" t="s">
        <v>36</v>
      </c>
      <c r="C21" s="43" t="n">
        <f aca="false">SUM(C10:C19)</f>
        <v>1500000</v>
      </c>
      <c r="D21" s="44" t="n">
        <f aca="false">SUM(D10:D19)</f>
        <v>360000</v>
      </c>
      <c r="E21" s="44" t="n">
        <f aca="false">SUM(E10:E19)</f>
        <v>340000</v>
      </c>
      <c r="F21" s="43" t="n">
        <f aca="false">SUM(F10:F19)</f>
        <v>1050000</v>
      </c>
      <c r="G21" s="43" t="n">
        <f aca="false">SUM(G10:G19)</f>
        <v>0</v>
      </c>
      <c r="H21" s="43" t="n">
        <f aca="false">SUM(H10:H19)</f>
        <v>2550000</v>
      </c>
      <c r="I21" s="45" t="n">
        <f aca="false">SUM(I10:I19)</f>
        <v>1</v>
      </c>
    </row>
    <row r="22" customFormat="false" ht="15" hidden="false" customHeight="false" outlineLevel="0" collapsed="false"/>
    <row r="23" customFormat="false" ht="15" hidden="false" customHeight="false" outlineLevel="0" collapsed="false">
      <c r="B23" s="30" t="s">
        <v>37</v>
      </c>
      <c r="C23" s="46" t="n">
        <f aca="false">(D21+E21)/(M9)-(D21+E21)</f>
        <v>1000000</v>
      </c>
      <c r="D23" s="47"/>
    </row>
    <row r="24" customFormat="false" ht="15" hidden="false" customHeight="false" outlineLevel="0" collapsed="false">
      <c r="B24" s="30" t="s">
        <v>38</v>
      </c>
      <c r="C24" s="46" t="n">
        <f aca="false">H21*G4</f>
        <v>1700000</v>
      </c>
    </row>
    <row r="25" customFormat="false" ht="14.25" hidden="false" customHeight="false" outlineLevel="0" collapsed="false">
      <c r="F25" s="18"/>
    </row>
    <row r="26" customFormat="false" ht="14.25" hidden="false" customHeight="false" outlineLevel="0" collapsed="false">
      <c r="F26" s="18"/>
    </row>
  </sheetData>
  <mergeCells count="9">
    <mergeCell ref="B2:B3"/>
    <mergeCell ref="B4:B5"/>
    <mergeCell ref="C4:C5"/>
    <mergeCell ref="D4:D5"/>
    <mergeCell ref="E4:E5"/>
    <mergeCell ref="F4:F5"/>
    <mergeCell ref="G4:G5"/>
    <mergeCell ref="H4:H5"/>
    <mergeCell ref="I4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1999-09-16T19:34:22Z</dcterms:created>
  <dc:creator>jab</dc:creator>
  <dc:description/>
  <dc:language>en-US</dc:language>
  <cp:lastModifiedBy>John E. Price</cp:lastModifiedBy>
  <cp:lastPrinted>2001-02-21T12:45:29Z</cp:lastPrinted>
  <cp:revision>0</cp:revision>
  <dc:subject/>
  <dc:title/>
</cp:coreProperties>
</file>