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onsolidated" sheetId="1" state="visible" r:id="rId3"/>
    <sheet name="Natural Gas" sheetId="2" state="visible" r:id="rId4"/>
    <sheet name="Ontario" sheetId="3" state="visible" r:id="rId5"/>
    <sheet name="Finance" sheetId="4" state="visible" r:id="rId6"/>
    <sheet name="Executive" sheetId="5" state="visible" r:id="rId7"/>
    <sheet name="Alberta" sheetId="6" state="visible" r:id="rId8"/>
  </sheets>
  <externalReferences>
    <externalReference r:id="rId9"/>
    <externalReference r:id="rId10"/>
    <externalReference r:id="rId11"/>
    <externalReference r:id="rId12"/>
    <externalReference r:id="rId13"/>
  </externalReferences>
  <definedNames>
    <definedName function="false" hidden="false" localSheetId="5" name="_xlnm.Print_Area" vbProcedure="false">Alberta!$B$1:$I$39</definedName>
    <definedName function="false" hidden="false" localSheetId="0" name="_xlnm.Print_Area" vbProcedure="false">Consolidated!$B$1:$I$39</definedName>
    <definedName function="false" hidden="false" localSheetId="4" name="_xlnm.Print_Area" vbProcedure="false">Executive!$B$1:$I$39</definedName>
    <definedName function="false" hidden="false" localSheetId="3" name="_xlnm.Print_Area" vbProcedure="false">Finance!$B$1:$I$39</definedName>
    <definedName function="false" hidden="false" localSheetId="1" name="_xlnm.Print_Area" vbProcedure="false">'Natural Gas'!$B$1:$I$39</definedName>
    <definedName function="false" hidden="false" localSheetId="2" name="_xlnm.Print_Area" vbProcedure="false">Ontario!$B$1:$I$41</definedName>
    <definedName function="false" hidden="false" name="SAPFuncF4Help" vbProcedure="false">(#NAME?)</definedName>
    <definedName function="false" hidden="false" localSheetId="0" name="SAPFuncF4Help" vbProcedure="false">(#NAME?)</definedName>
    <definedName function="false" hidden="false" localSheetId="1" name="SAPFuncF4Help" vbProcedure="false">(#NAME?)</definedName>
    <definedName function="false" hidden="false" localSheetId="3" name="SAPFuncF4Help" vbProcedure="false">(#NAME?)</definedName>
    <definedName function="false" hidden="false" localSheetId="4" name="SAPFuncF4Help" vbProcedure="false">(#NAME?)</definedName>
    <definedName function="false" hidden="false" localSheetId="5" name="SAPFuncF4Help" vbProcedure="false">(#NAME?)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<sst xmlns="http://schemas.openxmlformats.org/spreadsheetml/2006/main" count="321" uniqueCount="64">
  <si>
    <t xml:space="preserve">Canada </t>
  </si>
  <si>
    <t xml:space="preserve">% of </t>
  </si>
  <si>
    <t xml:space="preserve">YTD Actual</t>
  </si>
  <si>
    <t xml:space="preserve">Annualized</t>
  </si>
  <si>
    <t xml:space="preserve">Total Exp</t>
  </si>
  <si>
    <t xml:space="preserve">ENACOMP</t>
  </si>
  <si>
    <t xml:space="preserve">Compensation</t>
  </si>
  <si>
    <t xml:space="preserve">Special Pays</t>
  </si>
  <si>
    <t xml:space="preserve">Analysts &amp; Associates  *</t>
  </si>
  <si>
    <t xml:space="preserve">ENABENTX</t>
  </si>
  <si>
    <t xml:space="preserve">Benefits &amp; Payroll Taxes</t>
  </si>
  <si>
    <t xml:space="preserve">ENAEMPEX</t>
  </si>
  <si>
    <t xml:space="preserve">Employee Expense</t>
  </si>
  <si>
    <t xml:space="preserve">ENAT&amp;EEX</t>
  </si>
  <si>
    <t xml:space="preserve">Travel &amp; Entertainment Expense</t>
  </si>
  <si>
    <t xml:space="preserve">ENAOUTSV</t>
  </si>
  <si>
    <t xml:space="preserve">Outside Services</t>
  </si>
  <si>
    <t xml:space="preserve">ENASUPP</t>
  </si>
  <si>
    <t xml:space="preserve">Supplies Expense</t>
  </si>
  <si>
    <t xml:space="preserve">ENAMKTEX</t>
  </si>
  <si>
    <t xml:space="preserve">Marketing</t>
  </si>
  <si>
    <t xml:space="preserve">ENACONTR</t>
  </si>
  <si>
    <t xml:space="preserve">Charitable Contributions</t>
  </si>
  <si>
    <t xml:space="preserve">ENARENT</t>
  </si>
  <si>
    <t xml:space="preserve">Rent</t>
  </si>
  <si>
    <t xml:space="preserve">ENATECH</t>
  </si>
  <si>
    <t xml:space="preserve">Technology</t>
  </si>
  <si>
    <t xml:space="preserve">ENATRANS</t>
  </si>
  <si>
    <t xml:space="preserve">Transportation</t>
  </si>
  <si>
    <t xml:space="preserve">ENAOTHEX</t>
  </si>
  <si>
    <t xml:space="preserve">Other Expenses</t>
  </si>
  <si>
    <t xml:space="preserve">ENATAXES</t>
  </si>
  <si>
    <t xml:space="preserve">Taxes Other than Income</t>
  </si>
  <si>
    <t xml:space="preserve">ENATOTDR</t>
  </si>
  <si>
    <t xml:space="preserve">Total Direct Expenses</t>
  </si>
  <si>
    <t xml:space="preserve">Headcount</t>
  </si>
  <si>
    <t xml:space="preserve">Analyst &amp; Associate Headcount</t>
  </si>
  <si>
    <t xml:space="preserve">Total Headcount</t>
  </si>
  <si>
    <t xml:space="preserve">ENAOUTLG</t>
  </si>
  <si>
    <t xml:space="preserve">*  Analysts and Associates are billed through normal payroll for Canada.</t>
  </si>
  <si>
    <t xml:space="preserve">ENAOUTTX</t>
  </si>
  <si>
    <t xml:space="preserve">ENAINSUR</t>
  </si>
  <si>
    <t xml:space="preserve">ENASYSDV</t>
  </si>
  <si>
    <t xml:space="preserve">ENACORIT</t>
  </si>
  <si>
    <t xml:space="preserve">ENACORRN</t>
  </si>
  <si>
    <t xml:space="preserve">ENAOTHAL</t>
  </si>
  <si>
    <t xml:space="preserve">ENADEPR</t>
  </si>
  <si>
    <t xml:space="preserve">Analysts &amp; Associates</t>
  </si>
  <si>
    <t xml:space="preserve">Outside Legal</t>
  </si>
  <si>
    <t xml:space="preserve">Outside Tax</t>
  </si>
  <si>
    <t xml:space="preserve">Insurance</t>
  </si>
  <si>
    <t xml:space="preserve">System Development</t>
  </si>
  <si>
    <t xml:space="preserve">Controllable Infrastructure</t>
  </si>
  <si>
    <t xml:space="preserve">Corporate Rent</t>
  </si>
  <si>
    <t xml:space="preserve">Other Allocated Direct  Expenses</t>
  </si>
  <si>
    <t xml:space="preserve">Depreciation &amp; Amortization</t>
  </si>
  <si>
    <t xml:space="preserve">2000 Reclass</t>
  </si>
  <si>
    <t xml:space="preserve">Letter of Credit Fees</t>
  </si>
  <si>
    <t xml:space="preserve">Legal fees</t>
  </si>
  <si>
    <t xml:space="preserve">Allocation Adjustments</t>
  </si>
  <si>
    <t xml:space="preserve">Currency Difference</t>
  </si>
  <si>
    <t xml:space="preserve">Currency Adjustment</t>
  </si>
  <si>
    <t xml:space="preserve">Outside Services for PPA</t>
  </si>
  <si>
    <t xml:space="preserve">Relocation Expenses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</si>
</sst>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mmmm\-yy"/>
    <numFmt numFmtId="166" formatCode="[$-409]mmm\-yy"/>
    <numFmt numFmtId="167" formatCode="@"/>
    <numFmt numFmtId="168" formatCode="_(* #,##0.00_);_(* \(#,##0.00\);_(* \-??_);_(@_)"/>
    <numFmt numFmtId="169" formatCode="_(* #,##0_);_(* \(#,##0\);_(* \-??_);_(@_)"/>
    <numFmt numFmtId="170" formatCode="0%"/>
    <numFmt numFmtId="171" formatCode="_(\$* #,##0.00_);_(\$* \(#,##0.00\);_(\$* \-??_);_(@_)"/>
    <numFmt numFmtId="172" formatCode="_(\$* #,##0_);_(\$* \(#,##0\);_(\$* \-??_);_(@_)"/>
  </numFmts>
  <fonts count="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 Narrow"/>
      <family val="2"/>
    </font>
    <font>
      <b val="true"/>
      <sz val="10"/>
      <name val="Arial Narrow"/>
      <family val="2"/>
    </font>
    <font>
      <b val="true"/>
      <u val="single"/>
      <sz val="10"/>
      <name val="Arial Narrow"/>
      <family val="2"/>
    </font>
    <font>
      <sz val="10"/>
      <color rgb="FFFFFFFF"/>
      <name val="Arial Narrow"/>
      <family val="2"/>
    </font>
    <font>
      <sz val="10"/>
      <name val="Arial Narrow"/>
      <family val="2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/>
      <right/>
      <top style="thin"/>
      <bottom style="thin"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164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</cellStyleXfs>
  <cellXfs count="2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7" fillId="0" borderId="0" xfId="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0" xfId="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8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0" borderId="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</cellXfs>
  <cellStyles count="1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SAPLocked" xfId="20"/>
    <cellStyle name="SAPOutput" xfId="21"/>
    <cellStyle name="SAPUnLocked" xfId="22"/>
    <cellStyle name="*unknown*" xfId="7" builtinId="1"/>
    <cellStyle name="*unknown*" xfId="5" builtinId="1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externalLink" Target="externalLinks/externalLink1.xml"/><Relationship Id="rId10" Type="http://schemas.openxmlformats.org/officeDocument/2006/relationships/externalLink" Target="externalLinks/externalLink2.xml"/><Relationship Id="rId11" Type="http://schemas.openxmlformats.org/officeDocument/2006/relationships/externalLink" Target="externalLinks/externalLink3.xml"/><Relationship Id="rId12" Type="http://schemas.openxmlformats.org/officeDocument/2006/relationships/externalLink" Target="externalLinks/externalLink4.xml"/><Relationship Id="rId13" Type="http://schemas.openxmlformats.org/officeDocument/2006/relationships/externalLink" Target="externalLinks/externalLink5.xml"/><Relationship Id="rId14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Can%20Gas%20%20Report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Can%20Ontario%20Report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Can%20Finance%20Report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xls/Can%20Executive%20Report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xls/Can%20Alberta%20Orig%20Report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ull Sheet"/>
      <sheetName val="Team Report"/>
      <sheetName val="Variance"/>
      <sheetName val="sapactivexlhiddensheet"/>
    </sheetNames>
    <sheetDataSet>
      <sheetData sheetId="0">
        <row r="9">
          <cell r="E9" t="str">
            <v>Canada Natural Gas</v>
          </cell>
        </row>
      </sheetData>
      <sheetData sheetId="1">
        <row r="1">
          <cell r="B1" t="str">
            <v>Enron North America</v>
          </cell>
        </row>
        <row r="3">
          <cell r="B3">
            <v>37135</v>
          </cell>
        </row>
        <row r="25">
          <cell r="BA25">
            <v>1193609.22</v>
          </cell>
        </row>
        <row r="26">
          <cell r="BA26">
            <v>103223.22</v>
          </cell>
        </row>
        <row r="27">
          <cell r="BA27">
            <v>22851.15</v>
          </cell>
        </row>
        <row r="28">
          <cell r="BA28">
            <v>104096.53</v>
          </cell>
        </row>
        <row r="29">
          <cell r="BA29">
            <v>0</v>
          </cell>
        </row>
        <row r="30">
          <cell r="BA30">
            <v>0</v>
          </cell>
        </row>
        <row r="31">
          <cell r="BA31">
            <v>0</v>
          </cell>
        </row>
        <row r="32">
          <cell r="BA32">
            <v>173109.88</v>
          </cell>
        </row>
        <row r="33">
          <cell r="BA33">
            <v>3086.96</v>
          </cell>
        </row>
        <row r="34">
          <cell r="BA34">
            <v>0</v>
          </cell>
        </row>
        <row r="35">
          <cell r="BA35">
            <v>488.97</v>
          </cell>
        </row>
        <row r="36">
          <cell r="BA36">
            <v>10705.9</v>
          </cell>
        </row>
        <row r="37">
          <cell r="BA37">
            <v>45596.1</v>
          </cell>
        </row>
        <row r="38">
          <cell r="BA38">
            <v>0</v>
          </cell>
        </row>
        <row r="39">
          <cell r="BA39">
            <v>0</v>
          </cell>
        </row>
        <row r="40">
          <cell r="BA40">
            <v>88767.63</v>
          </cell>
        </row>
        <row r="41">
          <cell r="BA41">
            <v>561.94</v>
          </cell>
        </row>
        <row r="42">
          <cell r="BA42">
            <v>1385081.29</v>
          </cell>
        </row>
        <row r="43">
          <cell r="BA43">
            <v>237144.99</v>
          </cell>
        </row>
        <row r="44">
          <cell r="BA44">
            <v>59.44</v>
          </cell>
        </row>
        <row r="45">
          <cell r="BA45">
            <v>900845.73</v>
          </cell>
        </row>
      </sheetData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ull Sheet"/>
      <sheetName val="Team Report"/>
      <sheetName val="Variance"/>
      <sheetName val="sapactivexlhiddensheet"/>
    </sheetNames>
    <sheetDataSet>
      <sheetData sheetId="0">
        <row r="9">
          <cell r="E9" t="str">
            <v>Canada Ontario</v>
          </cell>
        </row>
      </sheetData>
      <sheetData sheetId="1">
        <row r="1">
          <cell r="B1" t="str">
            <v>Enron North America</v>
          </cell>
        </row>
        <row r="3">
          <cell r="B3">
            <v>37135</v>
          </cell>
        </row>
        <row r="25">
          <cell r="BA25">
            <v>577497.65</v>
          </cell>
        </row>
        <row r="26">
          <cell r="BA26">
            <v>99488.99</v>
          </cell>
        </row>
        <row r="27">
          <cell r="BA27">
            <v>21575.31</v>
          </cell>
        </row>
        <row r="28">
          <cell r="BA28">
            <v>69520.99</v>
          </cell>
        </row>
        <row r="29">
          <cell r="BA29">
            <v>0</v>
          </cell>
        </row>
        <row r="30">
          <cell r="BA30">
            <v>0</v>
          </cell>
        </row>
        <row r="31">
          <cell r="BA31">
            <v>0</v>
          </cell>
        </row>
        <row r="32">
          <cell r="BA32">
            <v>53310.62</v>
          </cell>
        </row>
        <row r="33">
          <cell r="BA33">
            <v>994.06</v>
          </cell>
        </row>
        <row r="34">
          <cell r="BA34">
            <v>0</v>
          </cell>
        </row>
        <row r="35">
          <cell r="BA35">
            <v>319.1</v>
          </cell>
        </row>
        <row r="36">
          <cell r="BA36">
            <v>991.32</v>
          </cell>
        </row>
        <row r="37">
          <cell r="BA37">
            <v>1887.45</v>
          </cell>
        </row>
        <row r="38">
          <cell r="BA38">
            <v>0</v>
          </cell>
        </row>
        <row r="39">
          <cell r="BA39">
            <v>0</v>
          </cell>
        </row>
        <row r="40">
          <cell r="BA40">
            <v>678.65</v>
          </cell>
        </row>
        <row r="41">
          <cell r="BA41">
            <v>59.17</v>
          </cell>
        </row>
        <row r="42">
          <cell r="BA42">
            <v>-10154.84</v>
          </cell>
        </row>
        <row r="43">
          <cell r="BA43">
            <v>173309.93</v>
          </cell>
        </row>
        <row r="44">
          <cell r="BA44">
            <v>0</v>
          </cell>
        </row>
        <row r="45">
          <cell r="BA45">
            <v>0</v>
          </cell>
        </row>
      </sheetData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Pull Sheet"/>
      <sheetName val="Team Report"/>
      <sheetName val="Variance"/>
      <sheetName val="sapactivexlhiddensheet"/>
    </sheetNames>
    <sheetDataSet>
      <sheetData sheetId="0">
        <row r="9">
          <cell r="E9" t="str">
            <v>Canada Finance</v>
          </cell>
        </row>
      </sheetData>
      <sheetData sheetId="1">
        <row r="1">
          <cell r="B1" t="str">
            <v>Enron North America</v>
          </cell>
        </row>
        <row r="3">
          <cell r="B3">
            <v>37135</v>
          </cell>
        </row>
        <row r="25">
          <cell r="BA25">
            <v>290260.77</v>
          </cell>
        </row>
        <row r="26">
          <cell r="BA26">
            <v>38678.51</v>
          </cell>
        </row>
        <row r="27">
          <cell r="BA27">
            <v>4768.1</v>
          </cell>
        </row>
        <row r="28">
          <cell r="BA28">
            <v>39685.3</v>
          </cell>
        </row>
        <row r="29">
          <cell r="BA29">
            <v>0</v>
          </cell>
        </row>
        <row r="30">
          <cell r="BA30">
            <v>0</v>
          </cell>
        </row>
        <row r="31">
          <cell r="BA31">
            <v>0</v>
          </cell>
        </row>
        <row r="32">
          <cell r="BA32">
            <v>46875.47</v>
          </cell>
        </row>
        <row r="33">
          <cell r="BA33">
            <v>746.08</v>
          </cell>
        </row>
        <row r="34">
          <cell r="BA34">
            <v>0</v>
          </cell>
        </row>
        <row r="35">
          <cell r="BA35">
            <v>767.34</v>
          </cell>
        </row>
        <row r="36">
          <cell r="BA36">
            <v>3684.32</v>
          </cell>
        </row>
        <row r="37">
          <cell r="BA37">
            <v>288.83</v>
          </cell>
        </row>
        <row r="38">
          <cell r="BA38">
            <v>0</v>
          </cell>
        </row>
        <row r="39">
          <cell r="BA39">
            <v>0</v>
          </cell>
        </row>
        <row r="40">
          <cell r="BA40">
            <v>20820.11</v>
          </cell>
        </row>
        <row r="41">
          <cell r="BA41">
            <v>66.4799999999999</v>
          </cell>
        </row>
        <row r="42">
          <cell r="BA42">
            <v>-27077.19</v>
          </cell>
        </row>
        <row r="43">
          <cell r="BA43">
            <v>78608.89</v>
          </cell>
        </row>
        <row r="44">
          <cell r="BA44">
            <v>6047.26000000001</v>
          </cell>
        </row>
        <row r="45">
          <cell r="BA45">
            <v>135.17</v>
          </cell>
        </row>
      </sheetData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Pull Sheet"/>
      <sheetName val="Team Report"/>
      <sheetName val="Variance"/>
      <sheetName val="sapactivexlhiddensheet"/>
    </sheetNames>
    <sheetDataSet>
      <sheetData sheetId="0">
        <row r="9">
          <cell r="E9" t="str">
            <v>Canada Executive</v>
          </cell>
        </row>
      </sheetData>
      <sheetData sheetId="1">
        <row r="1">
          <cell r="B1" t="str">
            <v>Enron North America</v>
          </cell>
        </row>
        <row r="3">
          <cell r="B3">
            <v>37135</v>
          </cell>
        </row>
        <row r="25">
          <cell r="BA25">
            <v>201176.04</v>
          </cell>
        </row>
        <row r="27">
          <cell r="BA27">
            <v>3745.83</v>
          </cell>
        </row>
        <row r="28">
          <cell r="BA28">
            <v>12817.84</v>
          </cell>
        </row>
        <row r="29">
          <cell r="BA29">
            <v>0</v>
          </cell>
        </row>
        <row r="30">
          <cell r="BA30">
            <v>0</v>
          </cell>
        </row>
        <row r="31">
          <cell r="BA31">
            <v>15003</v>
          </cell>
        </row>
        <row r="32">
          <cell r="BA32">
            <v>8483.6</v>
          </cell>
        </row>
        <row r="33">
          <cell r="BA33">
            <v>795.65</v>
          </cell>
        </row>
        <row r="34">
          <cell r="BA34">
            <v>0</v>
          </cell>
        </row>
        <row r="35">
          <cell r="BA35">
            <v>308.21</v>
          </cell>
        </row>
        <row r="36">
          <cell r="BA36">
            <v>501.29</v>
          </cell>
        </row>
        <row r="37">
          <cell r="BA37">
            <v>0</v>
          </cell>
        </row>
        <row r="38">
          <cell r="BA38">
            <v>0</v>
          </cell>
        </row>
        <row r="39">
          <cell r="BA39">
            <v>942750.04</v>
          </cell>
        </row>
        <row r="40">
          <cell r="BA40">
            <v>539454.89</v>
          </cell>
        </row>
        <row r="41">
          <cell r="BA41">
            <v>0</v>
          </cell>
        </row>
        <row r="42">
          <cell r="BA42">
            <v>-12089.99</v>
          </cell>
        </row>
        <row r="43">
          <cell r="BA43">
            <v>45640.59</v>
          </cell>
        </row>
        <row r="44">
          <cell r="BA44">
            <v>0</v>
          </cell>
        </row>
        <row r="45">
          <cell r="BA45">
            <v>0</v>
          </cell>
        </row>
      </sheetData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ull Sheet"/>
      <sheetName val="Team Report"/>
      <sheetName val="Variance"/>
      <sheetName val="sapactivexlhiddensheet"/>
    </sheetNames>
    <sheetDataSet>
      <sheetData sheetId="0">
        <row r="9">
          <cell r="E9" t="str">
            <v>Canada - Alberta Power</v>
          </cell>
        </row>
      </sheetData>
      <sheetData sheetId="1">
        <row r="1">
          <cell r="B1" t="str">
            <v>Enron North America</v>
          </cell>
        </row>
        <row r="3">
          <cell r="B3">
            <v>37135</v>
          </cell>
        </row>
        <row r="25">
          <cell r="BA25">
            <v>593378.35</v>
          </cell>
        </row>
        <row r="26">
          <cell r="BA26">
            <v>71291.65</v>
          </cell>
        </row>
        <row r="27">
          <cell r="BA27">
            <v>14379.74</v>
          </cell>
        </row>
        <row r="28">
          <cell r="BA28">
            <v>103427.18</v>
          </cell>
        </row>
        <row r="29">
          <cell r="BA29">
            <v>0</v>
          </cell>
        </row>
        <row r="30">
          <cell r="BA30">
            <v>0</v>
          </cell>
        </row>
        <row r="31">
          <cell r="BA31">
            <v>0</v>
          </cell>
        </row>
        <row r="32">
          <cell r="BA32">
            <v>571462.41</v>
          </cell>
        </row>
        <row r="33">
          <cell r="BA33">
            <v>804.67</v>
          </cell>
        </row>
        <row r="34">
          <cell r="BA34">
            <v>0</v>
          </cell>
        </row>
        <row r="35">
          <cell r="BA35">
            <v>0</v>
          </cell>
        </row>
        <row r="36">
          <cell r="BA36">
            <v>3325.59</v>
          </cell>
        </row>
        <row r="37">
          <cell r="BA37">
            <v>4572.46</v>
          </cell>
        </row>
        <row r="38">
          <cell r="BA38">
            <v>0</v>
          </cell>
        </row>
        <row r="39">
          <cell r="BA39">
            <v>0</v>
          </cell>
        </row>
        <row r="40">
          <cell r="BA40">
            <v>4596.4</v>
          </cell>
        </row>
        <row r="41">
          <cell r="BA41">
            <v>0</v>
          </cell>
        </row>
        <row r="42">
          <cell r="BA42">
            <v>40699.9</v>
          </cell>
        </row>
        <row r="43">
          <cell r="BA43">
            <v>81244.67</v>
          </cell>
        </row>
        <row r="44">
          <cell r="BA44">
            <v>0</v>
          </cell>
        </row>
        <row r="45">
          <cell r="BA45">
            <v>0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R4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2" min="2" style="0" width="23.41"/>
    <col collapsed="false" customWidth="true" hidden="false" outlineLevel="0" max="3" min="3" style="0" width="13.99"/>
    <col collapsed="false" customWidth="true" hidden="false" outlineLevel="0" max="4" min="4" style="0" width="2.56"/>
    <col collapsed="false" customWidth="true" hidden="false" outlineLevel="0" max="5" min="5" style="0" width="13.99"/>
    <col collapsed="false" customWidth="true" hidden="false" outlineLevel="0" max="6" min="6" style="0" width="2.42"/>
  </cols>
  <sheetData>
    <row r="1" customFormat="false" ht="18" hidden="false" customHeight="false" outlineLevel="0" collapsed="false">
      <c r="B1" s="1" t="str">
        <f aca="false">'[1]Team Report'!B1</f>
        <v>Enron North America</v>
      </c>
      <c r="C1" s="1"/>
      <c r="D1" s="1"/>
      <c r="E1" s="1"/>
      <c r="F1" s="1"/>
      <c r="G1" s="1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</row>
    <row r="2" customFormat="false" ht="18" hidden="false" customHeight="false" outlineLevel="0" collapsed="false">
      <c r="B2" s="1" t="s">
        <v>0</v>
      </c>
      <c r="C2" s="1"/>
      <c r="D2" s="1"/>
      <c r="E2" s="1"/>
      <c r="F2" s="1"/>
      <c r="G2" s="1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</row>
    <row r="3" customFormat="false" ht="18" hidden="false" customHeight="false" outlineLevel="0" collapsed="false">
      <c r="B3" s="3" t="n">
        <f aca="false">'[1]Team Report'!B3</f>
        <v>37135</v>
      </c>
      <c r="C3" s="3"/>
      <c r="D3" s="3"/>
      <c r="E3" s="3"/>
      <c r="F3" s="3"/>
      <c r="G3" s="3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</row>
    <row r="6" customFormat="false" ht="12.75" hidden="false" customHeight="false" outlineLevel="0" collapsed="false">
      <c r="C6" s="5" t="n">
        <v>37135</v>
      </c>
      <c r="E6" s="5" t="n">
        <v>37135</v>
      </c>
      <c r="G6" s="5" t="s">
        <v>1</v>
      </c>
    </row>
    <row r="7" customFormat="false" ht="12.75" hidden="false" customHeight="false" outlineLevel="0" collapsed="false">
      <c r="C7" s="6" t="s">
        <v>2</v>
      </c>
      <c r="E7" s="6" t="s">
        <v>3</v>
      </c>
      <c r="G7" s="6" t="s">
        <v>4</v>
      </c>
    </row>
    <row r="8" customFormat="false" ht="12.75" hidden="false" customHeight="false" outlineLevel="0" collapsed="false">
      <c r="A8" s="7" t="s">
        <v>5</v>
      </c>
      <c r="B8" s="8" t="s">
        <v>6</v>
      </c>
      <c r="C8" s="9" t="n">
        <f aca="false">+'Natural Gas'!C8+Ontario!C8+Finance!C8+Executive!C8+Alberta!C8</f>
        <v>2855922.03</v>
      </c>
      <c r="E8" s="9" t="n">
        <f aca="false">+'Natural Gas'!E8+Ontario!E8+Finance!E8+Executive!E8+Alberta!E8</f>
        <v>3807896.04</v>
      </c>
      <c r="G8" s="10" t="n">
        <f aca="false">+E8/$E$23</f>
        <v>0.688958146994739</v>
      </c>
    </row>
    <row r="9" customFormat="false" ht="12.75" hidden="false" customHeight="false" outlineLevel="0" collapsed="false">
      <c r="A9" s="7"/>
      <c r="B9" s="8" t="s">
        <v>7</v>
      </c>
      <c r="C9" s="9" t="n">
        <f aca="false">+'Natural Gas'!C9+Ontario!C9+Finance!C9+Executive!C9+Alberta!C9</f>
        <v>0</v>
      </c>
      <c r="E9" s="9" t="n">
        <f aca="false">+'Natural Gas'!E9+Ontario!E9+Finance!E9+Executive!E9+Alberta!E9</f>
        <v>0</v>
      </c>
      <c r="G9" s="10" t="n">
        <f aca="false">+E9/$E$23</f>
        <v>0</v>
      </c>
    </row>
    <row r="10" customFormat="false" ht="12.75" hidden="false" customHeight="false" outlineLevel="0" collapsed="false">
      <c r="A10" s="7"/>
      <c r="B10" s="8" t="s">
        <v>8</v>
      </c>
      <c r="C10" s="9" t="n">
        <v>0</v>
      </c>
      <c r="E10" s="9" t="n">
        <v>0</v>
      </c>
      <c r="G10" s="10" t="n">
        <f aca="false">+E10/$E$23</f>
        <v>0</v>
      </c>
    </row>
    <row r="11" customFormat="false" ht="12.75" hidden="false" customHeight="false" outlineLevel="0" collapsed="false">
      <c r="A11" s="7" t="s">
        <v>9</v>
      </c>
      <c r="B11" s="8" t="s">
        <v>10</v>
      </c>
      <c r="C11" s="9" t="n">
        <f aca="false">+'Natural Gas'!C11+Ontario!C11+Finance!C11+Executive!C10+Alberta!C11</f>
        <v>312682.37</v>
      </c>
      <c r="E11" s="9" t="n">
        <f aca="false">+'Natural Gas'!E11+Ontario!E11+Finance!E11+Executive!E10+Alberta!E11</f>
        <v>416909.826666667</v>
      </c>
      <c r="G11" s="10" t="n">
        <f aca="false">+E11/$E$23</f>
        <v>0.0754310040576015</v>
      </c>
    </row>
    <row r="12" customFormat="false" ht="12.75" hidden="false" customHeight="false" outlineLevel="0" collapsed="false">
      <c r="A12" s="7" t="s">
        <v>11</v>
      </c>
      <c r="B12" s="8" t="s">
        <v>12</v>
      </c>
      <c r="C12" s="9" t="n">
        <f aca="false">+'Natural Gas'!C12+Ontario!C12+Finance!C12+Executive!C12+Alberta!C12</f>
        <v>67320.13</v>
      </c>
      <c r="E12" s="9" t="n">
        <f aca="false">+'Natural Gas'!E12+Ontario!E12+Finance!E12+Executive!E12+Alberta!E12</f>
        <v>89760.1733333333</v>
      </c>
      <c r="G12" s="10" t="n">
        <f aca="false">+E12/$E$23</f>
        <v>0.0162402024750812</v>
      </c>
    </row>
    <row r="13" customFormat="false" ht="12.75" hidden="false" customHeight="false" outlineLevel="0" collapsed="false">
      <c r="A13" s="7" t="s">
        <v>13</v>
      </c>
      <c r="B13" s="8" t="s">
        <v>14</v>
      </c>
      <c r="C13" s="9" t="n">
        <f aca="false">+'Natural Gas'!C13+Ontario!C13+Finance!C13+Executive!C13+Alberta!C13</f>
        <v>297871.84</v>
      </c>
      <c r="E13" s="9" t="n">
        <f aca="false">+'Natural Gas'!E13+Ontario!E13+Finance!E13+Executive!E13+Alberta!E13</f>
        <v>397162.453333333</v>
      </c>
      <c r="G13" s="10" t="n">
        <f aca="false">+E13/$E$23</f>
        <v>0.0718581350515068</v>
      </c>
    </row>
    <row r="14" customFormat="false" ht="12.75" hidden="false" customHeight="false" outlineLevel="0" collapsed="false">
      <c r="A14" s="7" t="s">
        <v>15</v>
      </c>
      <c r="B14" s="8" t="s">
        <v>16</v>
      </c>
      <c r="C14" s="9" t="n">
        <f aca="false">+'Natural Gas'!C14+Ontario!C14+Finance!C14+Executive!C14+Alberta!C14</f>
        <v>505739.98</v>
      </c>
      <c r="E14" s="9" t="n">
        <f aca="false">+'Natural Gas'!E14+Ontario!E14+Finance!E14+Executive!E14+Alberta!E14</f>
        <v>674319.973333333</v>
      </c>
      <c r="G14" s="10" t="n">
        <f aca="false">+E14/$E$23</f>
        <v>0.122003918812152</v>
      </c>
    </row>
    <row r="15" customFormat="false" ht="12.75" hidden="false" customHeight="false" outlineLevel="0" collapsed="false">
      <c r="A15" s="7" t="s">
        <v>17</v>
      </c>
      <c r="B15" s="8" t="s">
        <v>18</v>
      </c>
      <c r="C15" s="9" t="n">
        <f aca="false">+'Natural Gas'!C15+Ontario!C15+Finance!C15+Executive!C15+Alberta!C15</f>
        <v>6427.42</v>
      </c>
      <c r="E15" s="9" t="n">
        <f aca="false">+'Natural Gas'!E15+Ontario!E15+Finance!E15+Executive!E15+Alberta!E15</f>
        <v>8569.89333333333</v>
      </c>
      <c r="G15" s="10" t="n">
        <f aca="false">+E15/$E$23</f>
        <v>0.00155054071036979</v>
      </c>
    </row>
    <row r="16" customFormat="false" ht="12.75" hidden="false" customHeight="false" outlineLevel="0" collapsed="false">
      <c r="A16" s="7" t="s">
        <v>19</v>
      </c>
      <c r="B16" s="8" t="s">
        <v>20</v>
      </c>
      <c r="C16" s="9" t="n">
        <f aca="false">+'Natural Gas'!C16+Ontario!C16+Finance!C16+Executive!C16+Alberta!C16</f>
        <v>0</v>
      </c>
      <c r="E16" s="9" t="n">
        <f aca="false">+'Natural Gas'!E16+Ontario!E16+Finance!E16+Executive!E16+Alberta!E16</f>
        <v>0</v>
      </c>
      <c r="G16" s="10" t="n">
        <f aca="false">+E16/$E$23</f>
        <v>0</v>
      </c>
    </row>
    <row r="17" customFormat="false" ht="12.75" hidden="false" customHeight="false" outlineLevel="0" collapsed="false">
      <c r="A17" s="7" t="s">
        <v>21</v>
      </c>
      <c r="B17" s="8" t="s">
        <v>22</v>
      </c>
      <c r="C17" s="9" t="n">
        <f aca="false">+'Natural Gas'!C17+Ontario!C17+Finance!C17+Executive!C17+Alberta!C17</f>
        <v>1883.62</v>
      </c>
      <c r="E17" s="9" t="n">
        <f aca="false">+'Natural Gas'!E17+Ontario!E17+Finance!E17+Executive!E17+Alberta!E17</f>
        <v>2511.49333333333</v>
      </c>
      <c r="G17" s="10" t="n">
        <f aca="false">+E17/$E$23</f>
        <v>0.000454401531698059</v>
      </c>
    </row>
    <row r="18" customFormat="false" ht="12.75" hidden="false" customHeight="false" outlineLevel="0" collapsed="false">
      <c r="A18" s="7" t="s">
        <v>23</v>
      </c>
      <c r="B18" s="8" t="s">
        <v>24</v>
      </c>
      <c r="C18" s="9" t="n">
        <f aca="false">+'Natural Gas'!C18+Ontario!C18+Finance!C18+Executive!C18+Alberta!C18</f>
        <v>19208.42</v>
      </c>
      <c r="E18" s="9" t="n">
        <f aca="false">+'Natural Gas'!E18+Ontario!E18+Finance!E18+Executive!E18+Alberta!E18</f>
        <v>25611.2266666667</v>
      </c>
      <c r="G18" s="10" t="n">
        <f aca="false">+E18/$E$23</f>
        <v>0.00463380908543105</v>
      </c>
    </row>
    <row r="19" customFormat="false" ht="12.75" hidden="false" customHeight="false" outlineLevel="0" collapsed="false">
      <c r="A19" s="7" t="s">
        <v>25</v>
      </c>
      <c r="B19" s="8" t="s">
        <v>26</v>
      </c>
      <c r="C19" s="9" t="n">
        <f aca="false">+'Natural Gas'!C19+Ontario!C19+Finance!C19+Executive!C19+Alberta!C19</f>
        <v>52344.84</v>
      </c>
      <c r="E19" s="9" t="n">
        <f aca="false">+'Natural Gas'!E19+Ontario!E19+Finance!E19+Executive!E19+Alberta!E19</f>
        <v>69793.12</v>
      </c>
      <c r="G19" s="10" t="n">
        <f aca="false">+E19/$E$23</f>
        <v>0.0126275870252439</v>
      </c>
    </row>
    <row r="20" customFormat="false" ht="12.75" hidden="false" customHeight="false" outlineLevel="0" collapsed="false">
      <c r="A20" s="7" t="s">
        <v>27</v>
      </c>
      <c r="B20" s="8" t="s">
        <v>28</v>
      </c>
      <c r="C20" s="9" t="n">
        <f aca="false">+'Natural Gas'!C20+Ontario!C20+Finance!C20+Executive!C20+Alberta!C20</f>
        <v>0</v>
      </c>
      <c r="E20" s="9" t="n">
        <f aca="false">+'Natural Gas'!E20+Ontario!E20+Finance!E20+Executive!E20+Alberta!E20</f>
        <v>0</v>
      </c>
      <c r="G20" s="10" t="n">
        <f aca="false">+E20/$E$23</f>
        <v>0</v>
      </c>
    </row>
    <row r="21" customFormat="false" ht="12.75" hidden="false" customHeight="false" outlineLevel="0" collapsed="false">
      <c r="A21" s="7" t="s">
        <v>29</v>
      </c>
      <c r="B21" s="8" t="s">
        <v>30</v>
      </c>
      <c r="C21" s="9" t="n">
        <f aca="false">+'Natural Gas'!C21+Ontario!C21+Finance!C21+Executive!C21+Alberta!C21</f>
        <v>19769.17</v>
      </c>
      <c r="E21" s="9" t="n">
        <f aca="false">+'Natural Gas'!E21+Ontario!E21+Finance!E21+Executive!E21+Alberta!E21</f>
        <v>26358.8933333334</v>
      </c>
      <c r="G21" s="10" t="n">
        <f aca="false">+E21/$E$23</f>
        <v>0.00476908353510758</v>
      </c>
    </row>
    <row r="22" customFormat="false" ht="12.75" hidden="false" customHeight="false" outlineLevel="0" collapsed="false">
      <c r="A22" s="7" t="s">
        <v>31</v>
      </c>
      <c r="B22" s="8" t="s">
        <v>32</v>
      </c>
      <c r="C22" s="9" t="n">
        <f aca="false">+'Natural Gas'!C22+Ontario!C22+Finance!C22+Executive!C22+Alberta!C22</f>
        <v>6106.70000000001</v>
      </c>
      <c r="E22" s="9" t="n">
        <f aca="false">+'Natural Gas'!E22+Ontario!E22+Finance!E22+Executive!E22+Alberta!E22</f>
        <v>8142.26666666668</v>
      </c>
      <c r="G22" s="10" t="n">
        <f aca="false">+E22/$E$23</f>
        <v>0.00147317072106929</v>
      </c>
    </row>
    <row r="23" customFormat="false" ht="12.75" hidden="false" customHeight="false" outlineLevel="0" collapsed="false">
      <c r="A23" s="11" t="s">
        <v>33</v>
      </c>
      <c r="B23" s="12" t="s">
        <v>34</v>
      </c>
      <c r="C23" s="13" t="n">
        <f aca="false">SUM(C8:C22)</f>
        <v>4145276.52</v>
      </c>
      <c r="E23" s="13" t="n">
        <f aca="false">SUM(E8:E22)</f>
        <v>5527035.36</v>
      </c>
      <c r="G23" s="14" t="n">
        <f aca="false">SUM(G8:G22)</f>
        <v>1</v>
      </c>
    </row>
    <row r="25" customFormat="false" ht="12.75" hidden="false" customHeight="false" outlineLevel="0" collapsed="false">
      <c r="B25" s="12" t="s">
        <v>35</v>
      </c>
      <c r="C25" s="15"/>
      <c r="E25" s="16" t="n">
        <f aca="false">+'Natural Gas'!E25+Ontario!E25+Finance!E25+Executive!E25+Alberta!E25</f>
        <v>30</v>
      </c>
    </row>
    <row r="26" customFormat="false" ht="12.75" hidden="false" customHeight="false" outlineLevel="0" collapsed="false">
      <c r="C26" s="9"/>
      <c r="E26" s="8"/>
    </row>
    <row r="27" customFormat="false" ht="12.75" hidden="false" customHeight="false" outlineLevel="0" collapsed="false">
      <c r="B27" s="12" t="s">
        <v>36</v>
      </c>
      <c r="C27" s="9"/>
      <c r="E27" s="16" t="n">
        <f aca="false">+'Natural Gas'!E27+Ontario!E27+Finance!E27+Executive!E27+Alberta!E27</f>
        <v>20</v>
      </c>
    </row>
    <row r="29" customFormat="false" ht="12.75" hidden="false" customHeight="false" outlineLevel="0" collapsed="false">
      <c r="B29" s="12" t="s">
        <v>37</v>
      </c>
      <c r="C29" s="9"/>
      <c r="E29" s="17" t="n">
        <f aca="false">+E27+E25</f>
        <v>50</v>
      </c>
      <c r="F29" s="9"/>
    </row>
    <row r="31" customFormat="false" ht="12.75" hidden="false" customHeight="false" outlineLevel="0" collapsed="false">
      <c r="A31" s="7" t="s">
        <v>38</v>
      </c>
      <c r="B31" s="8" t="s">
        <v>39</v>
      </c>
      <c r="C31" s="9"/>
      <c r="E31" s="9"/>
    </row>
    <row r="32" customFormat="false" ht="12.75" hidden="false" customHeight="false" outlineLevel="0" collapsed="false">
      <c r="A32" s="7" t="s">
        <v>40</v>
      </c>
      <c r="B32" s="8"/>
      <c r="C32" s="9"/>
      <c r="E32" s="9"/>
    </row>
    <row r="33" customFormat="false" ht="12.75" hidden="false" customHeight="false" outlineLevel="0" collapsed="false">
      <c r="A33" s="7" t="s">
        <v>41</v>
      </c>
      <c r="B33" s="8"/>
      <c r="C33" s="9"/>
      <c r="E33" s="9"/>
    </row>
    <row r="34" customFormat="false" ht="12.75" hidden="false" customHeight="false" outlineLevel="0" collapsed="false">
      <c r="A34" s="7" t="s">
        <v>42</v>
      </c>
      <c r="B34" s="8"/>
      <c r="C34" s="9"/>
      <c r="E34" s="9"/>
    </row>
    <row r="35" customFormat="false" ht="12.75" hidden="false" customHeight="false" outlineLevel="0" collapsed="false">
      <c r="A35" s="7" t="s">
        <v>43</v>
      </c>
      <c r="B35" s="8"/>
      <c r="C35" s="9"/>
      <c r="E35" s="9"/>
    </row>
    <row r="36" customFormat="false" ht="12.75" hidden="false" customHeight="false" outlineLevel="0" collapsed="false">
      <c r="A36" s="7" t="s">
        <v>44</v>
      </c>
      <c r="B36" s="8"/>
      <c r="C36" s="9"/>
      <c r="E36" s="9"/>
    </row>
    <row r="37" customFormat="false" ht="12.75" hidden="false" customHeight="false" outlineLevel="0" collapsed="false">
      <c r="A37" s="7" t="s">
        <v>45</v>
      </c>
      <c r="B37" s="8"/>
      <c r="C37" s="9"/>
      <c r="E37" s="9"/>
    </row>
    <row r="38" customFormat="false" ht="12.75" hidden="false" customHeight="false" outlineLevel="0" collapsed="false">
      <c r="A38" s="7" t="s">
        <v>46</v>
      </c>
      <c r="B38" s="8"/>
      <c r="C38" s="9"/>
      <c r="E38" s="9"/>
    </row>
    <row r="39" customFormat="false" ht="12.75" hidden="false" customHeight="false" outlineLevel="0" collapsed="false">
      <c r="B39" s="8"/>
      <c r="C39" s="9"/>
      <c r="E39" s="9"/>
    </row>
    <row r="40" customFormat="false" ht="12.75" hidden="false" customHeight="false" outlineLevel="0" collapsed="false">
      <c r="B40" s="8"/>
      <c r="C40" s="9"/>
      <c r="E40" s="9"/>
    </row>
    <row r="41" customFormat="false" ht="12.75" hidden="false" customHeight="false" outlineLevel="0" collapsed="false">
      <c r="B41" s="8"/>
      <c r="C41" s="9"/>
      <c r="E41" s="9"/>
    </row>
    <row r="44" customFormat="false" ht="12.75" hidden="false" customHeight="false" outlineLevel="0" collapsed="false">
      <c r="C44" s="18"/>
    </row>
  </sheetData>
  <mergeCells count="3">
    <mergeCell ref="B1:G1"/>
    <mergeCell ref="B2:G2"/>
    <mergeCell ref="B3:G3"/>
  </mergeCells>
  <printOptions headings="false" gridLines="false" gridLinesSet="true" horizontalCentered="true" verticalCentered="false"/>
  <pageMargins left="0.747916666666667" right="0.429861111111111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R4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" activeCellId="0" sqref="B1:G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2" min="2" style="0" width="23.41"/>
    <col collapsed="false" customWidth="true" hidden="false" outlineLevel="0" max="3" min="3" style="0" width="13.99"/>
    <col collapsed="false" customWidth="true" hidden="false" outlineLevel="0" max="4" min="4" style="0" width="2.56"/>
    <col collapsed="false" customWidth="true" hidden="false" outlineLevel="0" max="5" min="5" style="0" width="13.99"/>
    <col collapsed="false" customWidth="true" hidden="false" outlineLevel="0" max="6" min="6" style="0" width="2.42"/>
  </cols>
  <sheetData>
    <row r="1" customFormat="false" ht="18" hidden="false" customHeight="false" outlineLevel="0" collapsed="false">
      <c r="B1" s="1" t="str">
        <f aca="false">'[1]Team Report'!B1</f>
        <v>Enron North America</v>
      </c>
      <c r="C1" s="1"/>
      <c r="D1" s="1"/>
      <c r="E1" s="1"/>
      <c r="F1" s="1"/>
      <c r="G1" s="1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</row>
    <row r="2" customFormat="false" ht="18" hidden="false" customHeight="false" outlineLevel="0" collapsed="false">
      <c r="B2" s="1" t="str">
        <f aca="false">'[1]Pull Sheet'!E9</f>
        <v>Canada Natural Gas</v>
      </c>
      <c r="C2" s="1"/>
      <c r="D2" s="1"/>
      <c r="E2" s="1"/>
      <c r="F2" s="1"/>
      <c r="G2" s="1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</row>
    <row r="3" customFormat="false" ht="18" hidden="false" customHeight="false" outlineLevel="0" collapsed="false">
      <c r="B3" s="3" t="n">
        <f aca="false">'[1]Team Report'!B3</f>
        <v>37135</v>
      </c>
      <c r="C3" s="3"/>
      <c r="D3" s="3"/>
      <c r="E3" s="3"/>
      <c r="F3" s="3"/>
      <c r="G3" s="3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</row>
    <row r="6" customFormat="false" ht="12.75" hidden="false" customHeight="false" outlineLevel="0" collapsed="false">
      <c r="C6" s="5" t="n">
        <v>37135</v>
      </c>
      <c r="E6" s="5" t="n">
        <v>37135</v>
      </c>
      <c r="G6" s="5" t="s">
        <v>1</v>
      </c>
    </row>
    <row r="7" customFormat="false" ht="12.75" hidden="false" customHeight="false" outlineLevel="0" collapsed="false">
      <c r="C7" s="6" t="s">
        <v>2</v>
      </c>
      <c r="E7" s="6" t="s">
        <v>3</v>
      </c>
      <c r="G7" s="6" t="s">
        <v>4</v>
      </c>
    </row>
    <row r="8" customFormat="false" ht="12.75" hidden="false" customHeight="false" outlineLevel="0" collapsed="false">
      <c r="A8" s="7" t="s">
        <v>5</v>
      </c>
      <c r="B8" s="8" t="s">
        <v>6</v>
      </c>
      <c r="C8" s="9" t="n">
        <f aca="false">'[1]Team Report'!BA25</f>
        <v>1193609.22</v>
      </c>
      <c r="E8" s="9" t="n">
        <f aca="false">(C8/9)*12</f>
        <v>1591478.96</v>
      </c>
      <c r="G8" s="10" t="n">
        <f aca="false">+E8/$E$23</f>
        <v>0.719708226653713</v>
      </c>
    </row>
    <row r="9" customFormat="false" ht="12.75" hidden="false" customHeight="false" outlineLevel="0" collapsed="false">
      <c r="A9" s="7"/>
      <c r="B9" s="8" t="s">
        <v>7</v>
      </c>
      <c r="C9" s="9"/>
      <c r="E9" s="9" t="n">
        <f aca="false">(C9/9)*12</f>
        <v>0</v>
      </c>
      <c r="G9" s="10" t="n">
        <f aca="false">+E9/$E$23</f>
        <v>0</v>
      </c>
    </row>
    <row r="10" customFormat="false" ht="12.75" hidden="false" customHeight="false" outlineLevel="0" collapsed="false">
      <c r="A10" s="7"/>
      <c r="B10" s="8" t="s">
        <v>47</v>
      </c>
      <c r="C10" s="9" t="n">
        <v>0</v>
      </c>
      <c r="E10" s="9" t="n">
        <v>0</v>
      </c>
      <c r="G10" s="10" t="n">
        <f aca="false">+E10/$E$23</f>
        <v>0</v>
      </c>
    </row>
    <row r="11" customFormat="false" ht="12.75" hidden="false" customHeight="false" outlineLevel="0" collapsed="false">
      <c r="A11" s="7" t="s">
        <v>9</v>
      </c>
      <c r="B11" s="8" t="s">
        <v>10</v>
      </c>
      <c r="C11" s="9" t="n">
        <f aca="false">'[1]Team Report'!BA26</f>
        <v>103223.22</v>
      </c>
      <c r="E11" s="9" t="n">
        <f aca="false">(C11/9)*12</f>
        <v>137630.96</v>
      </c>
      <c r="G11" s="10" t="n">
        <f aca="false">+E11/$E$23</f>
        <v>0.0622403039209819</v>
      </c>
    </row>
    <row r="12" customFormat="false" ht="12.75" hidden="false" customHeight="false" outlineLevel="0" collapsed="false">
      <c r="A12" s="7" t="s">
        <v>11</v>
      </c>
      <c r="B12" s="8" t="s">
        <v>12</v>
      </c>
      <c r="C12" s="9" t="n">
        <f aca="false">'[1]Team Report'!BA27</f>
        <v>22851.15</v>
      </c>
      <c r="E12" s="9" t="n">
        <f aca="false">(C12/9)*12</f>
        <v>30468.2</v>
      </c>
      <c r="G12" s="10" t="n">
        <f aca="false">+E12/$E$23</f>
        <v>0.0137785134095211</v>
      </c>
    </row>
    <row r="13" customFormat="false" ht="12.75" hidden="false" customHeight="false" outlineLevel="0" collapsed="false">
      <c r="A13" s="7" t="s">
        <v>13</v>
      </c>
      <c r="B13" s="8" t="s">
        <v>14</v>
      </c>
      <c r="C13" s="9" t="n">
        <f aca="false">'[1]Team Report'!BA28</f>
        <v>104096.53</v>
      </c>
      <c r="E13" s="9" t="n">
        <f aca="false">(C13/9)*12</f>
        <v>138795.373333333</v>
      </c>
      <c r="G13" s="10" t="n">
        <f aca="false">+E13/$E$23</f>
        <v>0.0627668819507821</v>
      </c>
    </row>
    <row r="14" customFormat="false" ht="12.75" hidden="false" customHeight="false" outlineLevel="0" collapsed="false">
      <c r="A14" s="7" t="s">
        <v>15</v>
      </c>
      <c r="B14" s="8" t="s">
        <v>16</v>
      </c>
      <c r="C14" s="9" t="n">
        <f aca="false">'[1]Team Report'!BA32</f>
        <v>173109.88</v>
      </c>
      <c r="E14" s="9" t="n">
        <f aca="false">(C14/9)*12</f>
        <v>230813.173333333</v>
      </c>
      <c r="G14" s="10" t="n">
        <f aca="false">+E14/$E$23</f>
        <v>0.104379727186622</v>
      </c>
    </row>
    <row r="15" customFormat="false" ht="12.75" hidden="false" customHeight="false" outlineLevel="0" collapsed="false">
      <c r="A15" s="7" t="s">
        <v>17</v>
      </c>
      <c r="B15" s="8" t="s">
        <v>18</v>
      </c>
      <c r="C15" s="9" t="n">
        <f aca="false">'[1]Team Report'!BA33</f>
        <v>3086.96</v>
      </c>
      <c r="E15" s="9" t="n">
        <f aca="false">(C15/9)*12</f>
        <v>4115.94666666667</v>
      </c>
      <c r="G15" s="10" t="n">
        <f aca="false">+E15/$E$23</f>
        <v>0.00186133825889092</v>
      </c>
    </row>
    <row r="16" customFormat="false" ht="12.75" hidden="false" customHeight="false" outlineLevel="0" collapsed="false">
      <c r="A16" s="7" t="s">
        <v>19</v>
      </c>
      <c r="B16" s="8" t="s">
        <v>20</v>
      </c>
      <c r="C16" s="9" t="n">
        <f aca="false">'[1]Team Report'!BA34</f>
        <v>0</v>
      </c>
      <c r="E16" s="9" t="n">
        <f aca="false">(C16/9)*12</f>
        <v>0</v>
      </c>
      <c r="G16" s="10" t="n">
        <f aca="false">+E16/$E$23</f>
        <v>0</v>
      </c>
    </row>
    <row r="17" customFormat="false" ht="12.75" hidden="false" customHeight="false" outlineLevel="0" collapsed="false">
      <c r="A17" s="7" t="s">
        <v>21</v>
      </c>
      <c r="B17" s="8" t="s">
        <v>22</v>
      </c>
      <c r="C17" s="9" t="n">
        <f aca="false">'[1]Team Report'!BA35</f>
        <v>488.97</v>
      </c>
      <c r="E17" s="9" t="n">
        <f aca="false">(C17/9)*12</f>
        <v>651.96</v>
      </c>
      <c r="G17" s="10" t="n">
        <f aca="false">+E17/$E$23</f>
        <v>0.000294833288558936</v>
      </c>
    </row>
    <row r="18" customFormat="false" ht="12.75" hidden="false" customHeight="false" outlineLevel="0" collapsed="false">
      <c r="A18" s="7" t="s">
        <v>23</v>
      </c>
      <c r="B18" s="8" t="s">
        <v>24</v>
      </c>
      <c r="C18" s="9" t="n">
        <f aca="false">'[1]Team Report'!BA36</f>
        <v>10705.9</v>
      </c>
      <c r="E18" s="9" t="n">
        <f aca="false">(C18/9)*12</f>
        <v>14274.5333333333</v>
      </c>
      <c r="G18" s="10" t="n">
        <f aca="false">+E18/$E$23</f>
        <v>0.00645531567168356</v>
      </c>
    </row>
    <row r="19" customFormat="false" ht="12.75" hidden="false" customHeight="false" outlineLevel="0" collapsed="false">
      <c r="A19" s="7" t="s">
        <v>25</v>
      </c>
      <c r="B19" s="8" t="s">
        <v>26</v>
      </c>
      <c r="C19" s="9" t="n">
        <f aca="false">'[1]Team Report'!BA37</f>
        <v>45596.1</v>
      </c>
      <c r="E19" s="9" t="n">
        <f aca="false">(C19/9)*12</f>
        <v>60794.8</v>
      </c>
      <c r="G19" s="10" t="n">
        <f aca="false">+E19/$E$23</f>
        <v>0.0274929916118823</v>
      </c>
    </row>
    <row r="20" customFormat="false" ht="12.75" hidden="false" customHeight="false" outlineLevel="0" collapsed="false">
      <c r="A20" s="7" t="s">
        <v>27</v>
      </c>
      <c r="B20" s="8" t="s">
        <v>28</v>
      </c>
      <c r="C20" s="9" t="n">
        <f aca="false">'[1]Team Report'!BA38</f>
        <v>0</v>
      </c>
      <c r="E20" s="9" t="n">
        <f aca="false">(C20/9)*12</f>
        <v>0</v>
      </c>
      <c r="G20" s="10" t="n">
        <f aca="false">+E20/$E$23</f>
        <v>0</v>
      </c>
    </row>
    <row r="21" customFormat="false" ht="12.75" hidden="false" customHeight="false" outlineLevel="0" collapsed="false">
      <c r="A21" s="7" t="s">
        <v>29</v>
      </c>
      <c r="B21" s="8" t="s">
        <v>30</v>
      </c>
      <c r="C21" s="9" t="n">
        <f aca="false">'[1]Team Report'!BA42-C39-C40</f>
        <v>1635.29000000004</v>
      </c>
      <c r="E21" s="9" t="n">
        <f aca="false">(C21/9)*12</f>
        <v>2180.38666666672</v>
      </c>
      <c r="G21" s="10" t="n">
        <f aca="false">+E21/$E$23</f>
        <v>0.000986027626331989</v>
      </c>
    </row>
    <row r="22" customFormat="false" ht="12.75" hidden="false" customHeight="false" outlineLevel="0" collapsed="false">
      <c r="A22" s="7" t="s">
        <v>31</v>
      </c>
      <c r="B22" s="8" t="s">
        <v>32</v>
      </c>
      <c r="C22" s="9" t="n">
        <f aca="false">'[1]Team Report'!BA44</f>
        <v>59.44</v>
      </c>
      <c r="E22" s="9" t="n">
        <f aca="false">(C22/9)*12</f>
        <v>79.2533333333333</v>
      </c>
      <c r="G22" s="10" t="n">
        <f aca="false">+E22/$E$23</f>
        <v>3.58404210318489E-005</v>
      </c>
    </row>
    <row r="23" customFormat="false" ht="12.75" hidden="false" customHeight="false" outlineLevel="0" collapsed="false">
      <c r="A23" s="11" t="s">
        <v>33</v>
      </c>
      <c r="B23" s="12" t="s">
        <v>34</v>
      </c>
      <c r="C23" s="13" t="n">
        <f aca="false">SUM(C8:C22)</f>
        <v>1658462.66</v>
      </c>
      <c r="E23" s="13" t="n">
        <f aca="false">SUM(E8:E22)</f>
        <v>2211283.54666667</v>
      </c>
      <c r="G23" s="14" t="n">
        <f aca="false">SUM(G8:G22)</f>
        <v>1</v>
      </c>
    </row>
    <row r="25" customFormat="false" ht="12.75" hidden="false" customHeight="false" outlineLevel="0" collapsed="false">
      <c r="B25" s="12" t="s">
        <v>35</v>
      </c>
      <c r="C25" s="15"/>
      <c r="E25" s="16" t="n">
        <v>14</v>
      </c>
    </row>
    <row r="26" customFormat="false" ht="12.75" hidden="false" customHeight="false" outlineLevel="0" collapsed="false">
      <c r="C26" s="9"/>
      <c r="E26" s="8"/>
    </row>
    <row r="27" customFormat="false" ht="12.75" hidden="false" customHeight="false" outlineLevel="0" collapsed="false">
      <c r="B27" s="12" t="s">
        <v>36</v>
      </c>
      <c r="C27" s="9"/>
      <c r="E27" s="16" t="n">
        <v>11</v>
      </c>
    </row>
    <row r="29" customFormat="false" ht="12.75" hidden="false" customHeight="false" outlineLevel="0" collapsed="false">
      <c r="B29" s="12" t="s">
        <v>37</v>
      </c>
      <c r="C29" s="9"/>
      <c r="E29" s="17" t="n">
        <f aca="false">+E27+E25</f>
        <v>25</v>
      </c>
      <c r="F29" s="9"/>
    </row>
    <row r="31" customFormat="false" ht="12.75" hidden="false" customHeight="false" outlineLevel="0" collapsed="false">
      <c r="A31" s="7" t="s">
        <v>38</v>
      </c>
      <c r="B31" s="8" t="s">
        <v>48</v>
      </c>
      <c r="C31" s="9" t="n">
        <f aca="false">'[1]Team Report'!BA29</f>
        <v>0</v>
      </c>
      <c r="E31" s="9" t="n">
        <f aca="false">(C31/9)*12</f>
        <v>0</v>
      </c>
    </row>
    <row r="32" customFormat="false" ht="12.75" hidden="false" customHeight="false" outlineLevel="0" collapsed="false">
      <c r="A32" s="7" t="s">
        <v>40</v>
      </c>
      <c r="B32" s="8" t="s">
        <v>49</v>
      </c>
      <c r="C32" s="9" t="n">
        <f aca="false">'[1]Team Report'!BA30</f>
        <v>0</v>
      </c>
      <c r="E32" s="9" t="n">
        <f aca="false">(C32/9)*12</f>
        <v>0</v>
      </c>
    </row>
    <row r="33" customFormat="false" ht="12.75" hidden="false" customHeight="false" outlineLevel="0" collapsed="false">
      <c r="A33" s="7" t="s">
        <v>41</v>
      </c>
      <c r="B33" s="8" t="s">
        <v>50</v>
      </c>
      <c r="C33" s="9" t="n">
        <f aca="false">'[1]Team Report'!BA31</f>
        <v>0</v>
      </c>
      <c r="E33" s="9" t="n">
        <f aca="false">(C33/9)*12</f>
        <v>0</v>
      </c>
    </row>
    <row r="34" customFormat="false" ht="12.75" hidden="false" customHeight="false" outlineLevel="0" collapsed="false">
      <c r="A34" s="7" t="s">
        <v>42</v>
      </c>
      <c r="B34" s="8" t="s">
        <v>51</v>
      </c>
      <c r="C34" s="9" t="n">
        <f aca="false">'[1]Team Report'!BA39</f>
        <v>0</v>
      </c>
      <c r="E34" s="9" t="n">
        <f aca="false">(C34/9)*12</f>
        <v>0</v>
      </c>
    </row>
    <row r="35" customFormat="false" ht="12.75" hidden="false" customHeight="false" outlineLevel="0" collapsed="false">
      <c r="A35" s="7" t="s">
        <v>43</v>
      </c>
      <c r="B35" s="8" t="s">
        <v>52</v>
      </c>
      <c r="C35" s="9" t="n">
        <f aca="false">'[1]Team Report'!BA40</f>
        <v>88767.63</v>
      </c>
      <c r="E35" s="9" t="n">
        <f aca="false">(C35/9)*12</f>
        <v>118356.84</v>
      </c>
    </row>
    <row r="36" customFormat="false" ht="12.75" hidden="false" customHeight="false" outlineLevel="0" collapsed="false">
      <c r="A36" s="7" t="s">
        <v>44</v>
      </c>
      <c r="B36" s="8" t="s">
        <v>53</v>
      </c>
      <c r="C36" s="9" t="n">
        <f aca="false">'[1]Team Report'!BA41</f>
        <v>561.94</v>
      </c>
      <c r="E36" s="9" t="n">
        <f aca="false">(C36/9)*12</f>
        <v>749.253333333333</v>
      </c>
    </row>
    <row r="37" customFormat="false" ht="12.75" hidden="false" customHeight="false" outlineLevel="0" collapsed="false">
      <c r="A37" s="7" t="s">
        <v>45</v>
      </c>
      <c r="B37" s="8" t="s">
        <v>54</v>
      </c>
      <c r="C37" s="9" t="n">
        <f aca="false">'[1]Team Report'!BA43</f>
        <v>237144.99</v>
      </c>
      <c r="E37" s="9" t="n">
        <f aca="false">(C37/9)*12</f>
        <v>316193.32</v>
      </c>
    </row>
    <row r="38" customFormat="false" ht="12.75" hidden="false" customHeight="false" outlineLevel="0" collapsed="false">
      <c r="A38" s="7" t="s">
        <v>46</v>
      </c>
      <c r="B38" s="8" t="s">
        <v>55</v>
      </c>
      <c r="C38" s="9" t="n">
        <f aca="false">'[1]Team Report'!BA45</f>
        <v>900845.73</v>
      </c>
      <c r="E38" s="9" t="n">
        <f aca="false">(C38/9)*12</f>
        <v>1201127.64</v>
      </c>
    </row>
    <row r="39" customFormat="false" ht="12.75" hidden="false" customHeight="false" outlineLevel="0" collapsed="false">
      <c r="B39" s="8" t="s">
        <v>56</v>
      </c>
      <c r="C39" s="9" t="n">
        <v>715989</v>
      </c>
      <c r="E39" s="9"/>
    </row>
    <row r="40" customFormat="false" ht="12.75" hidden="false" customHeight="false" outlineLevel="0" collapsed="false">
      <c r="B40" s="8" t="s">
        <v>57</v>
      </c>
      <c r="C40" s="9" t="n">
        <v>667457</v>
      </c>
      <c r="E40" s="9"/>
    </row>
    <row r="41" customFormat="false" ht="12.75" hidden="false" customHeight="false" outlineLevel="0" collapsed="false">
      <c r="B41" s="8" t="s">
        <v>58</v>
      </c>
      <c r="C41" s="9" t="n">
        <v>89202</v>
      </c>
      <c r="E41" s="9"/>
    </row>
    <row r="44" customFormat="false" ht="12.75" hidden="false" customHeight="false" outlineLevel="0" collapsed="false">
      <c r="C44" s="18" t="n">
        <f aca="false">C23+C31+C32+C33+C34+C35+C36+C37+C38</f>
        <v>2885782.95</v>
      </c>
    </row>
  </sheetData>
  <mergeCells count="3">
    <mergeCell ref="B1:G1"/>
    <mergeCell ref="B2:G2"/>
    <mergeCell ref="B3:G3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R4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2" min="2" style="0" width="23.41"/>
    <col collapsed="false" customWidth="true" hidden="false" outlineLevel="0" max="3" min="3" style="0" width="13.99"/>
    <col collapsed="false" customWidth="true" hidden="false" outlineLevel="0" max="4" min="4" style="0" width="2.56"/>
    <col collapsed="false" customWidth="true" hidden="false" outlineLevel="0" max="5" min="5" style="0" width="13.99"/>
    <col collapsed="false" customWidth="true" hidden="false" outlineLevel="0" max="6" min="6" style="0" width="2.42"/>
  </cols>
  <sheetData>
    <row r="1" customFormat="false" ht="18" hidden="false" customHeight="false" outlineLevel="0" collapsed="false">
      <c r="B1" s="1" t="str">
        <f aca="false">'[2]Team Report'!B1</f>
        <v>Enron North America</v>
      </c>
      <c r="C1" s="1"/>
      <c r="D1" s="1"/>
      <c r="E1" s="1"/>
      <c r="F1" s="1"/>
      <c r="G1" s="1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</row>
    <row r="2" customFormat="false" ht="18" hidden="false" customHeight="false" outlineLevel="0" collapsed="false">
      <c r="B2" s="1" t="str">
        <f aca="false">'[2]Pull Sheet'!E9</f>
        <v>Canada Ontario</v>
      </c>
      <c r="C2" s="1"/>
      <c r="D2" s="1"/>
      <c r="E2" s="1"/>
      <c r="F2" s="1"/>
      <c r="G2" s="1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</row>
    <row r="3" customFormat="false" ht="18" hidden="false" customHeight="false" outlineLevel="0" collapsed="false">
      <c r="B3" s="3" t="n">
        <f aca="false">'[2]Team Report'!B3</f>
        <v>37135</v>
      </c>
      <c r="C3" s="3"/>
      <c r="D3" s="3"/>
      <c r="E3" s="3"/>
      <c r="F3" s="3"/>
      <c r="G3" s="3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</row>
    <row r="6" customFormat="false" ht="12.75" hidden="false" customHeight="false" outlineLevel="0" collapsed="false">
      <c r="C6" s="5" t="n">
        <v>37135</v>
      </c>
      <c r="E6" s="5" t="n">
        <v>37135</v>
      </c>
      <c r="G6" s="5" t="s">
        <v>1</v>
      </c>
    </row>
    <row r="7" customFormat="false" ht="12.75" hidden="false" customHeight="false" outlineLevel="0" collapsed="false">
      <c r="C7" s="6" t="s">
        <v>2</v>
      </c>
      <c r="E7" s="6" t="s">
        <v>3</v>
      </c>
      <c r="G7" s="6" t="s">
        <v>4</v>
      </c>
    </row>
    <row r="8" customFormat="false" ht="12.75" hidden="false" customHeight="false" outlineLevel="0" collapsed="false">
      <c r="A8" s="7" t="s">
        <v>5</v>
      </c>
      <c r="B8" s="8" t="s">
        <v>6</v>
      </c>
      <c r="C8" s="9" t="n">
        <f aca="false">'[2]Team Report'!BA25</f>
        <v>577497.65</v>
      </c>
      <c r="E8" s="9" t="n">
        <f aca="false">(C8/9)*12</f>
        <v>769996.866666667</v>
      </c>
      <c r="G8" s="10" t="n">
        <f aca="false">+E8/$E$23</f>
        <v>0.69422402658426</v>
      </c>
    </row>
    <row r="9" customFormat="false" ht="12.75" hidden="false" customHeight="false" outlineLevel="0" collapsed="false">
      <c r="A9" s="7"/>
      <c r="B9" s="8" t="s">
        <v>7</v>
      </c>
      <c r="C9" s="9"/>
      <c r="E9" s="9" t="n">
        <f aca="false">(C9/9)*12</f>
        <v>0</v>
      </c>
      <c r="G9" s="10" t="n">
        <f aca="false">+E9/$E$23</f>
        <v>0</v>
      </c>
    </row>
    <row r="10" customFormat="false" ht="12.75" hidden="false" customHeight="false" outlineLevel="0" collapsed="false">
      <c r="A10" s="7"/>
      <c r="B10" s="8" t="s">
        <v>47</v>
      </c>
      <c r="C10" s="9" t="n">
        <v>0</v>
      </c>
      <c r="E10" s="9" t="n">
        <v>0</v>
      </c>
      <c r="G10" s="10" t="n">
        <f aca="false">+E10/$E$23</f>
        <v>0</v>
      </c>
    </row>
    <row r="11" customFormat="false" ht="12.75" hidden="false" customHeight="false" outlineLevel="0" collapsed="false">
      <c r="A11" s="7" t="s">
        <v>9</v>
      </c>
      <c r="B11" s="8" t="s">
        <v>10</v>
      </c>
      <c r="C11" s="9" t="n">
        <f aca="false">'[2]Team Report'!BA26</f>
        <v>99488.99</v>
      </c>
      <c r="E11" s="9" t="n">
        <f aca="false">(C11/9)*12</f>
        <v>132651.986666667</v>
      </c>
      <c r="G11" s="10" t="n">
        <f aca="false">+E11/$E$23</f>
        <v>0.119598144232451</v>
      </c>
    </row>
    <row r="12" customFormat="false" ht="12.75" hidden="false" customHeight="false" outlineLevel="0" collapsed="false">
      <c r="A12" s="7" t="s">
        <v>11</v>
      </c>
      <c r="B12" s="8" t="s">
        <v>12</v>
      </c>
      <c r="C12" s="9" t="n">
        <f aca="false">'[2]Team Report'!BA27</f>
        <v>21575.31</v>
      </c>
      <c r="E12" s="9" t="n">
        <f aca="false">(C12/9)*12</f>
        <v>28767.08</v>
      </c>
      <c r="G12" s="10" t="n">
        <f aca="false">+E12/$E$23</f>
        <v>0.0259362069837057</v>
      </c>
    </row>
    <row r="13" customFormat="false" ht="12.75" hidden="false" customHeight="false" outlineLevel="0" collapsed="false">
      <c r="A13" s="7" t="s">
        <v>13</v>
      </c>
      <c r="B13" s="8" t="s">
        <v>14</v>
      </c>
      <c r="C13" s="9" t="n">
        <f aca="false">'[2]Team Report'!BA28</f>
        <v>69520.99</v>
      </c>
      <c r="E13" s="9" t="n">
        <f aca="false">(C13/9)*12</f>
        <v>92694.6533333333</v>
      </c>
      <c r="G13" s="10" t="n">
        <f aca="false">+E13/$E$23</f>
        <v>0.0835728796644005</v>
      </c>
    </row>
    <row r="14" customFormat="false" ht="12.75" hidden="false" customHeight="false" outlineLevel="0" collapsed="false">
      <c r="A14" s="7" t="s">
        <v>15</v>
      </c>
      <c r="B14" s="8" t="s">
        <v>16</v>
      </c>
      <c r="C14" s="9" t="n">
        <f aca="false">'[2]Team Report'!BA32</f>
        <v>53310.62</v>
      </c>
      <c r="E14" s="9" t="n">
        <f aca="false">(C14/9)*12</f>
        <v>71080.8266666667</v>
      </c>
      <c r="G14" s="10" t="n">
        <f aca="false">+E14/$E$23</f>
        <v>0.0640859980574872</v>
      </c>
    </row>
    <row r="15" customFormat="false" ht="12.75" hidden="false" customHeight="false" outlineLevel="0" collapsed="false">
      <c r="A15" s="7" t="s">
        <v>17</v>
      </c>
      <c r="B15" s="8" t="s">
        <v>18</v>
      </c>
      <c r="C15" s="9" t="n">
        <f aca="false">'[2]Team Report'!BA33</f>
        <v>994.06</v>
      </c>
      <c r="E15" s="9" t="n">
        <f aca="false">(C15/9)*12</f>
        <v>1325.41333333333</v>
      </c>
      <c r="G15" s="10" t="n">
        <f aca="false">+E15/$E$23</f>
        <v>0.00119498379926975</v>
      </c>
    </row>
    <row r="16" customFormat="false" ht="12.75" hidden="false" customHeight="false" outlineLevel="0" collapsed="false">
      <c r="A16" s="7" t="s">
        <v>19</v>
      </c>
      <c r="B16" s="8" t="s">
        <v>20</v>
      </c>
      <c r="C16" s="9" t="n">
        <f aca="false">'[2]Team Report'!BA34</f>
        <v>0</v>
      </c>
      <c r="E16" s="9" t="n">
        <f aca="false">(C16/9)*12</f>
        <v>0</v>
      </c>
      <c r="G16" s="10" t="n">
        <f aca="false">+E16/$E$23</f>
        <v>0</v>
      </c>
    </row>
    <row r="17" customFormat="false" ht="12.75" hidden="false" customHeight="false" outlineLevel="0" collapsed="false">
      <c r="A17" s="7" t="s">
        <v>21</v>
      </c>
      <c r="B17" s="8" t="s">
        <v>22</v>
      </c>
      <c r="C17" s="9" t="n">
        <f aca="false">'[2]Team Report'!BA35</f>
        <v>319.1</v>
      </c>
      <c r="E17" s="9" t="n">
        <f aca="false">(C17/9)*12</f>
        <v>425.466666666667</v>
      </c>
      <c r="G17" s="10" t="n">
        <f aca="false">+E17/$E$23</f>
        <v>0.000383597901884168</v>
      </c>
    </row>
    <row r="18" customFormat="false" ht="12.75" hidden="false" customHeight="false" outlineLevel="0" collapsed="false">
      <c r="A18" s="7" t="s">
        <v>23</v>
      </c>
      <c r="B18" s="8" t="s">
        <v>24</v>
      </c>
      <c r="C18" s="9" t="n">
        <f aca="false">'[2]Team Report'!BA36</f>
        <v>991.32</v>
      </c>
      <c r="E18" s="9" t="n">
        <f aca="false">(C18/9)*12</f>
        <v>1321.76</v>
      </c>
      <c r="G18" s="10" t="n">
        <f aca="false">+E18/$E$23</f>
        <v>0.00119168997836356</v>
      </c>
    </row>
    <row r="19" customFormat="false" ht="12.75" hidden="false" customHeight="false" outlineLevel="0" collapsed="false">
      <c r="A19" s="7" t="s">
        <v>25</v>
      </c>
      <c r="B19" s="8" t="s">
        <v>26</v>
      </c>
      <c r="C19" s="9" t="n">
        <f aca="false">'[2]Team Report'!BA37</f>
        <v>1887.45</v>
      </c>
      <c r="E19" s="9" t="n">
        <f aca="false">(C19/9)*12</f>
        <v>2516.6</v>
      </c>
      <c r="G19" s="10" t="n">
        <f aca="false">+E19/$E$23</f>
        <v>0.00226894973334777</v>
      </c>
    </row>
    <row r="20" customFormat="false" ht="12.75" hidden="false" customHeight="false" outlineLevel="0" collapsed="false">
      <c r="A20" s="7" t="s">
        <v>27</v>
      </c>
      <c r="B20" s="8" t="s">
        <v>28</v>
      </c>
      <c r="C20" s="9" t="n">
        <f aca="false">'[2]Team Report'!BA38</f>
        <v>0</v>
      </c>
      <c r="E20" s="9" t="n">
        <f aca="false">(C20/9)*12</f>
        <v>0</v>
      </c>
      <c r="G20" s="10" t="n">
        <f aca="false">+E20/$E$23</f>
        <v>0</v>
      </c>
    </row>
    <row r="21" customFormat="false" ht="12.75" hidden="false" customHeight="false" outlineLevel="0" collapsed="false">
      <c r="A21" s="7" t="s">
        <v>29</v>
      </c>
      <c r="B21" s="8" t="s">
        <v>30</v>
      </c>
      <c r="C21" s="9" t="n">
        <f aca="false">'[2]Team Report'!BA42+C41</f>
        <v>6275.16</v>
      </c>
      <c r="E21" s="9" t="n">
        <f aca="false">(C21/9)*12</f>
        <v>8366.88</v>
      </c>
      <c r="G21" s="10" t="n">
        <f aca="false">+E21/$E$23</f>
        <v>0.00754352306483063</v>
      </c>
    </row>
    <row r="22" customFormat="false" ht="12.75" hidden="false" customHeight="false" outlineLevel="0" collapsed="false">
      <c r="A22" s="7" t="s">
        <v>31</v>
      </c>
      <c r="B22" s="8" t="s">
        <v>32</v>
      </c>
      <c r="C22" s="9" t="n">
        <f aca="false">'[2]Team Report'!BA44</f>
        <v>0</v>
      </c>
      <c r="E22" s="9" t="n">
        <f aca="false">(C22/9)*12</f>
        <v>0</v>
      </c>
      <c r="G22" s="10" t="n">
        <f aca="false">+E22/$E$23</f>
        <v>0</v>
      </c>
    </row>
    <row r="23" customFormat="false" ht="12.75" hidden="false" customHeight="false" outlineLevel="0" collapsed="false">
      <c r="A23" s="11" t="s">
        <v>33</v>
      </c>
      <c r="B23" s="12" t="s">
        <v>34</v>
      </c>
      <c r="C23" s="13" t="n">
        <f aca="false">SUM(C8:C22)</f>
        <v>831860.65</v>
      </c>
      <c r="E23" s="13" t="n">
        <f aca="false">SUM(E8:E22)</f>
        <v>1109147.53333333</v>
      </c>
      <c r="G23" s="14" t="n">
        <f aca="false">SUM(G8:G22)</f>
        <v>1</v>
      </c>
    </row>
    <row r="25" customFormat="false" ht="12.75" hidden="false" customHeight="false" outlineLevel="0" collapsed="false">
      <c r="B25" s="12" t="s">
        <v>35</v>
      </c>
      <c r="C25" s="19"/>
      <c r="E25" s="17" t="n">
        <v>1</v>
      </c>
    </row>
    <row r="26" customFormat="false" ht="12.75" hidden="false" customHeight="false" outlineLevel="0" collapsed="false">
      <c r="C26" s="9"/>
      <c r="E26" s="9"/>
    </row>
    <row r="27" customFormat="false" ht="12.75" hidden="false" customHeight="false" outlineLevel="0" collapsed="false">
      <c r="B27" s="12" t="s">
        <v>36</v>
      </c>
      <c r="C27" s="9"/>
      <c r="E27" s="17" t="n">
        <v>1</v>
      </c>
    </row>
    <row r="29" customFormat="false" ht="12.75" hidden="false" customHeight="false" outlineLevel="0" collapsed="false">
      <c r="B29" s="12" t="s">
        <v>37</v>
      </c>
      <c r="C29" s="9"/>
      <c r="E29" s="17" t="n">
        <f aca="false">+E27+E25</f>
        <v>2</v>
      </c>
      <c r="F29" s="9"/>
    </row>
    <row r="33" customFormat="false" ht="12.75" hidden="false" customHeight="false" outlineLevel="0" collapsed="false">
      <c r="A33" s="7" t="s">
        <v>38</v>
      </c>
      <c r="B33" s="8" t="s">
        <v>48</v>
      </c>
      <c r="C33" s="9" t="n">
        <f aca="false">'[2]Team Report'!BA29</f>
        <v>0</v>
      </c>
      <c r="E33" s="9" t="n">
        <f aca="false">(C33/9)*12</f>
        <v>0</v>
      </c>
    </row>
    <row r="34" customFormat="false" ht="12.75" hidden="false" customHeight="false" outlineLevel="0" collapsed="false">
      <c r="A34" s="7" t="s">
        <v>40</v>
      </c>
      <c r="B34" s="8" t="s">
        <v>49</v>
      </c>
      <c r="C34" s="9" t="n">
        <f aca="false">'[2]Team Report'!BA30</f>
        <v>0</v>
      </c>
      <c r="E34" s="9" t="n">
        <f aca="false">(C34/9)*12</f>
        <v>0</v>
      </c>
    </row>
    <row r="35" customFormat="false" ht="12.75" hidden="false" customHeight="false" outlineLevel="0" collapsed="false">
      <c r="A35" s="7" t="s">
        <v>41</v>
      </c>
      <c r="B35" s="8" t="s">
        <v>50</v>
      </c>
      <c r="C35" s="9" t="n">
        <f aca="false">'[2]Team Report'!BA31</f>
        <v>0</v>
      </c>
      <c r="E35" s="9" t="n">
        <f aca="false">(C35/9)*12</f>
        <v>0</v>
      </c>
    </row>
    <row r="36" customFormat="false" ht="12.75" hidden="false" customHeight="false" outlineLevel="0" collapsed="false">
      <c r="A36" s="7" t="s">
        <v>42</v>
      </c>
      <c r="B36" s="8" t="s">
        <v>51</v>
      </c>
      <c r="C36" s="9" t="n">
        <f aca="false">'[2]Team Report'!BA39</f>
        <v>0</v>
      </c>
      <c r="E36" s="9" t="n">
        <f aca="false">(C36/9)*12</f>
        <v>0</v>
      </c>
    </row>
    <row r="37" customFormat="false" ht="12.75" hidden="false" customHeight="false" outlineLevel="0" collapsed="false">
      <c r="A37" s="7" t="s">
        <v>43</v>
      </c>
      <c r="B37" s="8" t="s">
        <v>52</v>
      </c>
      <c r="C37" s="9" t="n">
        <f aca="false">'[2]Team Report'!BA40</f>
        <v>678.65</v>
      </c>
      <c r="E37" s="9" t="n">
        <f aca="false">(C37/9)*12</f>
        <v>904.866666666667</v>
      </c>
    </row>
    <row r="38" customFormat="false" ht="12.75" hidden="false" customHeight="false" outlineLevel="0" collapsed="false">
      <c r="A38" s="7" t="s">
        <v>44</v>
      </c>
      <c r="B38" s="8" t="s">
        <v>53</v>
      </c>
      <c r="C38" s="9" t="n">
        <f aca="false">'[2]Team Report'!BA41</f>
        <v>59.17</v>
      </c>
      <c r="E38" s="9" t="n">
        <f aca="false">(C38/9)*12</f>
        <v>78.8933333333333</v>
      </c>
    </row>
    <row r="39" customFormat="false" ht="12.75" hidden="false" customHeight="false" outlineLevel="0" collapsed="false">
      <c r="A39" s="7" t="s">
        <v>45</v>
      </c>
      <c r="B39" s="8" t="s">
        <v>54</v>
      </c>
      <c r="C39" s="9" t="n">
        <f aca="false">'[2]Team Report'!BA43</f>
        <v>173309.93</v>
      </c>
      <c r="E39" s="9" t="n">
        <f aca="false">(C39/9)*12</f>
        <v>231079.906666667</v>
      </c>
    </row>
    <row r="40" customFormat="false" ht="12.75" hidden="false" customHeight="false" outlineLevel="0" collapsed="false">
      <c r="A40" s="7" t="s">
        <v>46</v>
      </c>
      <c r="B40" s="8" t="s">
        <v>55</v>
      </c>
      <c r="C40" s="9" t="n">
        <f aca="false">'[2]Team Report'!BA45</f>
        <v>0</v>
      </c>
      <c r="E40" s="9" t="n">
        <f aca="false">(C40/9)*12</f>
        <v>0</v>
      </c>
    </row>
    <row r="41" customFormat="false" ht="12.75" hidden="false" customHeight="false" outlineLevel="0" collapsed="false">
      <c r="B41" s="8" t="s">
        <v>59</v>
      </c>
      <c r="C41" s="9" t="n">
        <v>16430</v>
      </c>
      <c r="E41" s="9"/>
    </row>
    <row r="46" customFormat="false" ht="12.75" hidden="false" customHeight="false" outlineLevel="0" collapsed="false">
      <c r="C46" s="18" t="n">
        <f aca="false">C23+C33+C34+C35+C36+C37+C38+C39+C40</f>
        <v>1005908.4</v>
      </c>
    </row>
  </sheetData>
  <mergeCells count="3">
    <mergeCell ref="B1:G1"/>
    <mergeCell ref="B2:G2"/>
    <mergeCell ref="B3:G3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R4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" activeCellId="0" sqref="B1:G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2" min="2" style="0" width="23.41"/>
    <col collapsed="false" customWidth="true" hidden="false" outlineLevel="0" max="3" min="3" style="0" width="13.99"/>
    <col collapsed="false" customWidth="true" hidden="false" outlineLevel="0" max="4" min="4" style="0" width="2.56"/>
    <col collapsed="false" customWidth="true" hidden="false" outlineLevel="0" max="5" min="5" style="0" width="13.99"/>
    <col collapsed="false" customWidth="true" hidden="false" outlineLevel="0" max="6" min="6" style="0" width="2.42"/>
  </cols>
  <sheetData>
    <row r="1" customFormat="false" ht="18" hidden="false" customHeight="false" outlineLevel="0" collapsed="false">
      <c r="B1" s="1" t="str">
        <f aca="false">'[3]Team Report'!B1</f>
        <v>Enron North America</v>
      </c>
      <c r="C1" s="1"/>
      <c r="D1" s="1"/>
      <c r="E1" s="1"/>
      <c r="F1" s="1"/>
      <c r="G1" s="1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</row>
    <row r="2" customFormat="false" ht="18" hidden="false" customHeight="false" outlineLevel="0" collapsed="false">
      <c r="B2" s="1" t="str">
        <f aca="false">'[3]Pull Sheet'!E9</f>
        <v>Canada Finance</v>
      </c>
      <c r="C2" s="1"/>
      <c r="D2" s="1"/>
      <c r="E2" s="1"/>
      <c r="F2" s="1"/>
      <c r="G2" s="1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</row>
    <row r="3" customFormat="false" ht="18" hidden="false" customHeight="false" outlineLevel="0" collapsed="false">
      <c r="B3" s="3" t="n">
        <f aca="false">'[3]Team Report'!B3</f>
        <v>37135</v>
      </c>
      <c r="C3" s="3"/>
      <c r="D3" s="3"/>
      <c r="E3" s="3"/>
      <c r="F3" s="3"/>
      <c r="G3" s="3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</row>
    <row r="6" customFormat="false" ht="12.75" hidden="false" customHeight="false" outlineLevel="0" collapsed="false">
      <c r="C6" s="5" t="n">
        <v>37135</v>
      </c>
      <c r="E6" s="5" t="n">
        <v>37135</v>
      </c>
      <c r="G6" s="5" t="s">
        <v>1</v>
      </c>
    </row>
    <row r="7" customFormat="false" ht="12.75" hidden="false" customHeight="false" outlineLevel="0" collapsed="false">
      <c r="C7" s="6" t="s">
        <v>2</v>
      </c>
      <c r="E7" s="6" t="s">
        <v>3</v>
      </c>
      <c r="G7" s="6" t="s">
        <v>4</v>
      </c>
    </row>
    <row r="8" customFormat="false" ht="12.75" hidden="false" customHeight="false" outlineLevel="0" collapsed="false">
      <c r="A8" s="7" t="s">
        <v>5</v>
      </c>
      <c r="B8" s="8" t="s">
        <v>6</v>
      </c>
      <c r="C8" s="9" t="n">
        <f aca="false">'[3]Team Report'!BA25</f>
        <v>290260.77</v>
      </c>
      <c r="E8" s="9" t="n">
        <f aca="false">(C8/9)*12</f>
        <v>387014.36</v>
      </c>
      <c r="G8" s="10" t="n">
        <f aca="false">+E8/$E$23</f>
        <v>0.667872919670306</v>
      </c>
    </row>
    <row r="9" customFormat="false" ht="12.75" hidden="false" customHeight="false" outlineLevel="0" collapsed="false">
      <c r="A9" s="7"/>
      <c r="B9" s="8" t="s">
        <v>7</v>
      </c>
      <c r="C9" s="9"/>
      <c r="E9" s="9" t="n">
        <f aca="false">(C9/9)*12</f>
        <v>0</v>
      </c>
      <c r="G9" s="10" t="n">
        <f aca="false">+E9/$E$23</f>
        <v>0</v>
      </c>
    </row>
    <row r="10" customFormat="false" ht="12.75" hidden="false" customHeight="false" outlineLevel="0" collapsed="false">
      <c r="A10" s="7"/>
      <c r="B10" s="8" t="s">
        <v>47</v>
      </c>
      <c r="C10" s="9" t="n">
        <v>0</v>
      </c>
      <c r="E10" s="9" t="n">
        <v>0</v>
      </c>
      <c r="G10" s="10" t="n">
        <f aca="false">+E10/$E$23</f>
        <v>0</v>
      </c>
    </row>
    <row r="11" customFormat="false" ht="12.75" hidden="false" customHeight="false" outlineLevel="0" collapsed="false">
      <c r="A11" s="7" t="s">
        <v>9</v>
      </c>
      <c r="B11" s="8" t="s">
        <v>10</v>
      </c>
      <c r="C11" s="9" t="n">
        <f aca="false">'[3]Team Report'!BA26</f>
        <v>38678.51</v>
      </c>
      <c r="E11" s="9" t="n">
        <f aca="false">(C11/9)*12</f>
        <v>51571.3466666667</v>
      </c>
      <c r="G11" s="10" t="n">
        <f aca="false">+E11/$E$23</f>
        <v>0.088996971248292</v>
      </c>
    </row>
    <row r="12" customFormat="false" ht="12.75" hidden="false" customHeight="false" outlineLevel="0" collapsed="false">
      <c r="A12" s="7" t="s">
        <v>11</v>
      </c>
      <c r="B12" s="8" t="s">
        <v>12</v>
      </c>
      <c r="C12" s="9" t="n">
        <f aca="false">'[3]Team Report'!BA27</f>
        <v>4768.1</v>
      </c>
      <c r="E12" s="9" t="n">
        <f aca="false">(C12/9)*12</f>
        <v>6357.46666666667</v>
      </c>
      <c r="G12" s="10" t="n">
        <f aca="false">+E12/$E$23</f>
        <v>0.0109711170003441</v>
      </c>
    </row>
    <row r="13" customFormat="false" ht="12.75" hidden="false" customHeight="false" outlineLevel="0" collapsed="false">
      <c r="A13" s="7" t="s">
        <v>13</v>
      </c>
      <c r="B13" s="8" t="s">
        <v>14</v>
      </c>
      <c r="C13" s="9" t="n">
        <f aca="false">'[3]Team Report'!BA28</f>
        <v>39685.3</v>
      </c>
      <c r="E13" s="9" t="n">
        <f aca="false">(C13/9)*12</f>
        <v>52913.7333333333</v>
      </c>
      <c r="G13" s="10" t="n">
        <f aca="false">+E13/$E$23</f>
        <v>0.0913135356837646</v>
      </c>
    </row>
    <row r="14" customFormat="false" ht="12.75" hidden="false" customHeight="false" outlineLevel="0" collapsed="false">
      <c r="A14" s="7" t="s">
        <v>15</v>
      </c>
      <c r="B14" s="8" t="s">
        <v>16</v>
      </c>
      <c r="C14" s="9" t="n">
        <f aca="false">'[3]Team Report'!BA32</f>
        <v>46875.47</v>
      </c>
      <c r="E14" s="9" t="n">
        <f aca="false">(C14/9)*12</f>
        <v>62500.6266666667</v>
      </c>
      <c r="G14" s="10" t="n">
        <f aca="false">+E14/$E$23</f>
        <v>0.107857692962841</v>
      </c>
    </row>
    <row r="15" customFormat="false" ht="12.75" hidden="false" customHeight="false" outlineLevel="0" collapsed="false">
      <c r="A15" s="7" t="s">
        <v>17</v>
      </c>
      <c r="B15" s="8" t="s">
        <v>18</v>
      </c>
      <c r="C15" s="9" t="n">
        <f aca="false">'[3]Team Report'!BA33</f>
        <v>746.08</v>
      </c>
      <c r="E15" s="9" t="n">
        <f aca="false">(C15/9)*12</f>
        <v>994.773333333333</v>
      </c>
      <c r="G15" s="10" t="n">
        <f aca="false">+E15/$E$23</f>
        <v>0.00171668609542937</v>
      </c>
    </row>
    <row r="16" customFormat="false" ht="12.75" hidden="false" customHeight="false" outlineLevel="0" collapsed="false">
      <c r="A16" s="7" t="s">
        <v>19</v>
      </c>
      <c r="B16" s="8" t="s">
        <v>20</v>
      </c>
      <c r="C16" s="9" t="n">
        <f aca="false">'[3]Team Report'!BA34</f>
        <v>0</v>
      </c>
      <c r="E16" s="9" t="n">
        <f aca="false">(C16/9)*12</f>
        <v>0</v>
      </c>
      <c r="G16" s="10" t="n">
        <f aca="false">+E16/$E$23</f>
        <v>0</v>
      </c>
    </row>
    <row r="17" customFormat="false" ht="12.75" hidden="false" customHeight="false" outlineLevel="0" collapsed="false">
      <c r="A17" s="7" t="s">
        <v>21</v>
      </c>
      <c r="B17" s="8" t="s">
        <v>22</v>
      </c>
      <c r="C17" s="9" t="n">
        <f aca="false">'[3]Team Report'!BA35</f>
        <v>767.34</v>
      </c>
      <c r="E17" s="9" t="n">
        <f aca="false">(C17/9)*12</f>
        <v>1023.12</v>
      </c>
      <c r="G17" s="10" t="n">
        <f aca="false">+E17/$E$23</f>
        <v>0.00176560410206247</v>
      </c>
    </row>
    <row r="18" customFormat="false" ht="12.75" hidden="false" customHeight="false" outlineLevel="0" collapsed="false">
      <c r="A18" s="7" t="s">
        <v>23</v>
      </c>
      <c r="B18" s="8" t="s">
        <v>24</v>
      </c>
      <c r="C18" s="9" t="n">
        <f aca="false">'[3]Team Report'!BA36</f>
        <v>3684.32</v>
      </c>
      <c r="E18" s="9" t="n">
        <f aca="false">(C18/9)*12</f>
        <v>4912.42666666667</v>
      </c>
      <c r="G18" s="10" t="n">
        <f aca="false">+E18/$E$23</f>
        <v>0.00847740311375767</v>
      </c>
    </row>
    <row r="19" customFormat="false" ht="12.75" hidden="false" customHeight="false" outlineLevel="0" collapsed="false">
      <c r="A19" s="7" t="s">
        <v>25</v>
      </c>
      <c r="B19" s="8" t="s">
        <v>26</v>
      </c>
      <c r="C19" s="9" t="n">
        <f aca="false">'[3]Team Report'!BA37</f>
        <v>288.83</v>
      </c>
      <c r="E19" s="9" t="n">
        <f aca="false">(C19/9)*12</f>
        <v>385.106666666667</v>
      </c>
      <c r="G19" s="10" t="n">
        <f aca="false">+E19/$E$23</f>
        <v>0.000664580802250247</v>
      </c>
    </row>
    <row r="20" customFormat="false" ht="12.75" hidden="false" customHeight="false" outlineLevel="0" collapsed="false">
      <c r="A20" s="7" t="s">
        <v>27</v>
      </c>
      <c r="B20" s="8" t="s">
        <v>28</v>
      </c>
      <c r="C20" s="9" t="n">
        <f aca="false">'[3]Team Report'!BA38</f>
        <v>0</v>
      </c>
      <c r="E20" s="9" t="n">
        <f aca="false">(C20/9)*12</f>
        <v>0</v>
      </c>
      <c r="G20" s="10" t="n">
        <f aca="false">+E20/$E$23</f>
        <v>0</v>
      </c>
    </row>
    <row r="21" customFormat="false" ht="12.75" hidden="false" customHeight="false" outlineLevel="0" collapsed="false">
      <c r="A21" s="7" t="s">
        <v>29</v>
      </c>
      <c r="B21" s="8" t="s">
        <v>30</v>
      </c>
      <c r="C21" s="9" t="n">
        <f aca="false">'[3]Team Report'!BA42+C39</f>
        <v>2802.81</v>
      </c>
      <c r="E21" s="9" t="n">
        <f aca="false">(C21/9)*12</f>
        <v>3737.08</v>
      </c>
      <c r="G21" s="10" t="n">
        <f aca="false">+E21/$E$23</f>
        <v>0.00644910057249945</v>
      </c>
    </row>
    <row r="22" customFormat="false" ht="12.75" hidden="false" customHeight="false" outlineLevel="0" collapsed="false">
      <c r="A22" s="7" t="s">
        <v>31</v>
      </c>
      <c r="B22" s="8" t="s">
        <v>32</v>
      </c>
      <c r="C22" s="9" t="n">
        <f aca="false">'[3]Team Report'!BA44</f>
        <v>6047.26000000001</v>
      </c>
      <c r="E22" s="9" t="n">
        <f aca="false">(C22/9)*12</f>
        <v>8063.01333333335</v>
      </c>
      <c r="G22" s="10" t="n">
        <f aca="false">+E22/$E$23</f>
        <v>0.0139143887484535</v>
      </c>
    </row>
    <row r="23" customFormat="false" ht="12.75" hidden="false" customHeight="false" outlineLevel="0" collapsed="false">
      <c r="A23" s="11" t="s">
        <v>33</v>
      </c>
      <c r="B23" s="12" t="s">
        <v>34</v>
      </c>
      <c r="C23" s="13" t="n">
        <f aca="false">SUM(C8:C22)</f>
        <v>434604.79</v>
      </c>
      <c r="E23" s="13" t="n">
        <f aca="false">SUM(E8:E22)</f>
        <v>579473.053333333</v>
      </c>
      <c r="G23" s="14" t="n">
        <f aca="false">SUM(G8:G22)</f>
        <v>1</v>
      </c>
    </row>
    <row r="25" customFormat="false" ht="12.75" hidden="false" customHeight="false" outlineLevel="0" collapsed="false">
      <c r="B25" s="12" t="s">
        <v>35</v>
      </c>
      <c r="C25" s="17"/>
      <c r="D25" s="17"/>
      <c r="E25" s="17" t="n">
        <v>2</v>
      </c>
    </row>
    <row r="26" customFormat="false" ht="12.75" hidden="false" customHeight="false" outlineLevel="0" collapsed="false">
      <c r="C26" s="9"/>
      <c r="E26" s="9"/>
    </row>
    <row r="27" customFormat="false" ht="12.75" hidden="false" customHeight="false" outlineLevel="0" collapsed="false">
      <c r="B27" s="12" t="s">
        <v>36</v>
      </c>
      <c r="C27" s="9"/>
      <c r="E27" s="17" t="n">
        <v>3</v>
      </c>
    </row>
    <row r="29" customFormat="false" ht="12.75" hidden="false" customHeight="false" outlineLevel="0" collapsed="false">
      <c r="B29" s="12" t="s">
        <v>37</v>
      </c>
      <c r="C29" s="9"/>
      <c r="E29" s="17" t="n">
        <f aca="false">+E27+E25</f>
        <v>5</v>
      </c>
      <c r="F29" s="9"/>
    </row>
    <row r="31" customFormat="false" ht="12.75" hidden="false" customHeight="false" outlineLevel="0" collapsed="false">
      <c r="A31" s="7" t="s">
        <v>38</v>
      </c>
      <c r="B31" s="8" t="s">
        <v>48</v>
      </c>
      <c r="C31" s="9" t="n">
        <f aca="false">'[3]Team Report'!BA29</f>
        <v>0</v>
      </c>
      <c r="E31" s="9" t="n">
        <f aca="false">(C31/9)*12</f>
        <v>0</v>
      </c>
    </row>
    <row r="32" customFormat="false" ht="12.75" hidden="false" customHeight="false" outlineLevel="0" collapsed="false">
      <c r="A32" s="7" t="s">
        <v>40</v>
      </c>
      <c r="B32" s="8" t="s">
        <v>49</v>
      </c>
      <c r="C32" s="9" t="n">
        <f aca="false">'[3]Team Report'!BA30</f>
        <v>0</v>
      </c>
      <c r="E32" s="9" t="n">
        <f aca="false">(C32/9)*12</f>
        <v>0</v>
      </c>
    </row>
    <row r="33" customFormat="false" ht="12.75" hidden="false" customHeight="false" outlineLevel="0" collapsed="false">
      <c r="A33" s="7" t="s">
        <v>41</v>
      </c>
      <c r="B33" s="8" t="s">
        <v>50</v>
      </c>
      <c r="C33" s="9" t="n">
        <f aca="false">'[3]Team Report'!BA31</f>
        <v>0</v>
      </c>
      <c r="E33" s="9" t="n">
        <f aca="false">(C33/9)*12</f>
        <v>0</v>
      </c>
    </row>
    <row r="34" customFormat="false" ht="12.75" hidden="false" customHeight="false" outlineLevel="0" collapsed="false">
      <c r="A34" s="7" t="s">
        <v>42</v>
      </c>
      <c r="B34" s="8" t="s">
        <v>51</v>
      </c>
      <c r="C34" s="9" t="n">
        <f aca="false">'[3]Team Report'!BA39</f>
        <v>0</v>
      </c>
      <c r="E34" s="9" t="n">
        <f aca="false">(C34/9)*12</f>
        <v>0</v>
      </c>
    </row>
    <row r="35" customFormat="false" ht="12.75" hidden="false" customHeight="false" outlineLevel="0" collapsed="false">
      <c r="A35" s="7" t="s">
        <v>43</v>
      </c>
      <c r="B35" s="8" t="s">
        <v>52</v>
      </c>
      <c r="C35" s="9" t="n">
        <f aca="false">'[3]Team Report'!BA40</f>
        <v>20820.11</v>
      </c>
      <c r="E35" s="9" t="n">
        <f aca="false">(C35/9)*12</f>
        <v>27760.1466666667</v>
      </c>
    </row>
    <row r="36" customFormat="false" ht="12.75" hidden="false" customHeight="false" outlineLevel="0" collapsed="false">
      <c r="A36" s="7" t="s">
        <v>44</v>
      </c>
      <c r="B36" s="8" t="s">
        <v>53</v>
      </c>
      <c r="C36" s="9" t="n">
        <f aca="false">'[3]Team Report'!BA41</f>
        <v>66.4799999999999</v>
      </c>
      <c r="E36" s="9" t="n">
        <f aca="false">(C36/9)*12</f>
        <v>88.6399999999999</v>
      </c>
    </row>
    <row r="37" customFormat="false" ht="12.75" hidden="false" customHeight="false" outlineLevel="0" collapsed="false">
      <c r="A37" s="7" t="s">
        <v>45</v>
      </c>
      <c r="B37" s="8" t="s">
        <v>54</v>
      </c>
      <c r="C37" s="9" t="n">
        <f aca="false">'[3]Team Report'!BA43</f>
        <v>78608.89</v>
      </c>
      <c r="E37" s="9" t="n">
        <f aca="false">(C37/9)*12</f>
        <v>104811.853333333</v>
      </c>
    </row>
    <row r="38" customFormat="false" ht="12.75" hidden="false" customHeight="false" outlineLevel="0" collapsed="false">
      <c r="A38" s="7" t="s">
        <v>46</v>
      </c>
      <c r="B38" s="8" t="s">
        <v>55</v>
      </c>
      <c r="C38" s="9" t="n">
        <f aca="false">'[3]Team Report'!BA45</f>
        <v>135.17</v>
      </c>
      <c r="E38" s="9" t="n">
        <f aca="false">(C38/9)*12</f>
        <v>180.226666666667</v>
      </c>
    </row>
    <row r="39" customFormat="false" ht="12.75" hidden="false" customHeight="false" outlineLevel="0" collapsed="false">
      <c r="B39" s="8" t="s">
        <v>60</v>
      </c>
      <c r="C39" s="9" t="n">
        <v>29880</v>
      </c>
      <c r="E39" s="9" t="n">
        <v>0</v>
      </c>
    </row>
    <row r="44" customFormat="false" ht="12.75" hidden="false" customHeight="false" outlineLevel="0" collapsed="false">
      <c r="C44" s="18" t="n">
        <f aca="false">C23+C31+C32+C33+C34+C35+C36+C37+C38</f>
        <v>534235.44</v>
      </c>
    </row>
  </sheetData>
  <mergeCells count="3">
    <mergeCell ref="B1:G1"/>
    <mergeCell ref="B2:G2"/>
    <mergeCell ref="B3:G3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R4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" activeCellId="0" sqref="B1:G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2" min="2" style="0" width="23.41"/>
    <col collapsed="false" customWidth="true" hidden="false" outlineLevel="0" max="3" min="3" style="0" width="13.99"/>
    <col collapsed="false" customWidth="true" hidden="false" outlineLevel="0" max="4" min="4" style="0" width="2.56"/>
    <col collapsed="false" customWidth="true" hidden="false" outlineLevel="0" max="5" min="5" style="0" width="13.99"/>
    <col collapsed="false" customWidth="true" hidden="false" outlineLevel="0" max="6" min="6" style="0" width="2.42"/>
  </cols>
  <sheetData>
    <row r="1" customFormat="false" ht="18" hidden="false" customHeight="false" outlineLevel="0" collapsed="false">
      <c r="B1" s="1" t="str">
        <f aca="false">'[4]Team Report'!B1</f>
        <v>Enron North America</v>
      </c>
      <c r="C1" s="1"/>
      <c r="D1" s="1"/>
      <c r="E1" s="1"/>
      <c r="F1" s="1"/>
      <c r="G1" s="1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</row>
    <row r="2" customFormat="false" ht="18" hidden="false" customHeight="false" outlineLevel="0" collapsed="false">
      <c r="B2" s="1" t="str">
        <f aca="false">'[4]Pull Sheet'!E9</f>
        <v>Canada Executive</v>
      </c>
      <c r="C2" s="1"/>
      <c r="D2" s="1"/>
      <c r="E2" s="1"/>
      <c r="F2" s="1"/>
      <c r="G2" s="1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</row>
    <row r="3" customFormat="false" ht="18" hidden="false" customHeight="false" outlineLevel="0" collapsed="false">
      <c r="B3" s="3" t="n">
        <f aca="false">'[4]Team Report'!B3</f>
        <v>37135</v>
      </c>
      <c r="C3" s="3"/>
      <c r="D3" s="3"/>
      <c r="E3" s="3"/>
      <c r="F3" s="3"/>
      <c r="G3" s="3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</row>
    <row r="6" customFormat="false" ht="12.75" hidden="false" customHeight="false" outlineLevel="0" collapsed="false">
      <c r="C6" s="5" t="n">
        <v>37135</v>
      </c>
      <c r="E6" s="5" t="n">
        <v>37135</v>
      </c>
      <c r="G6" s="5" t="s">
        <v>1</v>
      </c>
    </row>
    <row r="7" customFormat="false" ht="12.75" hidden="false" customHeight="false" outlineLevel="0" collapsed="false">
      <c r="C7" s="6" t="s">
        <v>2</v>
      </c>
      <c r="E7" s="6" t="s">
        <v>3</v>
      </c>
      <c r="G7" s="6" t="s">
        <v>4</v>
      </c>
    </row>
    <row r="8" customFormat="false" ht="12.75" hidden="false" customHeight="false" outlineLevel="0" collapsed="false">
      <c r="A8" s="7" t="s">
        <v>5</v>
      </c>
      <c r="B8" s="8" t="s">
        <v>6</v>
      </c>
      <c r="C8" s="9" t="n">
        <f aca="false">'[4]Team Report'!BA25</f>
        <v>201176.04</v>
      </c>
      <c r="E8" s="9" t="n">
        <f aca="false">(C8/9)*12</f>
        <v>268234.72</v>
      </c>
      <c r="G8" s="10" t="n">
        <f aca="false">+E8/$E$23</f>
        <v>0.777381140805902</v>
      </c>
    </row>
    <row r="9" customFormat="false" ht="12.75" hidden="false" customHeight="false" outlineLevel="0" collapsed="false">
      <c r="A9" s="7"/>
      <c r="B9" s="8" t="s">
        <v>7</v>
      </c>
      <c r="C9" s="9"/>
      <c r="E9" s="9" t="n">
        <f aca="false">(C9/9)*12</f>
        <v>0</v>
      </c>
      <c r="G9" s="10" t="n">
        <f aca="false">+E9/$E$23</f>
        <v>0</v>
      </c>
    </row>
    <row r="10" customFormat="false" ht="12.75" hidden="false" customHeight="false" outlineLevel="0" collapsed="false">
      <c r="A10" s="7"/>
      <c r="B10" s="8" t="s">
        <v>47</v>
      </c>
      <c r="C10" s="9" t="n">
        <v>0</v>
      </c>
      <c r="E10" s="9" t="n">
        <v>0</v>
      </c>
      <c r="G10" s="10" t="n">
        <f aca="false">+E10/$E$23</f>
        <v>0</v>
      </c>
    </row>
    <row r="11" customFormat="false" ht="12.75" hidden="false" customHeight="false" outlineLevel="0" collapsed="false">
      <c r="A11" s="7" t="s">
        <v>9</v>
      </c>
      <c r="B11" s="8" t="s">
        <v>10</v>
      </c>
      <c r="C11" s="9" t="n">
        <v>26405.41</v>
      </c>
      <c r="E11" s="9" t="n">
        <v>35207.2133333333</v>
      </c>
      <c r="G11" s="10" t="n">
        <f aca="false">+E11/$E$23</f>
        <v>0.102035350478355</v>
      </c>
    </row>
    <row r="12" customFormat="false" ht="12.75" hidden="false" customHeight="false" outlineLevel="0" collapsed="false">
      <c r="A12" s="7" t="s">
        <v>11</v>
      </c>
      <c r="B12" s="8" t="s">
        <v>12</v>
      </c>
      <c r="C12" s="9" t="n">
        <f aca="false">'[4]Team Report'!BA27</f>
        <v>3745.83</v>
      </c>
      <c r="E12" s="9" t="n">
        <f aca="false">(C12/9)*12</f>
        <v>4994.44</v>
      </c>
      <c r="G12" s="10" t="n">
        <f aca="false">+E12/$E$23</f>
        <v>0.0144745745997633</v>
      </c>
    </row>
    <row r="13" customFormat="false" ht="12.75" hidden="false" customHeight="false" outlineLevel="0" collapsed="false">
      <c r="A13" s="7" t="s">
        <v>13</v>
      </c>
      <c r="B13" s="8" t="s">
        <v>14</v>
      </c>
      <c r="C13" s="9" t="n">
        <f aca="false">'[4]Team Report'!BA28</f>
        <v>12817.84</v>
      </c>
      <c r="E13" s="9" t="n">
        <f aca="false">(C13/9)*12</f>
        <v>17090.4533333333</v>
      </c>
      <c r="G13" s="10" t="n">
        <f aca="false">+E13/$E$23</f>
        <v>0.0495304862441249</v>
      </c>
    </row>
    <row r="14" customFormat="false" ht="12.75" hidden="false" customHeight="false" outlineLevel="0" collapsed="false">
      <c r="A14" s="7" t="s">
        <v>15</v>
      </c>
      <c r="B14" s="8" t="s">
        <v>16</v>
      </c>
      <c r="C14" s="9" t="n">
        <f aca="false">'[4]Team Report'!BA32</f>
        <v>8483.6</v>
      </c>
      <c r="E14" s="9" t="n">
        <f aca="false">(C14/9)*12</f>
        <v>11311.4666666667</v>
      </c>
      <c r="G14" s="10" t="n">
        <f aca="false">+E14/$E$23</f>
        <v>0.032782187412283</v>
      </c>
    </row>
    <row r="15" customFormat="false" ht="12.75" hidden="false" customHeight="false" outlineLevel="0" collapsed="false">
      <c r="A15" s="7" t="s">
        <v>17</v>
      </c>
      <c r="B15" s="8" t="s">
        <v>18</v>
      </c>
      <c r="C15" s="9" t="n">
        <f aca="false">'[4]Team Report'!BA33</f>
        <v>795.65</v>
      </c>
      <c r="E15" s="9" t="n">
        <f aca="false">(C15/9)*12</f>
        <v>1060.86666666667</v>
      </c>
      <c r="G15" s="10" t="n">
        <f aca="false">+E15/$E$23</f>
        <v>0.00307453762725529</v>
      </c>
    </row>
    <row r="16" customFormat="false" ht="12.75" hidden="false" customHeight="false" outlineLevel="0" collapsed="false">
      <c r="A16" s="7" t="s">
        <v>19</v>
      </c>
      <c r="B16" s="8" t="s">
        <v>20</v>
      </c>
      <c r="C16" s="9" t="n">
        <f aca="false">'[4]Team Report'!BA34</f>
        <v>0</v>
      </c>
      <c r="E16" s="9" t="n">
        <f aca="false">(C16/9)*12</f>
        <v>0</v>
      </c>
      <c r="G16" s="10" t="n">
        <f aca="false">+E16/$E$23</f>
        <v>0</v>
      </c>
    </row>
    <row r="17" customFormat="false" ht="12.75" hidden="false" customHeight="false" outlineLevel="0" collapsed="false">
      <c r="A17" s="7" t="s">
        <v>21</v>
      </c>
      <c r="B17" s="8" t="s">
        <v>22</v>
      </c>
      <c r="C17" s="9" t="n">
        <f aca="false">'[4]Team Report'!BA35</f>
        <v>308.21</v>
      </c>
      <c r="E17" s="9" t="n">
        <f aca="false">(C17/9)*12</f>
        <v>410.946666666667</v>
      </c>
      <c r="G17" s="10" t="n">
        <f aca="false">+E17/$E$23</f>
        <v>0.00119098000640527</v>
      </c>
    </row>
    <row r="18" customFormat="false" ht="12.75" hidden="false" customHeight="false" outlineLevel="0" collapsed="false">
      <c r="A18" s="7" t="s">
        <v>23</v>
      </c>
      <c r="B18" s="8" t="s">
        <v>24</v>
      </c>
      <c r="C18" s="9" t="n">
        <f aca="false">'[4]Team Report'!BA36</f>
        <v>501.29</v>
      </c>
      <c r="E18" s="9" t="n">
        <f aca="false">(C18/9)*12</f>
        <v>668.386666666667</v>
      </c>
      <c r="G18" s="10" t="n">
        <f aca="false">+E18/$E$23</f>
        <v>0.00193707656276856</v>
      </c>
    </row>
    <row r="19" customFormat="false" ht="12.75" hidden="false" customHeight="false" outlineLevel="0" collapsed="false">
      <c r="A19" s="7" t="s">
        <v>25</v>
      </c>
      <c r="B19" s="8" t="s">
        <v>26</v>
      </c>
      <c r="C19" s="9" t="n">
        <f aca="false">'[4]Team Report'!BA37</f>
        <v>0</v>
      </c>
      <c r="E19" s="9" t="n">
        <f aca="false">(C19/9)*12</f>
        <v>0</v>
      </c>
      <c r="G19" s="10" t="n">
        <f aca="false">+E19/$E$23</f>
        <v>0</v>
      </c>
    </row>
    <row r="20" customFormat="false" ht="12.75" hidden="false" customHeight="false" outlineLevel="0" collapsed="false">
      <c r="A20" s="7" t="s">
        <v>27</v>
      </c>
      <c r="B20" s="8" t="s">
        <v>28</v>
      </c>
      <c r="C20" s="9" t="n">
        <f aca="false">'[4]Team Report'!BA38</f>
        <v>0</v>
      </c>
      <c r="E20" s="9" t="n">
        <f aca="false">(C20/9)*12</f>
        <v>0</v>
      </c>
      <c r="G20" s="10" t="n">
        <f aca="false">+E20/$E$23</f>
        <v>0</v>
      </c>
    </row>
    <row r="21" customFormat="false" ht="12.75" hidden="false" customHeight="false" outlineLevel="0" collapsed="false">
      <c r="A21" s="7" t="s">
        <v>29</v>
      </c>
      <c r="B21" s="8" t="s">
        <v>30</v>
      </c>
      <c r="C21" s="9" t="n">
        <f aca="false">'[4]Team Report'!BA42+C39</f>
        <v>4553.01</v>
      </c>
      <c r="E21" s="9" t="n">
        <f aca="false">(C21/9)*12</f>
        <v>6070.68</v>
      </c>
      <c r="G21" s="10" t="n">
        <f aca="false">+E21/$E$23</f>
        <v>0.0175936662631429</v>
      </c>
    </row>
    <row r="22" customFormat="false" ht="12.75" hidden="false" customHeight="false" outlineLevel="0" collapsed="false">
      <c r="A22" s="7" t="s">
        <v>31</v>
      </c>
      <c r="B22" s="8" t="s">
        <v>32</v>
      </c>
      <c r="C22" s="9" t="n">
        <f aca="false">'[4]Team Report'!BA44</f>
        <v>0</v>
      </c>
      <c r="E22" s="9" t="n">
        <f aca="false">(C22/9)*12</f>
        <v>0</v>
      </c>
      <c r="G22" s="10" t="n">
        <f aca="false">+E22/$E$23</f>
        <v>0</v>
      </c>
    </row>
    <row r="23" customFormat="false" ht="12.75" hidden="false" customHeight="false" outlineLevel="0" collapsed="false">
      <c r="A23" s="11" t="s">
        <v>33</v>
      </c>
      <c r="B23" s="12" t="s">
        <v>34</v>
      </c>
      <c r="C23" s="13" t="n">
        <f aca="false">SUM(C8:C22)</f>
        <v>258786.88</v>
      </c>
      <c r="E23" s="13" t="n">
        <f aca="false">SUM(E8:E22)</f>
        <v>345049.173333333</v>
      </c>
      <c r="G23" s="14" t="n">
        <f aca="false">SUM(G8:G22)</f>
        <v>1</v>
      </c>
    </row>
    <row r="24" customFormat="false" ht="12.75" hidden="false" customHeight="false" outlineLevel="0" collapsed="false">
      <c r="G24" s="10"/>
    </row>
    <row r="25" customFormat="false" ht="12.75" hidden="false" customHeight="false" outlineLevel="0" collapsed="false">
      <c r="B25" s="12" t="s">
        <v>35</v>
      </c>
      <c r="C25" s="19"/>
      <c r="E25" s="17" t="n">
        <v>5</v>
      </c>
      <c r="G25" s="20"/>
    </row>
    <row r="26" customFormat="false" ht="12.75" hidden="false" customHeight="false" outlineLevel="0" collapsed="false">
      <c r="C26" s="9"/>
      <c r="E26" s="9"/>
    </row>
    <row r="27" customFormat="false" ht="12.75" hidden="false" customHeight="false" outlineLevel="0" collapsed="false">
      <c r="B27" s="12" t="s">
        <v>36</v>
      </c>
      <c r="C27" s="9"/>
      <c r="E27" s="17" t="n">
        <v>0</v>
      </c>
    </row>
    <row r="29" customFormat="false" ht="12.75" hidden="false" customHeight="false" outlineLevel="0" collapsed="false">
      <c r="B29" s="12" t="s">
        <v>37</v>
      </c>
      <c r="C29" s="9"/>
      <c r="E29" s="17" t="n">
        <f aca="false">+E27+E25</f>
        <v>5</v>
      </c>
      <c r="F29" s="9"/>
    </row>
    <row r="31" customFormat="false" ht="12.75" hidden="false" customHeight="false" outlineLevel="0" collapsed="false">
      <c r="A31" s="7" t="s">
        <v>38</v>
      </c>
      <c r="B31" s="8" t="s">
        <v>48</v>
      </c>
      <c r="C31" s="9" t="n">
        <f aca="false">'[4]Team Report'!BA29</f>
        <v>0</v>
      </c>
      <c r="E31" s="9" t="n">
        <f aca="false">(C31/9)*12</f>
        <v>0</v>
      </c>
    </row>
    <row r="32" customFormat="false" ht="12.75" hidden="false" customHeight="false" outlineLevel="0" collapsed="false">
      <c r="A32" s="7" t="s">
        <v>40</v>
      </c>
      <c r="B32" s="8" t="s">
        <v>49</v>
      </c>
      <c r="C32" s="9" t="n">
        <f aca="false">'[4]Team Report'!BA30</f>
        <v>0</v>
      </c>
      <c r="E32" s="9" t="n">
        <f aca="false">(C32/9)*12</f>
        <v>0</v>
      </c>
    </row>
    <row r="33" customFormat="false" ht="12.75" hidden="false" customHeight="false" outlineLevel="0" collapsed="false">
      <c r="A33" s="7" t="s">
        <v>41</v>
      </c>
      <c r="B33" s="8" t="s">
        <v>50</v>
      </c>
      <c r="C33" s="9" t="n">
        <f aca="false">'[4]Team Report'!BA31</f>
        <v>15003</v>
      </c>
      <c r="E33" s="9" t="n">
        <f aca="false">(C33/9)*12</f>
        <v>20004</v>
      </c>
    </row>
    <row r="34" customFormat="false" ht="12.75" hidden="false" customHeight="false" outlineLevel="0" collapsed="false">
      <c r="A34" s="7" t="s">
        <v>42</v>
      </c>
      <c r="B34" s="8" t="s">
        <v>51</v>
      </c>
      <c r="C34" s="9" t="n">
        <f aca="false">'[4]Team Report'!BA39</f>
        <v>942750.04</v>
      </c>
      <c r="E34" s="9" t="n">
        <f aca="false">(C34/9)*12</f>
        <v>1257000.05333333</v>
      </c>
    </row>
    <row r="35" customFormat="false" ht="12.75" hidden="false" customHeight="false" outlineLevel="0" collapsed="false">
      <c r="A35" s="7" t="s">
        <v>43</v>
      </c>
      <c r="B35" s="8" t="s">
        <v>52</v>
      </c>
      <c r="C35" s="9" t="n">
        <f aca="false">'[4]Team Report'!BA40</f>
        <v>539454.89</v>
      </c>
      <c r="E35" s="9" t="n">
        <f aca="false">(C35/9)*12</f>
        <v>719273.186666667</v>
      </c>
    </row>
    <row r="36" customFormat="false" ht="12.75" hidden="false" customHeight="false" outlineLevel="0" collapsed="false">
      <c r="A36" s="7" t="s">
        <v>44</v>
      </c>
      <c r="B36" s="8" t="s">
        <v>53</v>
      </c>
      <c r="C36" s="9" t="n">
        <f aca="false">'[4]Team Report'!BA41</f>
        <v>0</v>
      </c>
      <c r="E36" s="9" t="n">
        <f aca="false">(C36/9)*12</f>
        <v>0</v>
      </c>
    </row>
    <row r="37" customFormat="false" ht="12.75" hidden="false" customHeight="false" outlineLevel="0" collapsed="false">
      <c r="A37" s="7" t="s">
        <v>45</v>
      </c>
      <c r="B37" s="8" t="s">
        <v>54</v>
      </c>
      <c r="C37" s="9" t="n">
        <f aca="false">'[4]Team Report'!BA43</f>
        <v>45640.59</v>
      </c>
      <c r="E37" s="9" t="n">
        <f aca="false">(C37/9)*12</f>
        <v>60854.12</v>
      </c>
    </row>
    <row r="38" customFormat="false" ht="12.75" hidden="false" customHeight="false" outlineLevel="0" collapsed="false">
      <c r="A38" s="7" t="s">
        <v>46</v>
      </c>
      <c r="B38" s="8" t="s">
        <v>55</v>
      </c>
      <c r="C38" s="9" t="n">
        <f aca="false">'[4]Team Report'!BA45</f>
        <v>0</v>
      </c>
      <c r="E38" s="9" t="n">
        <f aca="false">(C38/9)*12</f>
        <v>0</v>
      </c>
    </row>
    <row r="39" customFormat="false" ht="12.75" hidden="false" customHeight="false" outlineLevel="0" collapsed="false">
      <c r="B39" s="8" t="s">
        <v>61</v>
      </c>
      <c r="C39" s="9" t="n">
        <v>16643</v>
      </c>
      <c r="E39" s="9"/>
    </row>
    <row r="44" customFormat="false" ht="12.75" hidden="false" customHeight="false" outlineLevel="0" collapsed="false">
      <c r="C44" s="18" t="n">
        <f aca="false">C23+C31+C32+C33+C34+C35+C36+C37+C38</f>
        <v>1801635.4</v>
      </c>
    </row>
  </sheetData>
  <mergeCells count="3">
    <mergeCell ref="B1:G1"/>
    <mergeCell ref="B2:G2"/>
    <mergeCell ref="B3:G3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R4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" activeCellId="0" sqref="B1:G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2" min="2" style="0" width="23.41"/>
    <col collapsed="false" customWidth="true" hidden="false" outlineLevel="0" max="3" min="3" style="0" width="13.99"/>
    <col collapsed="false" customWidth="true" hidden="false" outlineLevel="0" max="4" min="4" style="0" width="2.56"/>
    <col collapsed="false" customWidth="true" hidden="false" outlineLevel="0" max="5" min="5" style="0" width="13.99"/>
    <col collapsed="false" customWidth="true" hidden="false" outlineLevel="0" max="6" min="6" style="0" width="2.42"/>
  </cols>
  <sheetData>
    <row r="1" customFormat="false" ht="18" hidden="false" customHeight="false" outlineLevel="0" collapsed="false">
      <c r="B1" s="1" t="str">
        <f aca="false">'[5]Team Report'!B1</f>
        <v>Enron North America</v>
      </c>
      <c r="C1" s="1"/>
      <c r="D1" s="1"/>
      <c r="E1" s="1"/>
      <c r="F1" s="1"/>
      <c r="G1" s="1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</row>
    <row r="2" customFormat="false" ht="18" hidden="false" customHeight="false" outlineLevel="0" collapsed="false">
      <c r="B2" s="1" t="str">
        <f aca="false">'[5]Pull Sheet'!E9</f>
        <v>Canada - Alberta Power</v>
      </c>
      <c r="C2" s="1"/>
      <c r="D2" s="1"/>
      <c r="E2" s="1"/>
      <c r="F2" s="1"/>
      <c r="G2" s="1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</row>
    <row r="3" customFormat="false" ht="18" hidden="false" customHeight="false" outlineLevel="0" collapsed="false">
      <c r="B3" s="3" t="n">
        <f aca="false">'[5]Team Report'!B3</f>
        <v>37135</v>
      </c>
      <c r="C3" s="3"/>
      <c r="D3" s="3"/>
      <c r="E3" s="3"/>
      <c r="F3" s="3"/>
      <c r="G3" s="3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</row>
    <row r="6" customFormat="false" ht="12.75" hidden="false" customHeight="false" outlineLevel="0" collapsed="false">
      <c r="C6" s="5" t="n">
        <v>37135</v>
      </c>
      <c r="E6" s="5" t="n">
        <v>37135</v>
      </c>
      <c r="G6" s="5" t="s">
        <v>1</v>
      </c>
    </row>
    <row r="7" customFormat="false" ht="12.75" hidden="false" customHeight="false" outlineLevel="0" collapsed="false">
      <c r="C7" s="6" t="s">
        <v>2</v>
      </c>
      <c r="E7" s="6" t="s">
        <v>3</v>
      </c>
      <c r="G7" s="6" t="s">
        <v>4</v>
      </c>
    </row>
    <row r="8" customFormat="false" ht="12.75" hidden="false" customHeight="false" outlineLevel="0" collapsed="false">
      <c r="A8" s="7" t="s">
        <v>5</v>
      </c>
      <c r="B8" s="8" t="s">
        <v>6</v>
      </c>
      <c r="C8" s="9" t="n">
        <f aca="false">'[5]Team Report'!BA25</f>
        <v>593378.35</v>
      </c>
      <c r="E8" s="9" t="n">
        <f aca="false">(C8/9)*12</f>
        <v>791171.133333333</v>
      </c>
      <c r="G8" s="10" t="n">
        <f aca="false">+E8/$E$23</f>
        <v>0.600605465597812</v>
      </c>
    </row>
    <row r="9" customFormat="false" ht="12.75" hidden="false" customHeight="false" outlineLevel="0" collapsed="false">
      <c r="A9" s="7"/>
      <c r="B9" s="8" t="s">
        <v>7</v>
      </c>
      <c r="C9" s="9" t="n">
        <v>0</v>
      </c>
      <c r="E9" s="9" t="n">
        <f aca="false">(C9/9)*12</f>
        <v>0</v>
      </c>
      <c r="G9" s="10" t="n">
        <f aca="false">+E9/$E$23</f>
        <v>0</v>
      </c>
    </row>
    <row r="10" customFormat="false" ht="12.75" hidden="false" customHeight="false" outlineLevel="0" collapsed="false">
      <c r="A10" s="7"/>
      <c r="B10" s="8" t="s">
        <v>47</v>
      </c>
      <c r="C10" s="9" t="n">
        <v>0</v>
      </c>
      <c r="E10" s="9" t="n">
        <v>0</v>
      </c>
      <c r="G10" s="10" t="n">
        <f aca="false">+E10/$E$23</f>
        <v>0</v>
      </c>
    </row>
    <row r="11" customFormat="false" ht="12.75" hidden="false" customHeight="false" outlineLevel="0" collapsed="false">
      <c r="A11" s="7" t="s">
        <v>9</v>
      </c>
      <c r="B11" s="8" t="s">
        <v>10</v>
      </c>
      <c r="C11" s="9" t="n">
        <f aca="false">'[5]Team Report'!BA26</f>
        <v>71291.65</v>
      </c>
      <c r="E11" s="9" t="n">
        <f aca="false">(C11/9)*12</f>
        <v>95055.5333333333</v>
      </c>
      <c r="G11" s="10" t="n">
        <f aca="false">+E11/$E$23</f>
        <v>0.0721599543385535</v>
      </c>
    </row>
    <row r="12" customFormat="false" ht="12.75" hidden="false" customHeight="false" outlineLevel="0" collapsed="false">
      <c r="A12" s="7" t="s">
        <v>11</v>
      </c>
      <c r="B12" s="8" t="s">
        <v>12</v>
      </c>
      <c r="C12" s="9" t="n">
        <f aca="false">'[5]Team Report'!BA27</f>
        <v>14379.74</v>
      </c>
      <c r="E12" s="9" t="n">
        <f aca="false">(C12/9)*12</f>
        <v>19172.9866666667</v>
      </c>
      <c r="G12" s="10" t="n">
        <f aca="false">+E12/$E$23</f>
        <v>0.0145548795938973</v>
      </c>
    </row>
    <row r="13" customFormat="false" ht="12.75" hidden="false" customHeight="false" outlineLevel="0" collapsed="false">
      <c r="A13" s="7" t="s">
        <v>13</v>
      </c>
      <c r="B13" s="8" t="s">
        <v>14</v>
      </c>
      <c r="C13" s="9" t="n">
        <f aca="false">'[5]Team Report'!BA28-C40</f>
        <v>71751.18</v>
      </c>
      <c r="E13" s="9" t="n">
        <f aca="false">(C13/9)*12</f>
        <v>95668.24</v>
      </c>
      <c r="G13" s="10" t="n">
        <f aca="false">+E13/$E$23</f>
        <v>0.0726250812337397</v>
      </c>
    </row>
    <row r="14" customFormat="false" ht="12.75" hidden="false" customHeight="false" outlineLevel="0" collapsed="false">
      <c r="A14" s="7" t="s">
        <v>15</v>
      </c>
      <c r="B14" s="8" t="s">
        <v>16</v>
      </c>
      <c r="C14" s="9" t="n">
        <f aca="false">'[5]Team Report'!BA32-C39</f>
        <v>223960.41</v>
      </c>
      <c r="E14" s="9" t="n">
        <f aca="false">(C14/9)*12</f>
        <v>298613.88</v>
      </c>
      <c r="G14" s="10" t="n">
        <f aca="false">+E14/$E$23</f>
        <v>0.226688159963246</v>
      </c>
    </row>
    <row r="15" customFormat="false" ht="12.75" hidden="false" customHeight="false" outlineLevel="0" collapsed="false">
      <c r="A15" s="7" t="s">
        <v>17</v>
      </c>
      <c r="B15" s="8" t="s">
        <v>18</v>
      </c>
      <c r="C15" s="9" t="n">
        <f aca="false">'[5]Team Report'!BA33</f>
        <v>804.67</v>
      </c>
      <c r="E15" s="9" t="n">
        <f aca="false">(C15/9)*12</f>
        <v>1072.89333333333</v>
      </c>
      <c r="G15" s="10" t="n">
        <f aca="false">+E15/$E$23</f>
        <v>0.000814470565032565</v>
      </c>
    </row>
    <row r="16" customFormat="false" ht="12.75" hidden="false" customHeight="false" outlineLevel="0" collapsed="false">
      <c r="A16" s="7" t="s">
        <v>19</v>
      </c>
      <c r="B16" s="8" t="s">
        <v>20</v>
      </c>
      <c r="C16" s="9" t="n">
        <f aca="false">'[5]Team Report'!BA34</f>
        <v>0</v>
      </c>
      <c r="E16" s="9" t="n">
        <f aca="false">(C16/9)*12</f>
        <v>0</v>
      </c>
      <c r="G16" s="10" t="n">
        <f aca="false">+E16/$E$23</f>
        <v>0</v>
      </c>
    </row>
    <row r="17" customFormat="false" ht="12.75" hidden="false" customHeight="false" outlineLevel="0" collapsed="false">
      <c r="A17" s="7" t="s">
        <v>21</v>
      </c>
      <c r="B17" s="8" t="s">
        <v>22</v>
      </c>
      <c r="C17" s="9" t="n">
        <f aca="false">'[5]Team Report'!BA35</f>
        <v>0</v>
      </c>
      <c r="E17" s="9" t="n">
        <f aca="false">(C17/9)*12</f>
        <v>0</v>
      </c>
      <c r="G17" s="10" t="n">
        <f aca="false">+E17/$E$23</f>
        <v>0</v>
      </c>
    </row>
    <row r="18" customFormat="false" ht="12.75" hidden="false" customHeight="false" outlineLevel="0" collapsed="false">
      <c r="A18" s="7" t="s">
        <v>23</v>
      </c>
      <c r="B18" s="8" t="s">
        <v>24</v>
      </c>
      <c r="C18" s="9" t="n">
        <f aca="false">'[5]Team Report'!BA36</f>
        <v>3325.59</v>
      </c>
      <c r="E18" s="9" t="n">
        <f aca="false">(C18/9)*12</f>
        <v>4434.12</v>
      </c>
      <c r="G18" s="10" t="n">
        <f aca="false">+E18/$E$23</f>
        <v>0.00336609438200337</v>
      </c>
    </row>
    <row r="19" customFormat="false" ht="12.75" hidden="false" customHeight="false" outlineLevel="0" collapsed="false">
      <c r="A19" s="7" t="s">
        <v>25</v>
      </c>
      <c r="B19" s="8" t="s">
        <v>26</v>
      </c>
      <c r="C19" s="9" t="n">
        <f aca="false">'[5]Team Report'!BA37</f>
        <v>4572.46</v>
      </c>
      <c r="E19" s="9" t="n">
        <f aca="false">(C19/9)*12</f>
        <v>6096.61333333333</v>
      </c>
      <c r="G19" s="10" t="n">
        <f aca="false">+E19/$E$23</f>
        <v>0.00462815076961836</v>
      </c>
    </row>
    <row r="20" customFormat="false" ht="12.75" hidden="false" customHeight="false" outlineLevel="0" collapsed="false">
      <c r="A20" s="7" t="s">
        <v>27</v>
      </c>
      <c r="B20" s="8" t="s">
        <v>28</v>
      </c>
      <c r="C20" s="9" t="n">
        <f aca="false">'[5]Team Report'!BA38</f>
        <v>0</v>
      </c>
      <c r="E20" s="9" t="n">
        <f aca="false">(C20/9)*12</f>
        <v>0</v>
      </c>
      <c r="G20" s="10" t="n">
        <f aca="false">+E20/$E$23</f>
        <v>0</v>
      </c>
    </row>
    <row r="21" customFormat="false" ht="12.75" hidden="false" customHeight="false" outlineLevel="0" collapsed="false">
      <c r="A21" s="7" t="s">
        <v>29</v>
      </c>
      <c r="B21" s="8" t="s">
        <v>30</v>
      </c>
      <c r="C21" s="9" t="n">
        <f aca="false">'[5]Team Report'!BA42-C41</f>
        <v>4502.90000000001</v>
      </c>
      <c r="E21" s="9" t="n">
        <f aca="false">(C21/9)*12</f>
        <v>6003.86666666668</v>
      </c>
      <c r="G21" s="10" t="n">
        <f aca="false">+E21/$E$23</f>
        <v>0.00455774355609771</v>
      </c>
    </row>
    <row r="22" customFormat="false" ht="12.75" hidden="false" customHeight="false" outlineLevel="0" collapsed="false">
      <c r="A22" s="7" t="s">
        <v>31</v>
      </c>
      <c r="B22" s="8" t="s">
        <v>32</v>
      </c>
      <c r="C22" s="9" t="n">
        <f aca="false">'[5]Team Report'!BA44</f>
        <v>0</v>
      </c>
      <c r="E22" s="9" t="n">
        <f aca="false">(C22/9)*12</f>
        <v>0</v>
      </c>
      <c r="G22" s="10" t="n">
        <f aca="false">+E22/$E$23</f>
        <v>0</v>
      </c>
    </row>
    <row r="23" customFormat="false" ht="12.75" hidden="false" customHeight="false" outlineLevel="0" collapsed="false">
      <c r="A23" s="11" t="s">
        <v>33</v>
      </c>
      <c r="B23" s="12" t="s">
        <v>34</v>
      </c>
      <c r="C23" s="13" t="n">
        <f aca="false">SUM(C8:C22)</f>
        <v>987966.95</v>
      </c>
      <c r="E23" s="13" t="n">
        <f aca="false">SUM(E8:E22)</f>
        <v>1317289.26666667</v>
      </c>
      <c r="G23" s="14" t="n">
        <f aca="false">SUM(G8:G22)</f>
        <v>1</v>
      </c>
    </row>
    <row r="25" customFormat="false" ht="12.75" hidden="false" customHeight="false" outlineLevel="0" collapsed="false">
      <c r="B25" s="12" t="s">
        <v>35</v>
      </c>
      <c r="C25" s="19"/>
      <c r="E25" s="17" t="n">
        <v>8</v>
      </c>
    </row>
    <row r="26" customFormat="false" ht="12.75" hidden="false" customHeight="false" outlineLevel="0" collapsed="false">
      <c r="B26" s="21"/>
      <c r="C26" s="9"/>
      <c r="E26" s="9"/>
    </row>
    <row r="27" customFormat="false" ht="12.75" hidden="false" customHeight="false" outlineLevel="0" collapsed="false">
      <c r="B27" s="12" t="s">
        <v>36</v>
      </c>
      <c r="C27" s="9"/>
      <c r="E27" s="17" t="n">
        <v>5</v>
      </c>
    </row>
    <row r="29" customFormat="false" ht="12.75" hidden="false" customHeight="false" outlineLevel="0" collapsed="false">
      <c r="B29" s="12" t="s">
        <v>37</v>
      </c>
      <c r="C29" s="9"/>
      <c r="E29" s="17" t="n">
        <f aca="false">+E27+E25</f>
        <v>13</v>
      </c>
      <c r="F29" s="9"/>
    </row>
    <row r="31" customFormat="false" ht="12.75" hidden="false" customHeight="false" outlineLevel="0" collapsed="false">
      <c r="A31" s="7" t="s">
        <v>38</v>
      </c>
      <c r="B31" s="8" t="s">
        <v>48</v>
      </c>
      <c r="C31" s="9" t="n">
        <f aca="false">'[5]Team Report'!BA29</f>
        <v>0</v>
      </c>
      <c r="E31" s="9" t="n">
        <f aca="false">(C31/9)*12</f>
        <v>0</v>
      </c>
    </row>
    <row r="32" customFormat="false" ht="12.75" hidden="false" customHeight="false" outlineLevel="0" collapsed="false">
      <c r="A32" s="7" t="s">
        <v>40</v>
      </c>
      <c r="B32" s="8" t="s">
        <v>49</v>
      </c>
      <c r="C32" s="9" t="n">
        <f aca="false">'[5]Team Report'!BA30</f>
        <v>0</v>
      </c>
      <c r="E32" s="9" t="n">
        <f aca="false">(C32/9)*12</f>
        <v>0</v>
      </c>
    </row>
    <row r="33" customFormat="false" ht="12.75" hidden="false" customHeight="false" outlineLevel="0" collapsed="false">
      <c r="A33" s="7" t="s">
        <v>41</v>
      </c>
      <c r="B33" s="8" t="s">
        <v>50</v>
      </c>
      <c r="C33" s="9" t="n">
        <f aca="false">'[5]Team Report'!BA31</f>
        <v>0</v>
      </c>
      <c r="E33" s="9" t="n">
        <f aca="false">(C33/9)*12</f>
        <v>0</v>
      </c>
    </row>
    <row r="34" customFormat="false" ht="12.75" hidden="false" customHeight="false" outlineLevel="0" collapsed="false">
      <c r="A34" s="7" t="s">
        <v>42</v>
      </c>
      <c r="B34" s="8" t="s">
        <v>51</v>
      </c>
      <c r="C34" s="9" t="n">
        <f aca="false">'[5]Team Report'!BA39</f>
        <v>0</v>
      </c>
      <c r="E34" s="9" t="n">
        <f aca="false">(C34/9)*12</f>
        <v>0</v>
      </c>
    </row>
    <row r="35" customFormat="false" ht="12.75" hidden="false" customHeight="false" outlineLevel="0" collapsed="false">
      <c r="A35" s="7" t="s">
        <v>43</v>
      </c>
      <c r="B35" s="8" t="s">
        <v>52</v>
      </c>
      <c r="C35" s="9" t="n">
        <f aca="false">'[5]Team Report'!BA40</f>
        <v>4596.4</v>
      </c>
      <c r="E35" s="9" t="n">
        <f aca="false">(C35/9)*12</f>
        <v>6128.53333333333</v>
      </c>
    </row>
    <row r="36" customFormat="false" ht="12.75" hidden="false" customHeight="false" outlineLevel="0" collapsed="false">
      <c r="A36" s="7" t="s">
        <v>44</v>
      </c>
      <c r="B36" s="8" t="s">
        <v>53</v>
      </c>
      <c r="C36" s="9" t="n">
        <f aca="false">'[5]Team Report'!BA41</f>
        <v>0</v>
      </c>
      <c r="E36" s="9" t="n">
        <f aca="false">(C36/9)*12</f>
        <v>0</v>
      </c>
    </row>
    <row r="37" customFormat="false" ht="12.75" hidden="false" customHeight="false" outlineLevel="0" collapsed="false">
      <c r="A37" s="7" t="s">
        <v>45</v>
      </c>
      <c r="B37" s="8" t="s">
        <v>54</v>
      </c>
      <c r="C37" s="9" t="n">
        <f aca="false">'[5]Team Report'!BA43</f>
        <v>81244.67</v>
      </c>
      <c r="E37" s="9" t="n">
        <f aca="false">(C37/9)*12</f>
        <v>108326.226666667</v>
      </c>
    </row>
    <row r="38" customFormat="false" ht="12.75" hidden="false" customHeight="false" outlineLevel="0" collapsed="false">
      <c r="A38" s="7" t="s">
        <v>46</v>
      </c>
      <c r="B38" s="8" t="s">
        <v>55</v>
      </c>
      <c r="C38" s="9" t="n">
        <f aca="false">'[5]Team Report'!BA45</f>
        <v>0</v>
      </c>
      <c r="E38" s="9" t="n">
        <f aca="false">(C38/9)*12</f>
        <v>0</v>
      </c>
    </row>
    <row r="39" customFormat="false" ht="12.75" hidden="false" customHeight="false" outlineLevel="0" collapsed="false">
      <c r="B39" s="8" t="s">
        <v>62</v>
      </c>
      <c r="C39" s="9" t="n">
        <v>347502</v>
      </c>
      <c r="E39" s="9"/>
    </row>
    <row r="40" customFormat="false" ht="12.75" hidden="false" customHeight="false" outlineLevel="0" collapsed="false">
      <c r="B40" s="8" t="s">
        <v>63</v>
      </c>
      <c r="C40" s="9" t="n">
        <v>31676</v>
      </c>
      <c r="E40" s="9"/>
    </row>
    <row r="41" customFormat="false" ht="12.75" hidden="false" customHeight="false" outlineLevel="0" collapsed="false">
      <c r="B41" s="8" t="s">
        <v>57</v>
      </c>
      <c r="C41" s="9" t="n">
        <v>36197</v>
      </c>
      <c r="E41" s="9"/>
    </row>
    <row r="44" customFormat="false" ht="12.75" hidden="false" customHeight="false" outlineLevel="0" collapsed="false">
      <c r="C44" s="18" t="n">
        <f aca="false">C23+C31+C32+C33+C34+C35+C36+C37+C38</f>
        <v>1073808.02</v>
      </c>
    </row>
  </sheetData>
  <mergeCells count="3">
    <mergeCell ref="B1:G1"/>
    <mergeCell ref="B2:G2"/>
    <mergeCell ref="B3:G3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2001-12-01T20:22:19Z</dcterms:created>
  <dc:creator>dvandor</dc:creator>
  <dc:description/>
  <dc:language>en-US</dc:language>
  <cp:lastModifiedBy>thardy</cp:lastModifiedBy>
  <cp:lastPrinted>2001-12-01T21:34:43Z</cp:lastPrinted>
  <dcterms:modified xsi:type="dcterms:W3CDTF">2001-12-01T21:48:04Z</dcterms:modified>
  <cp:revision>0</cp:revision>
  <dc:subject/>
  <dc:title/>
</cp:coreProperties>
</file>