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ml.throughput" sheetId="1" state="hidden" r:id="rId3"/>
    <sheet name="CERA" sheetId="2" state="visible" r:id="rId4"/>
  </sheets>
  <definedNames>
    <definedName function="false" hidden="false" localSheetId="1" name="_xlnm.Print_Area" vbProcedure="false">CERA!$A$1:$P$28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<sst xmlns="http://schemas.openxmlformats.org/spreadsheetml/2006/main" count="192" uniqueCount="29">
  <si>
    <t xml:space="preserve">Pipeline Co Name</t>
  </si>
  <si>
    <t xml:space="preserve">RDI Pipeline Co ID</t>
  </si>
  <si>
    <t xml:space="preserve">Year</t>
  </si>
  <si>
    <t xml:space="preserve">Month</t>
  </si>
  <si>
    <t xml:space="preserve">TRANS: Quantity Dth</t>
  </si>
  <si>
    <t xml:space="preserve">Total Quantity Dth</t>
  </si>
  <si>
    <t xml:space="preserve">Capacity</t>
  </si>
  <si>
    <t xml:space="preserve">El Paso Natural Gas Co.</t>
  </si>
  <si>
    <t xml:space="preserve"> </t>
  </si>
  <si>
    <t xml:space="preserve">Kern River Gas Transmission Co.</t>
  </si>
  <si>
    <t xml:space="preserve">PG&amp;E Gas Transmission, Northwest Corp.</t>
  </si>
  <si>
    <t xml:space="preserve">Transwestern Pipeline Co.</t>
  </si>
  <si>
    <t xml:space="preserve">Flows Into California</t>
  </si>
  <si>
    <t xml:space="preserve">Source:  CERA, EIA, CEC, TW actuals</t>
  </si>
  <si>
    <t xml:space="preserve">TW</t>
  </si>
  <si>
    <t xml:space="preserve">El Paso</t>
  </si>
  <si>
    <t xml:space="preserve">PGT</t>
  </si>
  <si>
    <t xml:space="preserve">Kern River</t>
  </si>
  <si>
    <t xml:space="preserve">Total</t>
  </si>
  <si>
    <t xml:space="preserve">Sept</t>
  </si>
  <si>
    <t xml:space="preserve">Aug</t>
  </si>
  <si>
    <t xml:space="preserve">July</t>
  </si>
  <si>
    <t xml:space="preserve">June</t>
  </si>
  <si>
    <t xml:space="preserve">May</t>
  </si>
  <si>
    <t xml:space="preserve">April</t>
  </si>
  <si>
    <t xml:space="preserve">March</t>
  </si>
  <si>
    <t xml:space="preserve">Feb</t>
  </si>
  <si>
    <t xml:space="preserve">Nov </t>
  </si>
  <si>
    <t xml:space="preserve">Oct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</si>
</sst>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%"/>
    <numFmt numFmtId="166" formatCode="[$-409]mmm\-yy"/>
    <numFmt numFmtId="167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  <font>
      <i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28"/>
    <col collapsed="false" customWidth="true" hidden="false" outlineLevel="0" max="2" min="2" style="0" width="0.41"/>
    <col collapsed="false" customWidth="true" hidden="false" outlineLevel="0" max="3" min="3" style="0" width="4.99"/>
    <col collapsed="false" customWidth="true" hidden="false" outlineLevel="0" max="4" min="4" style="0" width="7.42"/>
    <col collapsed="false" customWidth="true" hidden="false" outlineLevel="0" max="5" min="5" style="0" width="19.85"/>
    <col collapsed="false" customWidth="true" hidden="true" outlineLevel="0" max="6" min="6" style="0" width="16.13"/>
    <col collapsed="false" customWidth="true" hidden="false" outlineLevel="0" max="7" min="7" style="0" width="3.7"/>
    <col collapsed="false" customWidth="true" hidden="false" outlineLevel="0" max="8" min="8" style="0" width="15.99"/>
    <col collapsed="false" customWidth="true" hidden="false" outlineLevel="0" max="9" min="9" style="0" width="3.7"/>
    <col collapsed="false" customWidth="true" hidden="false" outlineLevel="0" max="10" min="10" style="1" width="9.14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H1" s="2" t="s">
        <v>6</v>
      </c>
    </row>
    <row r="3" customFormat="false" ht="12.75" hidden="false" customHeight="false" outlineLevel="0" collapsed="false">
      <c r="A3" s="0" t="s">
        <v>7</v>
      </c>
      <c r="B3" s="0" t="n">
        <v>117599</v>
      </c>
      <c r="C3" s="0" t="n">
        <v>1999</v>
      </c>
      <c r="D3" s="0" t="n">
        <v>1</v>
      </c>
      <c r="E3" s="0" t="n">
        <v>128890000</v>
      </c>
      <c r="F3" s="0" t="n">
        <v>128890000</v>
      </c>
      <c r="J3" s="1" t="n">
        <f aca="false">E3/F3</f>
        <v>1</v>
      </c>
    </row>
    <row r="4" customFormat="false" ht="12.75" hidden="false" customHeight="false" outlineLevel="0" collapsed="false">
      <c r="A4" s="0" t="s">
        <v>7</v>
      </c>
      <c r="B4" s="0" t="n">
        <v>117599</v>
      </c>
      <c r="C4" s="0" t="n">
        <v>1999</v>
      </c>
      <c r="D4" s="0" t="n">
        <v>2</v>
      </c>
      <c r="E4" s="0" t="n">
        <v>121011000</v>
      </c>
      <c r="F4" s="0" t="n">
        <v>121011000</v>
      </c>
      <c r="J4" s="1" t="n">
        <f aca="false">E4/F4</f>
        <v>1</v>
      </c>
    </row>
    <row r="5" customFormat="false" ht="12.75" hidden="false" customHeight="false" outlineLevel="0" collapsed="false">
      <c r="A5" s="0" t="s">
        <v>7</v>
      </c>
      <c r="B5" s="0" t="n">
        <v>117599</v>
      </c>
      <c r="C5" s="0" t="n">
        <v>1999</v>
      </c>
      <c r="D5" s="0" t="n">
        <v>3</v>
      </c>
      <c r="E5" s="0" t="n">
        <v>104485000</v>
      </c>
      <c r="F5" s="0" t="n">
        <v>104485000</v>
      </c>
      <c r="J5" s="1" t="n">
        <f aca="false">E5/F5</f>
        <v>1</v>
      </c>
    </row>
    <row r="6" customFormat="false" ht="12.75" hidden="false" customHeight="false" outlineLevel="0" collapsed="false">
      <c r="A6" s="0" t="s">
        <v>7</v>
      </c>
      <c r="B6" s="0" t="n">
        <v>117599</v>
      </c>
      <c r="C6" s="0" t="n">
        <v>1999</v>
      </c>
      <c r="D6" s="0" t="n">
        <v>4</v>
      </c>
      <c r="E6" s="0" t="n">
        <v>115506000</v>
      </c>
      <c r="F6" s="0" t="n">
        <v>115506000</v>
      </c>
      <c r="J6" s="1" t="n">
        <f aca="false">E6/F6</f>
        <v>1</v>
      </c>
    </row>
    <row r="7" customFormat="false" ht="12.75" hidden="false" customHeight="false" outlineLevel="0" collapsed="false">
      <c r="A7" s="0" t="s">
        <v>7</v>
      </c>
      <c r="B7" s="0" t="n">
        <v>117599</v>
      </c>
      <c r="C7" s="0" t="n">
        <v>1999</v>
      </c>
      <c r="D7" s="0" t="n">
        <v>5</v>
      </c>
      <c r="E7" s="0" t="n">
        <v>111806000</v>
      </c>
      <c r="F7" s="0" t="n">
        <v>111806000</v>
      </c>
      <c r="J7" s="1" t="n">
        <f aca="false">E7/F7</f>
        <v>1</v>
      </c>
    </row>
    <row r="8" customFormat="false" ht="12.75" hidden="false" customHeight="false" outlineLevel="0" collapsed="false">
      <c r="A8" s="0" t="s">
        <v>7</v>
      </c>
      <c r="B8" s="0" t="n">
        <v>117599</v>
      </c>
      <c r="C8" s="0" t="n">
        <v>1999</v>
      </c>
      <c r="D8" s="0" t="n">
        <v>6</v>
      </c>
      <c r="E8" s="0" t="n">
        <v>114446000</v>
      </c>
      <c r="F8" s="0" t="n">
        <v>114446000</v>
      </c>
      <c r="J8" s="1" t="n">
        <f aca="false">E8/F8</f>
        <v>1</v>
      </c>
    </row>
    <row r="9" customFormat="false" ht="12.75" hidden="false" customHeight="false" outlineLevel="0" collapsed="false">
      <c r="A9" s="0" t="s">
        <v>7</v>
      </c>
      <c r="B9" s="0" t="n">
        <v>117599</v>
      </c>
      <c r="C9" s="0" t="n">
        <v>1999</v>
      </c>
      <c r="D9" s="0" t="n">
        <v>7</v>
      </c>
      <c r="E9" s="0" t="n">
        <v>113155000</v>
      </c>
      <c r="F9" s="0" t="n">
        <v>113155000</v>
      </c>
      <c r="J9" s="1" t="n">
        <f aca="false">E9/F9</f>
        <v>1</v>
      </c>
    </row>
    <row r="10" customFormat="false" ht="12.75" hidden="false" customHeight="false" outlineLevel="0" collapsed="false">
      <c r="A10" s="0" t="s">
        <v>7</v>
      </c>
      <c r="B10" s="0" t="n">
        <v>117599</v>
      </c>
      <c r="C10" s="0" t="n">
        <v>1999</v>
      </c>
      <c r="D10" s="0" t="n">
        <v>8</v>
      </c>
      <c r="E10" s="0" t="n">
        <v>111568000</v>
      </c>
      <c r="F10" s="0" t="n">
        <v>111568000</v>
      </c>
      <c r="J10" s="1" t="n">
        <f aca="false">E10/F10</f>
        <v>1</v>
      </c>
    </row>
    <row r="11" customFormat="false" ht="12.75" hidden="false" customHeight="false" outlineLevel="0" collapsed="false">
      <c r="A11" s="0" t="s">
        <v>7</v>
      </c>
      <c r="B11" s="0" t="n">
        <v>117599</v>
      </c>
      <c r="C11" s="0" t="n">
        <v>1999</v>
      </c>
      <c r="D11" s="0" t="n">
        <v>9</v>
      </c>
      <c r="E11" s="0" t="n">
        <v>114528000</v>
      </c>
      <c r="F11" s="0" t="n">
        <v>114528000</v>
      </c>
      <c r="J11" s="1" t="n">
        <f aca="false">E11/F11</f>
        <v>1</v>
      </c>
    </row>
    <row r="12" customFormat="false" ht="12.75" hidden="false" customHeight="false" outlineLevel="0" collapsed="false">
      <c r="A12" s="0" t="s">
        <v>7</v>
      </c>
      <c r="B12" s="0" t="n">
        <v>117599</v>
      </c>
      <c r="C12" s="0" t="n">
        <v>1999</v>
      </c>
      <c r="D12" s="0" t="n">
        <v>10</v>
      </c>
      <c r="E12" s="0" t="n">
        <v>111017000</v>
      </c>
      <c r="F12" s="0" t="n">
        <v>111017000</v>
      </c>
      <c r="J12" s="1" t="n">
        <f aca="false">E12/F12</f>
        <v>1</v>
      </c>
    </row>
    <row r="13" customFormat="false" ht="12.75" hidden="false" customHeight="false" outlineLevel="0" collapsed="false">
      <c r="A13" s="0" t="s">
        <v>7</v>
      </c>
      <c r="B13" s="0" t="n">
        <v>117599</v>
      </c>
      <c r="C13" s="0" t="n">
        <v>1999</v>
      </c>
      <c r="D13" s="0" t="n">
        <v>11</v>
      </c>
      <c r="E13" s="0" t="n">
        <v>113788000</v>
      </c>
      <c r="F13" s="0" t="n">
        <v>113788000</v>
      </c>
      <c r="J13" s="1" t="n">
        <f aca="false">E13/F13</f>
        <v>1</v>
      </c>
    </row>
    <row r="14" customFormat="false" ht="12.75" hidden="false" customHeight="false" outlineLevel="0" collapsed="false">
      <c r="A14" s="0" t="s">
        <v>7</v>
      </c>
      <c r="B14" s="0" t="n">
        <v>117599</v>
      </c>
      <c r="C14" s="0" t="n">
        <v>1999</v>
      </c>
      <c r="D14" s="0" t="n">
        <v>12</v>
      </c>
      <c r="E14" s="0" t="n">
        <v>110283000</v>
      </c>
      <c r="F14" s="0" t="n">
        <v>110283000</v>
      </c>
      <c r="J14" s="1" t="n">
        <f aca="false">E14/F14</f>
        <v>1</v>
      </c>
    </row>
    <row r="15" customFormat="false" ht="12.75" hidden="false" customHeight="false" outlineLevel="0" collapsed="false">
      <c r="J15" s="1" t="s">
        <v>8</v>
      </c>
    </row>
    <row r="16" customFormat="false" ht="12.75" hidden="false" customHeight="false" outlineLevel="0" collapsed="false">
      <c r="A16" s="0" t="s">
        <v>7</v>
      </c>
      <c r="B16" s="0" t="n">
        <v>117599</v>
      </c>
      <c r="C16" s="0" t="n">
        <v>2000</v>
      </c>
      <c r="D16" s="0" t="n">
        <v>1</v>
      </c>
      <c r="E16" s="0" t="n">
        <v>117259000</v>
      </c>
      <c r="F16" s="0" t="n">
        <v>117259000</v>
      </c>
      <c r="J16" s="1" t="n">
        <f aca="false">E16/F16</f>
        <v>1</v>
      </c>
    </row>
    <row r="17" customFormat="false" ht="12.75" hidden="false" customHeight="false" outlineLevel="0" collapsed="false">
      <c r="A17" s="0" t="s">
        <v>7</v>
      </c>
      <c r="B17" s="0" t="n">
        <v>117599</v>
      </c>
      <c r="C17" s="0" t="n">
        <v>2000</v>
      </c>
      <c r="D17" s="0" t="n">
        <v>2</v>
      </c>
      <c r="E17" s="0" t="n">
        <v>117137000</v>
      </c>
      <c r="F17" s="0" t="n">
        <v>117137000</v>
      </c>
      <c r="J17" s="1" t="n">
        <f aca="false">E17/F17</f>
        <v>1</v>
      </c>
    </row>
    <row r="18" customFormat="false" ht="12.75" hidden="false" customHeight="false" outlineLevel="0" collapsed="false">
      <c r="A18" s="0" t="s">
        <v>7</v>
      </c>
      <c r="B18" s="0" t="n">
        <v>117599</v>
      </c>
      <c r="C18" s="0" t="n">
        <v>2000</v>
      </c>
      <c r="D18" s="0" t="n">
        <v>3</v>
      </c>
      <c r="E18" s="0" t="n">
        <v>108696000</v>
      </c>
      <c r="F18" s="0" t="n">
        <v>108696000</v>
      </c>
      <c r="J18" s="1" t="n">
        <f aca="false">E18/F18</f>
        <v>1</v>
      </c>
    </row>
    <row r="19" customFormat="false" ht="12.75" hidden="false" customHeight="false" outlineLevel="0" collapsed="false">
      <c r="A19" s="0" t="s">
        <v>7</v>
      </c>
      <c r="B19" s="0" t="n">
        <v>117599</v>
      </c>
      <c r="C19" s="0" t="n">
        <v>2000</v>
      </c>
      <c r="D19" s="0" t="n">
        <v>4</v>
      </c>
      <c r="E19" s="0" t="n">
        <v>118191000</v>
      </c>
      <c r="F19" s="0" t="n">
        <v>118191000</v>
      </c>
      <c r="J19" s="1" t="n">
        <f aca="false">E19/F19</f>
        <v>1</v>
      </c>
    </row>
    <row r="20" customFormat="false" ht="12.75" hidden="false" customHeight="false" outlineLevel="0" collapsed="false">
      <c r="A20" s="0" t="s">
        <v>7</v>
      </c>
      <c r="B20" s="0" t="n">
        <v>117599</v>
      </c>
      <c r="C20" s="0" t="n">
        <v>2000</v>
      </c>
      <c r="D20" s="0" t="n">
        <v>5</v>
      </c>
      <c r="E20" s="0" t="n">
        <v>108113000</v>
      </c>
      <c r="F20" s="0" t="n">
        <v>108113000</v>
      </c>
      <c r="J20" s="1" t="n">
        <f aca="false">E20/F20</f>
        <v>1</v>
      </c>
    </row>
    <row r="21" customFormat="false" ht="12.75" hidden="false" customHeight="false" outlineLevel="0" collapsed="false">
      <c r="A21" s="0" t="s">
        <v>7</v>
      </c>
      <c r="B21" s="0" t="n">
        <v>117599</v>
      </c>
      <c r="C21" s="0" t="n">
        <v>2000</v>
      </c>
      <c r="D21" s="0" t="n">
        <v>6</v>
      </c>
      <c r="E21" s="0" t="n">
        <v>116405000</v>
      </c>
      <c r="F21" s="0" t="n">
        <v>116405000</v>
      </c>
      <c r="J21" s="1" t="n">
        <f aca="false">E21/F21</f>
        <v>1</v>
      </c>
    </row>
    <row r="22" customFormat="false" ht="12.75" hidden="false" customHeight="false" outlineLevel="0" collapsed="false">
      <c r="A22" s="0" t="s">
        <v>7</v>
      </c>
      <c r="B22" s="0" t="n">
        <v>117599</v>
      </c>
      <c r="C22" s="0" t="n">
        <v>2000</v>
      </c>
      <c r="D22" s="0" t="n">
        <v>7</v>
      </c>
      <c r="E22" s="0" t="n">
        <v>118036000</v>
      </c>
      <c r="F22" s="0" t="n">
        <v>118036000</v>
      </c>
      <c r="J22" s="1" t="n">
        <f aca="false">E22/F22</f>
        <v>1</v>
      </c>
    </row>
    <row r="23" customFormat="false" ht="12.75" hidden="false" customHeight="false" outlineLevel="0" collapsed="false">
      <c r="A23" s="0" t="s">
        <v>7</v>
      </c>
      <c r="B23" s="0" t="n">
        <v>117599</v>
      </c>
      <c r="C23" s="0" t="n">
        <v>2000</v>
      </c>
      <c r="D23" s="0" t="n">
        <v>8</v>
      </c>
      <c r="E23" s="0" t="n">
        <v>129882000</v>
      </c>
      <c r="F23" s="0" t="n">
        <v>129882000</v>
      </c>
      <c r="J23" s="1" t="n">
        <f aca="false">E23/F23</f>
        <v>1</v>
      </c>
    </row>
    <row r="24" customFormat="false" ht="12.75" hidden="false" customHeight="false" outlineLevel="0" collapsed="false">
      <c r="A24" s="0" t="s">
        <v>7</v>
      </c>
      <c r="B24" s="0" t="n">
        <v>117599</v>
      </c>
      <c r="C24" s="0" t="n">
        <v>2000</v>
      </c>
      <c r="D24" s="0" t="n">
        <v>9</v>
      </c>
      <c r="E24" s="0" t="n">
        <v>131546000</v>
      </c>
      <c r="F24" s="0" t="n">
        <v>131546000</v>
      </c>
      <c r="J24" s="1" t="n">
        <f aca="false">E24/F24</f>
        <v>1</v>
      </c>
    </row>
    <row r="25" customFormat="false" ht="12.75" hidden="false" customHeight="false" outlineLevel="0" collapsed="false">
      <c r="A25" s="0" t="s">
        <v>7</v>
      </c>
      <c r="B25" s="0" t="n">
        <v>117599</v>
      </c>
      <c r="C25" s="0" t="n">
        <v>2000</v>
      </c>
      <c r="D25" s="0" t="n">
        <v>10</v>
      </c>
      <c r="E25" s="0" t="n">
        <v>132737000</v>
      </c>
      <c r="F25" s="0" t="n">
        <v>132737000</v>
      </c>
      <c r="J25" s="1" t="n">
        <f aca="false">E25/F25</f>
        <v>1</v>
      </c>
    </row>
    <row r="26" customFormat="false" ht="12.75" hidden="false" customHeight="false" outlineLevel="0" collapsed="false">
      <c r="A26" s="0" t="s">
        <v>7</v>
      </c>
      <c r="B26" s="0" t="n">
        <v>117599</v>
      </c>
      <c r="C26" s="0" t="n">
        <v>2000</v>
      </c>
      <c r="D26" s="0" t="n">
        <v>11</v>
      </c>
      <c r="E26" s="0" t="n">
        <v>131662000</v>
      </c>
      <c r="F26" s="0" t="n">
        <v>131662000</v>
      </c>
      <c r="J26" s="1" t="n">
        <f aca="false">E26/F26</f>
        <v>1</v>
      </c>
    </row>
    <row r="27" customFormat="false" ht="12.75" hidden="false" customHeight="false" outlineLevel="0" collapsed="false">
      <c r="A27" s="0" t="s">
        <v>7</v>
      </c>
      <c r="B27" s="0" t="n">
        <v>117599</v>
      </c>
      <c r="C27" s="0" t="n">
        <v>2000</v>
      </c>
      <c r="D27" s="0" t="n">
        <v>12</v>
      </c>
      <c r="E27" s="0" t="n">
        <v>132083000</v>
      </c>
      <c r="F27" s="0" t="n">
        <v>132083000</v>
      </c>
      <c r="J27" s="1" t="n">
        <f aca="false">E27/F27</f>
        <v>1</v>
      </c>
    </row>
    <row r="28" customFormat="false" ht="12.75" hidden="false" customHeight="false" outlineLevel="0" collapsed="false">
      <c r="J28" s="1" t="s">
        <v>8</v>
      </c>
    </row>
    <row r="29" customFormat="false" ht="12.75" hidden="false" customHeight="false" outlineLevel="0" collapsed="false">
      <c r="A29" s="0" t="s">
        <v>7</v>
      </c>
      <c r="B29" s="0" t="n">
        <v>117599</v>
      </c>
      <c r="C29" s="0" t="n">
        <v>2001</v>
      </c>
      <c r="D29" s="0" t="n">
        <v>1</v>
      </c>
      <c r="E29" s="0" t="n">
        <v>146726000</v>
      </c>
      <c r="F29" s="0" t="n">
        <v>146726000</v>
      </c>
      <c r="J29" s="1" t="n">
        <f aca="false">E29/F29</f>
        <v>1</v>
      </c>
    </row>
    <row r="30" customFormat="false" ht="12.75" hidden="false" customHeight="false" outlineLevel="0" collapsed="false">
      <c r="A30" s="0" t="s">
        <v>7</v>
      </c>
      <c r="B30" s="0" t="n">
        <v>117599</v>
      </c>
      <c r="C30" s="0" t="n">
        <v>2001</v>
      </c>
      <c r="D30" s="0" t="n">
        <v>2</v>
      </c>
      <c r="E30" s="0" t="n">
        <v>141782000</v>
      </c>
      <c r="F30" s="0" t="n">
        <v>141782000</v>
      </c>
      <c r="J30" s="1" t="n">
        <f aca="false">E30/F30</f>
        <v>1</v>
      </c>
    </row>
    <row r="31" customFormat="false" ht="12.75" hidden="false" customHeight="false" outlineLevel="0" collapsed="false">
      <c r="A31" s="0" t="s">
        <v>7</v>
      </c>
      <c r="B31" s="0" t="n">
        <v>117599</v>
      </c>
      <c r="C31" s="0" t="n">
        <v>2001</v>
      </c>
      <c r="D31" s="0" t="n">
        <v>3</v>
      </c>
      <c r="E31" s="0" t="n">
        <v>130122000</v>
      </c>
      <c r="F31" s="0" t="n">
        <v>130122000</v>
      </c>
      <c r="J31" s="1" t="n">
        <f aca="false">E31/F31</f>
        <v>1</v>
      </c>
    </row>
    <row r="32" customFormat="false" ht="12.75" hidden="false" customHeight="false" outlineLevel="0" collapsed="false">
      <c r="A32" s="0" t="s">
        <v>7</v>
      </c>
      <c r="B32" s="0" t="n">
        <v>117599</v>
      </c>
      <c r="C32" s="0" t="n">
        <v>2001</v>
      </c>
      <c r="D32" s="0" t="n">
        <v>4</v>
      </c>
      <c r="E32" s="0" t="n">
        <v>132646000</v>
      </c>
      <c r="F32" s="0" t="n">
        <v>132646000</v>
      </c>
      <c r="J32" s="1" t="n">
        <f aca="false">E32/F32</f>
        <v>1</v>
      </c>
    </row>
    <row r="33" customFormat="false" ht="12.75" hidden="false" customHeight="false" outlineLevel="0" collapsed="false">
      <c r="A33" s="0" t="s">
        <v>7</v>
      </c>
      <c r="B33" s="0" t="n">
        <v>117599</v>
      </c>
      <c r="C33" s="0" t="n">
        <v>2001</v>
      </c>
      <c r="D33" s="0" t="n">
        <v>5</v>
      </c>
      <c r="E33" s="0" t="n">
        <v>132228000</v>
      </c>
      <c r="F33" s="0" t="n">
        <v>132228000</v>
      </c>
      <c r="J33" s="1" t="n">
        <f aca="false">E33/F33</f>
        <v>1</v>
      </c>
    </row>
    <row r="34" customFormat="false" ht="12.75" hidden="false" customHeight="false" outlineLevel="0" collapsed="false">
      <c r="A34" s="0" t="s">
        <v>7</v>
      </c>
      <c r="B34" s="0" t="n">
        <v>117599</v>
      </c>
      <c r="C34" s="0" t="n">
        <v>2001</v>
      </c>
      <c r="D34" s="0" t="n">
        <v>6</v>
      </c>
      <c r="E34" s="0" t="n">
        <v>141819000</v>
      </c>
      <c r="F34" s="0" t="n">
        <v>141819000</v>
      </c>
      <c r="J34" s="1" t="n">
        <f aca="false">E34/F34</f>
        <v>1</v>
      </c>
    </row>
    <row r="35" customFormat="false" ht="12.75" hidden="false" customHeight="false" outlineLevel="0" collapsed="false">
      <c r="J35" s="1" t="s">
        <v>8</v>
      </c>
    </row>
    <row r="36" customFormat="false" ht="12.75" hidden="false" customHeight="false" outlineLevel="0" collapsed="false">
      <c r="A36" s="0" t="s">
        <v>9</v>
      </c>
      <c r="B36" s="0" t="n">
        <v>104326</v>
      </c>
      <c r="C36" s="0" t="n">
        <v>1999</v>
      </c>
      <c r="D36" s="0" t="n">
        <v>1</v>
      </c>
      <c r="E36" s="0" t="n">
        <v>27628000</v>
      </c>
      <c r="F36" s="0" t="n">
        <v>27628000</v>
      </c>
      <c r="H36" s="0" t="n">
        <f aca="false">700000*30.4</f>
        <v>21280000</v>
      </c>
      <c r="J36" s="1" t="n">
        <f aca="false">E36/H36</f>
        <v>1.29830827067669</v>
      </c>
    </row>
    <row r="37" customFormat="false" ht="12.75" hidden="false" customHeight="false" outlineLevel="0" collapsed="false">
      <c r="A37" s="0" t="s">
        <v>9</v>
      </c>
      <c r="B37" s="0" t="n">
        <v>104326</v>
      </c>
      <c r="C37" s="0" t="n">
        <v>1999</v>
      </c>
      <c r="D37" s="0" t="n">
        <v>2</v>
      </c>
      <c r="E37" s="0" t="n">
        <v>24808000</v>
      </c>
      <c r="F37" s="0" t="n">
        <v>24808000</v>
      </c>
      <c r="H37" s="0" t="n">
        <f aca="false">700000*30.4</f>
        <v>21280000</v>
      </c>
      <c r="J37" s="1" t="n">
        <f aca="false">E37/H37</f>
        <v>1.16578947368421</v>
      </c>
    </row>
    <row r="38" customFormat="false" ht="12.75" hidden="false" customHeight="false" outlineLevel="0" collapsed="false">
      <c r="A38" s="0" t="s">
        <v>9</v>
      </c>
      <c r="B38" s="0" t="n">
        <v>104326</v>
      </c>
      <c r="C38" s="0" t="n">
        <v>1999</v>
      </c>
      <c r="D38" s="0" t="n">
        <v>3</v>
      </c>
      <c r="E38" s="0" t="n">
        <v>25667000</v>
      </c>
      <c r="F38" s="0" t="n">
        <v>25667000</v>
      </c>
      <c r="H38" s="0" t="n">
        <f aca="false">700000*30.4</f>
        <v>21280000</v>
      </c>
      <c r="J38" s="1" t="n">
        <f aca="false">E38/H38</f>
        <v>1.20615601503759</v>
      </c>
    </row>
    <row r="39" customFormat="false" ht="12.75" hidden="false" customHeight="false" outlineLevel="0" collapsed="false">
      <c r="A39" s="0" t="s">
        <v>9</v>
      </c>
      <c r="B39" s="0" t="n">
        <v>104326</v>
      </c>
      <c r="C39" s="0" t="n">
        <v>1999</v>
      </c>
      <c r="D39" s="0" t="n">
        <v>4</v>
      </c>
      <c r="E39" s="0" t="n">
        <v>24691000</v>
      </c>
      <c r="F39" s="0" t="n">
        <v>24691000</v>
      </c>
      <c r="H39" s="0" t="n">
        <f aca="false">700000*30.4</f>
        <v>21280000</v>
      </c>
      <c r="J39" s="1" t="n">
        <f aca="false">E39/H39</f>
        <v>1.16029135338346</v>
      </c>
    </row>
    <row r="40" customFormat="false" ht="12.75" hidden="false" customHeight="false" outlineLevel="0" collapsed="false">
      <c r="A40" s="0" t="s">
        <v>9</v>
      </c>
      <c r="B40" s="0" t="n">
        <v>104326</v>
      </c>
      <c r="C40" s="0" t="n">
        <v>1999</v>
      </c>
      <c r="D40" s="0" t="n">
        <v>5</v>
      </c>
      <c r="E40" s="0" t="n">
        <v>24831000</v>
      </c>
      <c r="F40" s="0" t="n">
        <v>24831000</v>
      </c>
      <c r="H40" s="0" t="n">
        <f aca="false">700000*30.4</f>
        <v>21280000</v>
      </c>
      <c r="J40" s="1" t="n">
        <f aca="false">E40/H40</f>
        <v>1.16687030075188</v>
      </c>
    </row>
    <row r="41" customFormat="false" ht="12.75" hidden="false" customHeight="false" outlineLevel="0" collapsed="false">
      <c r="A41" s="0" t="s">
        <v>9</v>
      </c>
      <c r="B41" s="0" t="n">
        <v>104326</v>
      </c>
      <c r="C41" s="0" t="n">
        <v>1999</v>
      </c>
      <c r="D41" s="0" t="n">
        <v>6</v>
      </c>
      <c r="E41" s="0" t="n">
        <v>24181000</v>
      </c>
      <c r="F41" s="0" t="n">
        <v>24181000</v>
      </c>
      <c r="H41" s="0" t="n">
        <f aca="false">700000*30.4</f>
        <v>21280000</v>
      </c>
      <c r="J41" s="1" t="n">
        <f aca="false">E41/H41</f>
        <v>1.13632518796992</v>
      </c>
    </row>
    <row r="42" customFormat="false" ht="12.75" hidden="false" customHeight="false" outlineLevel="0" collapsed="false">
      <c r="A42" s="0" t="s">
        <v>9</v>
      </c>
      <c r="B42" s="0" t="n">
        <v>104326</v>
      </c>
      <c r="C42" s="0" t="n">
        <v>1999</v>
      </c>
      <c r="D42" s="0" t="n">
        <v>7</v>
      </c>
      <c r="E42" s="0" t="n">
        <v>24456000</v>
      </c>
      <c r="F42" s="0" t="n">
        <v>24456000</v>
      </c>
      <c r="H42" s="0" t="n">
        <f aca="false">700000*30.4</f>
        <v>21280000</v>
      </c>
      <c r="J42" s="1" t="n">
        <f aca="false">E42/H42</f>
        <v>1.14924812030075</v>
      </c>
    </row>
    <row r="43" customFormat="false" ht="12.75" hidden="false" customHeight="false" outlineLevel="0" collapsed="false">
      <c r="A43" s="0" t="s">
        <v>9</v>
      </c>
      <c r="B43" s="0" t="n">
        <v>104326</v>
      </c>
      <c r="C43" s="0" t="n">
        <v>1999</v>
      </c>
      <c r="D43" s="0" t="n">
        <v>8</v>
      </c>
      <c r="E43" s="0" t="n">
        <v>24772000</v>
      </c>
      <c r="F43" s="0" t="n">
        <v>24772000</v>
      </c>
      <c r="H43" s="0" t="n">
        <f aca="false">700000*30.4</f>
        <v>21280000</v>
      </c>
      <c r="J43" s="1" t="n">
        <f aca="false">E43/H43</f>
        <v>1.1640977443609</v>
      </c>
    </row>
    <row r="44" customFormat="false" ht="12.75" hidden="false" customHeight="false" outlineLevel="0" collapsed="false">
      <c r="A44" s="0" t="s">
        <v>9</v>
      </c>
      <c r="B44" s="0" t="n">
        <v>104326</v>
      </c>
      <c r="C44" s="0" t="n">
        <v>1999</v>
      </c>
      <c r="D44" s="0" t="n">
        <v>9</v>
      </c>
      <c r="E44" s="0" t="n">
        <v>24144000</v>
      </c>
      <c r="F44" s="0" t="n">
        <v>24144000</v>
      </c>
      <c r="H44" s="0" t="n">
        <f aca="false">700000*30.4</f>
        <v>21280000</v>
      </c>
      <c r="J44" s="1" t="n">
        <f aca="false">E44/H44</f>
        <v>1.13458646616541</v>
      </c>
    </row>
    <row r="45" customFormat="false" ht="12.75" hidden="false" customHeight="false" outlineLevel="0" collapsed="false">
      <c r="A45" s="0" t="s">
        <v>9</v>
      </c>
      <c r="B45" s="0" t="n">
        <v>104326</v>
      </c>
      <c r="C45" s="0" t="n">
        <v>1999</v>
      </c>
      <c r="D45" s="0" t="n">
        <v>10</v>
      </c>
      <c r="E45" s="0" t="n">
        <v>25009000</v>
      </c>
      <c r="F45" s="0" t="n">
        <v>25009000</v>
      </c>
      <c r="H45" s="0" t="n">
        <f aca="false">700000*30.4</f>
        <v>21280000</v>
      </c>
      <c r="J45" s="1" t="n">
        <f aca="false">E45/H45</f>
        <v>1.17523496240602</v>
      </c>
    </row>
    <row r="46" customFormat="false" ht="12.75" hidden="false" customHeight="false" outlineLevel="0" collapsed="false">
      <c r="A46" s="0" t="s">
        <v>9</v>
      </c>
      <c r="B46" s="0" t="n">
        <v>104326</v>
      </c>
      <c r="C46" s="0" t="n">
        <v>1999</v>
      </c>
      <c r="D46" s="0" t="n">
        <v>11</v>
      </c>
      <c r="E46" s="0" t="n">
        <v>25111000</v>
      </c>
      <c r="F46" s="0" t="n">
        <v>25111000</v>
      </c>
      <c r="H46" s="0" t="n">
        <f aca="false">700000*30.4</f>
        <v>21280000</v>
      </c>
      <c r="J46" s="1" t="n">
        <f aca="false">E46/H46</f>
        <v>1.18002819548872</v>
      </c>
    </row>
    <row r="47" customFormat="false" ht="12.75" hidden="false" customHeight="false" outlineLevel="0" collapsed="false">
      <c r="A47" s="0" t="s">
        <v>9</v>
      </c>
      <c r="B47" s="0" t="n">
        <v>104326</v>
      </c>
      <c r="C47" s="0" t="n">
        <v>1999</v>
      </c>
      <c r="D47" s="0" t="n">
        <v>12</v>
      </c>
      <c r="E47" s="0" t="n">
        <v>27472000</v>
      </c>
      <c r="F47" s="0" t="n">
        <v>27472000</v>
      </c>
      <c r="H47" s="0" t="n">
        <f aca="false">700000*30.4</f>
        <v>21280000</v>
      </c>
      <c r="J47" s="1" t="n">
        <f aca="false">E47/H47</f>
        <v>1.29097744360902</v>
      </c>
    </row>
    <row r="48" customFormat="false" ht="12.75" hidden="false" customHeight="false" outlineLevel="0" collapsed="false">
      <c r="J48" s="1" t="s">
        <v>8</v>
      </c>
    </row>
    <row r="49" customFormat="false" ht="12.75" hidden="false" customHeight="false" outlineLevel="0" collapsed="false">
      <c r="A49" s="0" t="s">
        <v>9</v>
      </c>
      <c r="B49" s="0" t="n">
        <v>104326</v>
      </c>
      <c r="C49" s="0" t="n">
        <v>2000</v>
      </c>
      <c r="D49" s="0" t="n">
        <v>1</v>
      </c>
      <c r="E49" s="0" t="n">
        <v>27635000</v>
      </c>
      <c r="F49" s="0" t="n">
        <v>27635000</v>
      </c>
      <c r="H49" s="0" t="n">
        <f aca="false">700000*30.4</f>
        <v>21280000</v>
      </c>
      <c r="J49" s="1" t="n">
        <f aca="false">E49/H49</f>
        <v>1.29863721804511</v>
      </c>
    </row>
    <row r="50" customFormat="false" ht="12.75" hidden="false" customHeight="false" outlineLevel="0" collapsed="false">
      <c r="A50" s="0" t="s">
        <v>9</v>
      </c>
      <c r="B50" s="0" t="n">
        <v>104326</v>
      </c>
      <c r="C50" s="0" t="n">
        <v>2000</v>
      </c>
      <c r="D50" s="0" t="n">
        <v>2</v>
      </c>
      <c r="E50" s="0" t="n">
        <v>25459000</v>
      </c>
      <c r="F50" s="0" t="n">
        <v>25459000</v>
      </c>
      <c r="H50" s="0" t="n">
        <f aca="false">700000*30.4</f>
        <v>21280000</v>
      </c>
      <c r="J50" s="1" t="n">
        <f aca="false">E50/H50</f>
        <v>1.19638157894737</v>
      </c>
    </row>
    <row r="51" customFormat="false" ht="12.75" hidden="false" customHeight="false" outlineLevel="0" collapsed="false">
      <c r="A51" s="0" t="s">
        <v>9</v>
      </c>
      <c r="B51" s="0" t="n">
        <v>104326</v>
      </c>
      <c r="C51" s="0" t="n">
        <v>2000</v>
      </c>
      <c r="D51" s="0" t="n">
        <v>3</v>
      </c>
      <c r="E51" s="0" t="n">
        <v>26221000</v>
      </c>
      <c r="F51" s="0" t="n">
        <v>26221000</v>
      </c>
      <c r="H51" s="0" t="n">
        <f aca="false">700000*30.4</f>
        <v>21280000</v>
      </c>
      <c r="J51" s="1" t="n">
        <f aca="false">E51/H51</f>
        <v>1.23218984962406</v>
      </c>
    </row>
    <row r="52" customFormat="false" ht="12.75" hidden="false" customHeight="false" outlineLevel="0" collapsed="false">
      <c r="A52" s="0" t="s">
        <v>9</v>
      </c>
      <c r="B52" s="0" t="n">
        <v>104326</v>
      </c>
      <c r="C52" s="0" t="n">
        <v>2000</v>
      </c>
      <c r="D52" s="0" t="n">
        <v>4</v>
      </c>
      <c r="E52" s="0" t="n">
        <v>24952000</v>
      </c>
      <c r="F52" s="0" t="n">
        <v>24952000</v>
      </c>
      <c r="H52" s="0" t="n">
        <f aca="false">700000*30.4</f>
        <v>21280000</v>
      </c>
      <c r="J52" s="1" t="n">
        <f aca="false">E52/H52</f>
        <v>1.17255639097744</v>
      </c>
    </row>
    <row r="53" customFormat="false" ht="12.75" hidden="false" customHeight="false" outlineLevel="0" collapsed="false">
      <c r="A53" s="0" t="s">
        <v>9</v>
      </c>
      <c r="B53" s="0" t="n">
        <v>104326</v>
      </c>
      <c r="C53" s="0" t="n">
        <v>2000</v>
      </c>
      <c r="D53" s="0" t="n">
        <v>5</v>
      </c>
      <c r="E53" s="0" t="n">
        <v>24997000</v>
      </c>
      <c r="F53" s="0" t="n">
        <v>24997000</v>
      </c>
      <c r="H53" s="0" t="n">
        <f aca="false">700000*30.4</f>
        <v>21280000</v>
      </c>
      <c r="J53" s="1" t="n">
        <f aca="false">E53/H53</f>
        <v>1.17467105263158</v>
      </c>
    </row>
    <row r="54" customFormat="false" ht="12.75" hidden="false" customHeight="false" outlineLevel="0" collapsed="false">
      <c r="A54" s="0" t="s">
        <v>9</v>
      </c>
      <c r="B54" s="0" t="n">
        <v>104326</v>
      </c>
      <c r="C54" s="0" t="n">
        <v>2000</v>
      </c>
      <c r="D54" s="0" t="n">
        <v>6</v>
      </c>
      <c r="E54" s="0" t="n">
        <v>24137000</v>
      </c>
      <c r="F54" s="0" t="n">
        <v>24137000</v>
      </c>
      <c r="H54" s="0" t="n">
        <f aca="false">700000*30.4</f>
        <v>21280000</v>
      </c>
      <c r="J54" s="1" t="n">
        <f aca="false">E54/H54</f>
        <v>1.13425751879699</v>
      </c>
    </row>
    <row r="55" customFormat="false" ht="12.75" hidden="false" customHeight="false" outlineLevel="0" collapsed="false">
      <c r="A55" s="0" t="s">
        <v>9</v>
      </c>
      <c r="B55" s="0" t="n">
        <v>104326</v>
      </c>
      <c r="C55" s="0" t="n">
        <v>2000</v>
      </c>
      <c r="D55" s="0" t="n">
        <v>7</v>
      </c>
      <c r="E55" s="0" t="n">
        <v>24525000</v>
      </c>
      <c r="F55" s="0" t="n">
        <v>24525000</v>
      </c>
      <c r="H55" s="0" t="n">
        <f aca="false">700000*30.4</f>
        <v>21280000</v>
      </c>
      <c r="J55" s="1" t="n">
        <f aca="false">E55/H55</f>
        <v>1.15249060150376</v>
      </c>
    </row>
    <row r="56" customFormat="false" ht="12.75" hidden="false" customHeight="false" outlineLevel="0" collapsed="false">
      <c r="A56" s="0" t="s">
        <v>9</v>
      </c>
      <c r="B56" s="0" t="n">
        <v>104326</v>
      </c>
      <c r="C56" s="0" t="n">
        <v>2000</v>
      </c>
      <c r="D56" s="0" t="n">
        <v>8</v>
      </c>
      <c r="E56" s="0" t="n">
        <v>25452000</v>
      </c>
      <c r="F56" s="0" t="n">
        <v>25452000</v>
      </c>
      <c r="H56" s="0" t="n">
        <f aca="false">700000*30.4</f>
        <v>21280000</v>
      </c>
      <c r="J56" s="1" t="n">
        <f aca="false">E56/H56</f>
        <v>1.19605263157895</v>
      </c>
    </row>
    <row r="57" customFormat="false" ht="12.75" hidden="false" customHeight="false" outlineLevel="0" collapsed="false">
      <c r="A57" s="0" t="s">
        <v>9</v>
      </c>
      <c r="B57" s="0" t="n">
        <v>104326</v>
      </c>
      <c r="C57" s="0" t="n">
        <v>2000</v>
      </c>
      <c r="D57" s="0" t="n">
        <v>9</v>
      </c>
      <c r="E57" s="0" t="n">
        <v>25768000</v>
      </c>
      <c r="F57" s="0" t="n">
        <v>25768000</v>
      </c>
      <c r="H57" s="0" t="n">
        <f aca="false">700000*30.4</f>
        <v>21280000</v>
      </c>
      <c r="J57" s="1" t="n">
        <f aca="false">E57/H57</f>
        <v>1.2109022556391</v>
      </c>
    </row>
    <row r="58" customFormat="false" ht="12.75" hidden="false" customHeight="false" outlineLevel="0" collapsed="false">
      <c r="A58" s="0" t="s">
        <v>9</v>
      </c>
      <c r="B58" s="0" t="n">
        <v>104326</v>
      </c>
      <c r="C58" s="0" t="n">
        <v>2000</v>
      </c>
      <c r="D58" s="0" t="n">
        <v>10</v>
      </c>
      <c r="E58" s="0" t="n">
        <v>27664000</v>
      </c>
      <c r="F58" s="0" t="n">
        <v>27664000</v>
      </c>
      <c r="H58" s="0" t="n">
        <f aca="false">700000*30.4</f>
        <v>21280000</v>
      </c>
      <c r="J58" s="1" t="n">
        <f aca="false">E58/H58</f>
        <v>1.3</v>
      </c>
    </row>
    <row r="59" customFormat="false" ht="12.75" hidden="false" customHeight="false" outlineLevel="0" collapsed="false">
      <c r="A59" s="0" t="s">
        <v>9</v>
      </c>
      <c r="B59" s="0" t="n">
        <v>104326</v>
      </c>
      <c r="C59" s="0" t="n">
        <v>2000</v>
      </c>
      <c r="D59" s="0" t="n">
        <v>11</v>
      </c>
      <c r="E59" s="0" t="n">
        <v>26044000</v>
      </c>
      <c r="F59" s="0" t="n">
        <v>26044000</v>
      </c>
      <c r="H59" s="0" t="n">
        <f aca="false">700000*30.4</f>
        <v>21280000</v>
      </c>
      <c r="J59" s="1" t="n">
        <f aca="false">E59/H59</f>
        <v>1.22387218045113</v>
      </c>
    </row>
    <row r="60" customFormat="false" ht="12.75" hidden="false" customHeight="false" outlineLevel="0" collapsed="false">
      <c r="A60" s="0" t="s">
        <v>9</v>
      </c>
      <c r="B60" s="0" t="n">
        <v>104326</v>
      </c>
      <c r="C60" s="0" t="n">
        <v>2000</v>
      </c>
      <c r="D60" s="0" t="n">
        <v>12</v>
      </c>
      <c r="E60" s="0" t="n">
        <v>28810000</v>
      </c>
      <c r="F60" s="0" t="n">
        <v>28810000</v>
      </c>
      <c r="H60" s="0" t="n">
        <f aca="false">700000*30.4</f>
        <v>21280000</v>
      </c>
      <c r="J60" s="1" t="n">
        <f aca="false">E60/H60</f>
        <v>1.35385338345865</v>
      </c>
    </row>
    <row r="61" customFormat="false" ht="12.75" hidden="false" customHeight="false" outlineLevel="0" collapsed="false">
      <c r="J61" s="1" t="s">
        <v>8</v>
      </c>
    </row>
    <row r="62" customFormat="false" ht="12.75" hidden="false" customHeight="false" outlineLevel="0" collapsed="false">
      <c r="A62" s="0" t="s">
        <v>9</v>
      </c>
      <c r="B62" s="0" t="n">
        <v>104326</v>
      </c>
      <c r="C62" s="0" t="n">
        <v>2001</v>
      </c>
      <c r="D62" s="0" t="n">
        <v>1</v>
      </c>
      <c r="E62" s="0" t="n">
        <v>30665000</v>
      </c>
      <c r="F62" s="0" t="n">
        <v>30665000</v>
      </c>
      <c r="H62" s="0" t="n">
        <f aca="false">700000*30.4</f>
        <v>21280000</v>
      </c>
      <c r="J62" s="1" t="n">
        <f aca="false">E62/H62</f>
        <v>1.44102443609023</v>
      </c>
    </row>
    <row r="63" customFormat="false" ht="12.75" hidden="false" customHeight="false" outlineLevel="0" collapsed="false">
      <c r="A63" s="0" t="s">
        <v>9</v>
      </c>
      <c r="B63" s="0" t="n">
        <v>104326</v>
      </c>
      <c r="C63" s="0" t="n">
        <v>2001</v>
      </c>
      <c r="D63" s="0" t="n">
        <v>2</v>
      </c>
      <c r="E63" s="0" t="n">
        <v>28353000</v>
      </c>
      <c r="F63" s="0" t="n">
        <v>28353000</v>
      </c>
      <c r="H63" s="0" t="n">
        <f aca="false">700000*30.4</f>
        <v>21280000</v>
      </c>
      <c r="J63" s="1" t="n">
        <f aca="false">E63/H63</f>
        <v>1.33237781954887</v>
      </c>
    </row>
    <row r="64" customFormat="false" ht="12.75" hidden="false" customHeight="false" outlineLevel="0" collapsed="false">
      <c r="A64" s="0" t="s">
        <v>9</v>
      </c>
      <c r="B64" s="0" t="n">
        <v>104326</v>
      </c>
      <c r="C64" s="0" t="n">
        <v>2001</v>
      </c>
      <c r="D64" s="0" t="n">
        <v>3</v>
      </c>
      <c r="E64" s="0" t="n">
        <v>30149000</v>
      </c>
      <c r="F64" s="0" t="n">
        <v>30149000</v>
      </c>
      <c r="H64" s="0" t="n">
        <f aca="false">700000*30.4</f>
        <v>21280000</v>
      </c>
      <c r="J64" s="1" t="n">
        <f aca="false">E64/H64</f>
        <v>1.41677631578947</v>
      </c>
    </row>
    <row r="65" customFormat="false" ht="12.75" hidden="false" customHeight="false" outlineLevel="0" collapsed="false">
      <c r="A65" s="0" t="s">
        <v>9</v>
      </c>
      <c r="B65" s="0" t="n">
        <v>104326</v>
      </c>
      <c r="C65" s="0" t="n">
        <v>2001</v>
      </c>
      <c r="D65" s="0" t="n">
        <v>4</v>
      </c>
      <c r="E65" s="0" t="n">
        <v>28442000</v>
      </c>
      <c r="F65" s="0" t="n">
        <v>28442000</v>
      </c>
      <c r="H65" s="0" t="n">
        <f aca="false">700000*30.4</f>
        <v>21280000</v>
      </c>
      <c r="J65" s="1" t="n">
        <f aca="false">E65/H65</f>
        <v>1.33656015037594</v>
      </c>
    </row>
    <row r="66" customFormat="false" ht="12.75" hidden="false" customHeight="false" outlineLevel="0" collapsed="false">
      <c r="A66" s="0" t="s">
        <v>9</v>
      </c>
      <c r="B66" s="0" t="n">
        <v>104326</v>
      </c>
      <c r="C66" s="0" t="n">
        <v>2001</v>
      </c>
      <c r="D66" s="0" t="n">
        <v>5</v>
      </c>
      <c r="E66" s="0" t="n">
        <v>24849000</v>
      </c>
      <c r="F66" s="0" t="n">
        <v>24849000</v>
      </c>
      <c r="H66" s="0" t="n">
        <f aca="false">700000*30.4</f>
        <v>21280000</v>
      </c>
      <c r="J66" s="1" t="n">
        <f aca="false">E66/H66</f>
        <v>1.16771616541353</v>
      </c>
    </row>
    <row r="67" customFormat="false" ht="12.75" hidden="false" customHeight="false" outlineLevel="0" collapsed="false">
      <c r="A67" s="0" t="s">
        <v>9</v>
      </c>
      <c r="B67" s="0" t="n">
        <v>104326</v>
      </c>
      <c r="C67" s="0" t="n">
        <v>2001</v>
      </c>
      <c r="D67" s="0" t="n">
        <v>6</v>
      </c>
      <c r="E67" s="0" t="n">
        <v>24715000</v>
      </c>
      <c r="F67" s="0" t="n">
        <v>24715000</v>
      </c>
      <c r="H67" s="0" t="n">
        <f aca="false">700000*30.4</f>
        <v>21280000</v>
      </c>
      <c r="J67" s="1" t="n">
        <f aca="false">E67/H67</f>
        <v>1.16141917293233</v>
      </c>
    </row>
    <row r="68" customFormat="false" ht="12.75" hidden="false" customHeight="false" outlineLevel="0" collapsed="false">
      <c r="J68" s="1" t="s">
        <v>8</v>
      </c>
    </row>
    <row r="69" customFormat="false" ht="12.75" hidden="false" customHeight="false" outlineLevel="0" collapsed="false">
      <c r="A69" s="0" t="s">
        <v>10</v>
      </c>
      <c r="B69" s="0" t="n">
        <v>104337</v>
      </c>
      <c r="C69" s="0" t="n">
        <v>1999</v>
      </c>
      <c r="D69" s="0" t="n">
        <v>1</v>
      </c>
      <c r="E69" s="0" t="n">
        <v>83868000</v>
      </c>
      <c r="F69" s="0" t="n">
        <v>83868000</v>
      </c>
      <c r="H69" s="0" t="n">
        <f aca="false">2700000*30.4</f>
        <v>82080000</v>
      </c>
      <c r="J69" s="1" t="n">
        <f aca="false">E69/H69</f>
        <v>1.02178362573099</v>
      </c>
    </row>
    <row r="70" customFormat="false" ht="12.75" hidden="false" customHeight="false" outlineLevel="0" collapsed="false">
      <c r="A70" s="0" t="s">
        <v>10</v>
      </c>
      <c r="B70" s="0" t="n">
        <v>104337</v>
      </c>
      <c r="C70" s="0" t="n">
        <v>1999</v>
      </c>
      <c r="D70" s="0" t="n">
        <v>2</v>
      </c>
      <c r="E70" s="0" t="n">
        <v>71986000</v>
      </c>
      <c r="F70" s="0" t="n">
        <v>71986000</v>
      </c>
      <c r="H70" s="0" t="n">
        <f aca="false">2700000*30.4</f>
        <v>82080000</v>
      </c>
      <c r="J70" s="1" t="n">
        <f aca="false">E70/H70</f>
        <v>0.877022417153996</v>
      </c>
    </row>
    <row r="71" customFormat="false" ht="12.75" hidden="false" customHeight="false" outlineLevel="0" collapsed="false">
      <c r="A71" s="0" t="s">
        <v>10</v>
      </c>
      <c r="B71" s="0" t="n">
        <v>104337</v>
      </c>
      <c r="C71" s="0" t="n">
        <v>1999</v>
      </c>
      <c r="D71" s="0" t="n">
        <v>3</v>
      </c>
      <c r="E71" s="0" t="n">
        <v>75919000</v>
      </c>
      <c r="F71" s="0" t="n">
        <v>75919000</v>
      </c>
      <c r="H71" s="0" t="n">
        <f aca="false">2700000*30.4</f>
        <v>82080000</v>
      </c>
      <c r="J71" s="1" t="n">
        <f aca="false">E71/H71</f>
        <v>0.924939083820663</v>
      </c>
    </row>
    <row r="72" customFormat="false" ht="12.75" hidden="false" customHeight="false" outlineLevel="0" collapsed="false">
      <c r="A72" s="0" t="s">
        <v>10</v>
      </c>
      <c r="B72" s="0" t="n">
        <v>104337</v>
      </c>
      <c r="C72" s="0" t="n">
        <v>1999</v>
      </c>
      <c r="D72" s="0" t="n">
        <v>4</v>
      </c>
      <c r="E72" s="0" t="n">
        <v>77646000</v>
      </c>
      <c r="F72" s="0" t="n">
        <v>77646000</v>
      </c>
      <c r="H72" s="0" t="n">
        <f aca="false">2700000*30.4</f>
        <v>82080000</v>
      </c>
      <c r="J72" s="1" t="n">
        <f aca="false">E72/H72</f>
        <v>0.945979532163743</v>
      </c>
    </row>
    <row r="73" customFormat="false" ht="12.75" hidden="false" customHeight="false" outlineLevel="0" collapsed="false">
      <c r="A73" s="0" t="s">
        <v>10</v>
      </c>
      <c r="B73" s="0" t="n">
        <v>104337</v>
      </c>
      <c r="C73" s="0" t="n">
        <v>1999</v>
      </c>
      <c r="D73" s="0" t="n">
        <v>5</v>
      </c>
      <c r="E73" s="0" t="n">
        <v>78683000</v>
      </c>
      <c r="F73" s="0" t="n">
        <v>78683000</v>
      </c>
      <c r="H73" s="0" t="n">
        <f aca="false">2700000*30.4</f>
        <v>82080000</v>
      </c>
      <c r="J73" s="1" t="n">
        <f aca="false">E73/H73</f>
        <v>0.958613547758285</v>
      </c>
    </row>
    <row r="74" customFormat="false" ht="12.75" hidden="false" customHeight="false" outlineLevel="0" collapsed="false">
      <c r="A74" s="0" t="s">
        <v>10</v>
      </c>
      <c r="B74" s="0" t="n">
        <v>104337</v>
      </c>
      <c r="C74" s="0" t="n">
        <v>1999</v>
      </c>
      <c r="D74" s="0" t="n">
        <v>6</v>
      </c>
      <c r="E74" s="0" t="n">
        <v>69200000</v>
      </c>
      <c r="F74" s="0" t="n">
        <v>69200000</v>
      </c>
      <c r="H74" s="0" t="n">
        <f aca="false">2700000*30.4</f>
        <v>82080000</v>
      </c>
      <c r="J74" s="1" t="n">
        <f aca="false">E74/H74</f>
        <v>0.84307992202729</v>
      </c>
    </row>
    <row r="75" customFormat="false" ht="12.75" hidden="false" customHeight="false" outlineLevel="0" collapsed="false">
      <c r="A75" s="0" t="s">
        <v>10</v>
      </c>
      <c r="B75" s="0" t="n">
        <v>104337</v>
      </c>
      <c r="C75" s="0" t="n">
        <v>1999</v>
      </c>
      <c r="D75" s="0" t="n">
        <v>7</v>
      </c>
      <c r="E75" s="0" t="n">
        <v>76524000</v>
      </c>
      <c r="F75" s="0" t="n">
        <v>76524000</v>
      </c>
      <c r="H75" s="0" t="n">
        <f aca="false">2700000*30.4</f>
        <v>82080000</v>
      </c>
      <c r="J75" s="1" t="n">
        <f aca="false">E75/H75</f>
        <v>0.932309941520468</v>
      </c>
    </row>
    <row r="76" customFormat="false" ht="12.75" hidden="false" customHeight="false" outlineLevel="0" collapsed="false">
      <c r="A76" s="0" t="s">
        <v>10</v>
      </c>
      <c r="B76" s="0" t="n">
        <v>104337</v>
      </c>
      <c r="C76" s="0" t="n">
        <v>1999</v>
      </c>
      <c r="D76" s="0" t="n">
        <v>8</v>
      </c>
      <c r="E76" s="0" t="n">
        <v>80340000</v>
      </c>
      <c r="F76" s="0" t="n">
        <v>80340000</v>
      </c>
      <c r="H76" s="0" t="n">
        <f aca="false">2700000*30.4</f>
        <v>82080000</v>
      </c>
      <c r="J76" s="1" t="n">
        <f aca="false">E76/H76</f>
        <v>0.978801169590643</v>
      </c>
    </row>
    <row r="77" customFormat="false" ht="12.75" hidden="false" customHeight="false" outlineLevel="0" collapsed="false">
      <c r="A77" s="0" t="s">
        <v>10</v>
      </c>
      <c r="B77" s="0" t="n">
        <v>104337</v>
      </c>
      <c r="C77" s="0" t="n">
        <v>1999</v>
      </c>
      <c r="D77" s="0" t="n">
        <v>9</v>
      </c>
      <c r="E77" s="0" t="n">
        <v>80401000</v>
      </c>
      <c r="F77" s="0" t="n">
        <v>80401000</v>
      </c>
      <c r="H77" s="0" t="n">
        <f aca="false">2700000*30.4</f>
        <v>82080000</v>
      </c>
      <c r="J77" s="1" t="n">
        <f aca="false">E77/H77</f>
        <v>0.979544346978558</v>
      </c>
    </row>
    <row r="78" customFormat="false" ht="12.75" hidden="false" customHeight="false" outlineLevel="0" collapsed="false">
      <c r="A78" s="0" t="s">
        <v>10</v>
      </c>
      <c r="B78" s="0" t="n">
        <v>104337</v>
      </c>
      <c r="C78" s="0" t="n">
        <v>1999</v>
      </c>
      <c r="D78" s="0" t="n">
        <v>10</v>
      </c>
      <c r="E78" s="0" t="n">
        <v>84220000</v>
      </c>
      <c r="F78" s="0" t="n">
        <v>84220000</v>
      </c>
      <c r="H78" s="0" t="n">
        <f aca="false">2700000*30.4</f>
        <v>82080000</v>
      </c>
      <c r="J78" s="1" t="n">
        <f aca="false">E78/H78</f>
        <v>1.02607212475634</v>
      </c>
    </row>
    <row r="79" customFormat="false" ht="12.75" hidden="false" customHeight="false" outlineLevel="0" collapsed="false">
      <c r="A79" s="0" t="s">
        <v>10</v>
      </c>
      <c r="B79" s="0" t="n">
        <v>104337</v>
      </c>
      <c r="C79" s="0" t="n">
        <v>1999</v>
      </c>
      <c r="D79" s="0" t="n">
        <v>11</v>
      </c>
      <c r="E79" s="0" t="n">
        <v>83492000</v>
      </c>
      <c r="F79" s="0" t="n">
        <v>83492000</v>
      </c>
      <c r="H79" s="0" t="n">
        <f aca="false">2700000*30.4</f>
        <v>82080000</v>
      </c>
      <c r="J79" s="1" t="n">
        <f aca="false">E79/H79</f>
        <v>1.01720272904483</v>
      </c>
    </row>
    <row r="80" customFormat="false" ht="12.75" hidden="false" customHeight="false" outlineLevel="0" collapsed="false">
      <c r="A80" s="0" t="s">
        <v>10</v>
      </c>
      <c r="B80" s="0" t="n">
        <v>104337</v>
      </c>
      <c r="C80" s="0" t="n">
        <v>1999</v>
      </c>
      <c r="D80" s="0" t="n">
        <v>12</v>
      </c>
      <c r="E80" s="0" t="n">
        <v>86225000</v>
      </c>
      <c r="F80" s="0" t="n">
        <v>86225000</v>
      </c>
      <c r="H80" s="0" t="n">
        <f aca="false">2700000*30.4</f>
        <v>82080000</v>
      </c>
      <c r="J80" s="1" t="n">
        <f aca="false">E80/H80</f>
        <v>1.05049951267057</v>
      </c>
    </row>
    <row r="81" customFormat="false" ht="12.75" hidden="false" customHeight="false" outlineLevel="0" collapsed="false">
      <c r="J81" s="1" t="s">
        <v>8</v>
      </c>
    </row>
    <row r="82" customFormat="false" ht="12.75" hidden="false" customHeight="false" outlineLevel="0" collapsed="false">
      <c r="A82" s="0" t="s">
        <v>10</v>
      </c>
      <c r="B82" s="0" t="n">
        <v>104337</v>
      </c>
      <c r="C82" s="0" t="n">
        <v>2000</v>
      </c>
      <c r="D82" s="0" t="n">
        <v>1</v>
      </c>
      <c r="E82" s="0" t="n">
        <v>85313000</v>
      </c>
      <c r="F82" s="0" t="n">
        <v>85313000</v>
      </c>
      <c r="H82" s="0" t="n">
        <f aca="false">2700000*30.4</f>
        <v>82080000</v>
      </c>
      <c r="J82" s="1" t="n">
        <f aca="false">E82/H82</f>
        <v>1.03938840155945</v>
      </c>
    </row>
    <row r="83" customFormat="false" ht="12.75" hidden="false" customHeight="false" outlineLevel="0" collapsed="false">
      <c r="A83" s="0" t="s">
        <v>10</v>
      </c>
      <c r="B83" s="0" t="n">
        <v>104337</v>
      </c>
      <c r="C83" s="0" t="n">
        <v>2000</v>
      </c>
      <c r="D83" s="0" t="n">
        <v>2</v>
      </c>
      <c r="E83" s="0" t="n">
        <v>80603000</v>
      </c>
      <c r="F83" s="0" t="n">
        <v>80603000</v>
      </c>
      <c r="H83" s="0" t="n">
        <f aca="false">2700000*30.4</f>
        <v>82080000</v>
      </c>
      <c r="J83" s="1" t="n">
        <f aca="false">E83/H83</f>
        <v>0.982005360623782</v>
      </c>
    </row>
    <row r="84" customFormat="false" ht="12.75" hidden="false" customHeight="false" outlineLevel="0" collapsed="false">
      <c r="A84" s="0" t="s">
        <v>10</v>
      </c>
      <c r="B84" s="0" t="n">
        <v>104337</v>
      </c>
      <c r="C84" s="0" t="n">
        <v>2000</v>
      </c>
      <c r="D84" s="0" t="n">
        <v>3</v>
      </c>
      <c r="E84" s="0" t="n">
        <v>82444000</v>
      </c>
      <c r="F84" s="0" t="n">
        <v>82444000</v>
      </c>
      <c r="H84" s="0" t="n">
        <f aca="false">2700000*30.4</f>
        <v>82080000</v>
      </c>
      <c r="J84" s="1" t="n">
        <f aca="false">E84/H84</f>
        <v>1.00443469785575</v>
      </c>
    </row>
    <row r="85" customFormat="false" ht="12.75" hidden="false" customHeight="false" outlineLevel="0" collapsed="false">
      <c r="A85" s="0" t="s">
        <v>10</v>
      </c>
      <c r="B85" s="0" t="n">
        <v>104337</v>
      </c>
      <c r="C85" s="0" t="n">
        <v>2000</v>
      </c>
      <c r="D85" s="0" t="n">
        <v>4</v>
      </c>
      <c r="E85" s="0" t="n">
        <v>73619000</v>
      </c>
      <c r="F85" s="0" t="n">
        <v>73619000</v>
      </c>
      <c r="H85" s="0" t="n">
        <f aca="false">2700000*30.4</f>
        <v>82080000</v>
      </c>
      <c r="J85" s="1" t="n">
        <f aca="false">E85/H85</f>
        <v>0.896917641325536</v>
      </c>
    </row>
    <row r="86" customFormat="false" ht="12.75" hidden="false" customHeight="false" outlineLevel="0" collapsed="false">
      <c r="A86" s="0" t="s">
        <v>10</v>
      </c>
      <c r="B86" s="0" t="n">
        <v>104337</v>
      </c>
      <c r="C86" s="0" t="n">
        <v>2000</v>
      </c>
      <c r="D86" s="0" t="n">
        <v>5</v>
      </c>
      <c r="E86" s="0" t="n">
        <v>84056000</v>
      </c>
      <c r="F86" s="0" t="n">
        <v>84056000</v>
      </c>
      <c r="H86" s="0" t="n">
        <f aca="false">2700000*30.4</f>
        <v>82080000</v>
      </c>
      <c r="J86" s="1" t="n">
        <f aca="false">E86/H86</f>
        <v>1.02407407407407</v>
      </c>
    </row>
    <row r="87" customFormat="false" ht="12.75" hidden="false" customHeight="false" outlineLevel="0" collapsed="false">
      <c r="A87" s="0" t="s">
        <v>10</v>
      </c>
      <c r="B87" s="0" t="n">
        <v>104337</v>
      </c>
      <c r="C87" s="0" t="n">
        <v>2000</v>
      </c>
      <c r="D87" s="0" t="n">
        <v>6</v>
      </c>
      <c r="E87" s="0" t="n">
        <v>83237000</v>
      </c>
      <c r="F87" s="0" t="n">
        <v>83237000</v>
      </c>
      <c r="H87" s="0" t="n">
        <f aca="false">2700000*30.4</f>
        <v>82080000</v>
      </c>
      <c r="J87" s="1" t="n">
        <f aca="false">E87/H87</f>
        <v>1.01409600389864</v>
      </c>
    </row>
    <row r="88" customFormat="false" ht="12.75" hidden="false" customHeight="false" outlineLevel="0" collapsed="false">
      <c r="A88" s="0" t="s">
        <v>10</v>
      </c>
      <c r="B88" s="0" t="n">
        <v>104337</v>
      </c>
      <c r="C88" s="0" t="n">
        <v>2000</v>
      </c>
      <c r="D88" s="0" t="n">
        <v>7</v>
      </c>
      <c r="E88" s="0" t="n">
        <v>88194000</v>
      </c>
      <c r="F88" s="0" t="n">
        <v>88194000</v>
      </c>
      <c r="H88" s="0" t="n">
        <f aca="false">2700000*30.4</f>
        <v>82080000</v>
      </c>
      <c r="J88" s="1" t="n">
        <f aca="false">E88/H88</f>
        <v>1.07448830409357</v>
      </c>
    </row>
    <row r="89" customFormat="false" ht="12.75" hidden="false" customHeight="false" outlineLevel="0" collapsed="false">
      <c r="A89" s="0" t="s">
        <v>10</v>
      </c>
      <c r="B89" s="0" t="n">
        <v>104337</v>
      </c>
      <c r="C89" s="0" t="n">
        <v>2000</v>
      </c>
      <c r="D89" s="0" t="n">
        <v>8</v>
      </c>
      <c r="E89" s="0" t="n">
        <v>81491000</v>
      </c>
      <c r="F89" s="0" t="n">
        <v>81491000</v>
      </c>
      <c r="H89" s="0" t="n">
        <f aca="false">2700000*30.4</f>
        <v>82080000</v>
      </c>
      <c r="J89" s="1" t="n">
        <f aca="false">E89/H89</f>
        <v>0.992824074074074</v>
      </c>
    </row>
    <row r="90" customFormat="false" ht="12.75" hidden="false" customHeight="false" outlineLevel="0" collapsed="false">
      <c r="A90" s="0" t="s">
        <v>10</v>
      </c>
      <c r="B90" s="0" t="n">
        <v>104337</v>
      </c>
      <c r="C90" s="0" t="n">
        <v>2000</v>
      </c>
      <c r="D90" s="0" t="n">
        <v>9</v>
      </c>
      <c r="E90" s="0" t="n">
        <v>83700000</v>
      </c>
      <c r="F90" s="0" t="n">
        <v>83700000</v>
      </c>
      <c r="H90" s="0" t="n">
        <f aca="false">2700000*30.4</f>
        <v>82080000</v>
      </c>
      <c r="J90" s="1" t="n">
        <f aca="false">E90/H90</f>
        <v>1.01973684210526</v>
      </c>
    </row>
    <row r="91" customFormat="false" ht="12.75" hidden="false" customHeight="false" outlineLevel="0" collapsed="false">
      <c r="A91" s="0" t="s">
        <v>10</v>
      </c>
      <c r="B91" s="0" t="n">
        <v>104337</v>
      </c>
      <c r="C91" s="0" t="n">
        <v>2000</v>
      </c>
      <c r="D91" s="0" t="n">
        <v>10</v>
      </c>
      <c r="E91" s="0" t="n">
        <v>85847000</v>
      </c>
      <c r="F91" s="0" t="n">
        <v>85847000</v>
      </c>
      <c r="H91" s="0" t="n">
        <f aca="false">2700000*30.4</f>
        <v>82080000</v>
      </c>
      <c r="J91" s="1" t="n">
        <f aca="false">E91/H91</f>
        <v>1.04589424951267</v>
      </c>
    </row>
    <row r="92" customFormat="false" ht="12.75" hidden="false" customHeight="false" outlineLevel="0" collapsed="false">
      <c r="A92" s="0" t="s">
        <v>10</v>
      </c>
      <c r="B92" s="0" t="n">
        <v>104337</v>
      </c>
      <c r="C92" s="0" t="n">
        <v>2000</v>
      </c>
      <c r="D92" s="0" t="n">
        <v>11</v>
      </c>
      <c r="E92" s="0" t="n">
        <v>83050000</v>
      </c>
      <c r="F92" s="0" t="n">
        <v>83050000</v>
      </c>
      <c r="H92" s="0" t="n">
        <f aca="false">2700000*30.4</f>
        <v>82080000</v>
      </c>
      <c r="J92" s="1" t="n">
        <f aca="false">E92/H92</f>
        <v>1.01181773879142</v>
      </c>
    </row>
    <row r="93" customFormat="false" ht="12.75" hidden="false" customHeight="false" outlineLevel="0" collapsed="false">
      <c r="A93" s="0" t="s">
        <v>10</v>
      </c>
      <c r="B93" s="0" t="n">
        <v>104337</v>
      </c>
      <c r="C93" s="0" t="n">
        <v>2000</v>
      </c>
      <c r="D93" s="0" t="n">
        <v>12</v>
      </c>
      <c r="E93" s="0" t="n">
        <v>93177000</v>
      </c>
      <c r="F93" s="0" t="n">
        <v>93177000</v>
      </c>
      <c r="H93" s="0" t="n">
        <f aca="false">2700000*30.4</f>
        <v>82080000</v>
      </c>
      <c r="J93" s="1" t="n">
        <f aca="false">E93/H93</f>
        <v>1.13519736842105</v>
      </c>
    </row>
    <row r="94" customFormat="false" ht="12.75" hidden="false" customHeight="false" outlineLevel="0" collapsed="false">
      <c r="J94" s="1" t="s">
        <v>8</v>
      </c>
    </row>
    <row r="95" customFormat="false" ht="12.75" hidden="false" customHeight="false" outlineLevel="0" collapsed="false">
      <c r="A95" s="0" t="s">
        <v>10</v>
      </c>
      <c r="B95" s="0" t="n">
        <v>104337</v>
      </c>
      <c r="C95" s="0" t="n">
        <v>2001</v>
      </c>
      <c r="D95" s="0" t="n">
        <v>1</v>
      </c>
      <c r="E95" s="0" t="n">
        <v>92448000</v>
      </c>
      <c r="F95" s="0" t="n">
        <v>92448000</v>
      </c>
      <c r="H95" s="0" t="n">
        <f aca="false">2700000*30.4</f>
        <v>82080000</v>
      </c>
      <c r="J95" s="1" t="n">
        <f aca="false">E95/H95</f>
        <v>1.12631578947368</v>
      </c>
    </row>
    <row r="96" customFormat="false" ht="12.75" hidden="false" customHeight="false" outlineLevel="0" collapsed="false">
      <c r="A96" s="0" t="s">
        <v>10</v>
      </c>
      <c r="B96" s="0" t="n">
        <v>104337</v>
      </c>
      <c r="C96" s="0" t="n">
        <v>2001</v>
      </c>
      <c r="D96" s="0" t="n">
        <v>2</v>
      </c>
      <c r="E96" s="0" t="n">
        <v>84476000</v>
      </c>
      <c r="F96" s="0" t="n">
        <v>84476000</v>
      </c>
      <c r="H96" s="0" t="n">
        <f aca="false">2700000*30.4</f>
        <v>82080000</v>
      </c>
      <c r="J96" s="1" t="n">
        <f aca="false">E96/H96</f>
        <v>1.0291910331384</v>
      </c>
    </row>
    <row r="97" customFormat="false" ht="12.75" hidden="false" customHeight="false" outlineLevel="0" collapsed="false">
      <c r="A97" s="0" t="s">
        <v>10</v>
      </c>
      <c r="B97" s="0" t="n">
        <v>104337</v>
      </c>
      <c r="C97" s="0" t="n">
        <v>2001</v>
      </c>
      <c r="D97" s="0" t="n">
        <v>3</v>
      </c>
      <c r="E97" s="0" t="n">
        <v>86636000</v>
      </c>
      <c r="F97" s="0" t="n">
        <v>86636000</v>
      </c>
      <c r="H97" s="0" t="n">
        <f aca="false">2700000*30.4</f>
        <v>82080000</v>
      </c>
      <c r="J97" s="1" t="n">
        <f aca="false">E97/H97</f>
        <v>1.05550682261209</v>
      </c>
    </row>
    <row r="98" customFormat="false" ht="12.75" hidden="false" customHeight="false" outlineLevel="0" collapsed="false">
      <c r="A98" s="0" t="s">
        <v>10</v>
      </c>
      <c r="B98" s="0" t="n">
        <v>104337</v>
      </c>
      <c r="C98" s="0" t="n">
        <v>2001</v>
      </c>
      <c r="D98" s="0" t="n">
        <v>4</v>
      </c>
      <c r="E98" s="0" t="n">
        <v>84006000</v>
      </c>
      <c r="F98" s="0" t="n">
        <v>84006000</v>
      </c>
      <c r="H98" s="0" t="n">
        <f aca="false">2700000*30.4</f>
        <v>82080000</v>
      </c>
      <c r="J98" s="1" t="n">
        <f aca="false">E98/H98</f>
        <v>1.0234649122807</v>
      </c>
    </row>
    <row r="99" customFormat="false" ht="12.75" hidden="false" customHeight="false" outlineLevel="0" collapsed="false">
      <c r="A99" s="0" t="s">
        <v>10</v>
      </c>
      <c r="B99" s="0" t="n">
        <v>104337</v>
      </c>
      <c r="C99" s="0" t="n">
        <v>2001</v>
      </c>
      <c r="D99" s="0" t="n">
        <v>5</v>
      </c>
      <c r="E99" s="0" t="n">
        <v>82993000</v>
      </c>
      <c r="F99" s="0" t="n">
        <v>82993000</v>
      </c>
      <c r="H99" s="0" t="n">
        <f aca="false">2700000*30.4</f>
        <v>82080000</v>
      </c>
      <c r="J99" s="1" t="n">
        <f aca="false">E99/H99</f>
        <v>1.01112329434698</v>
      </c>
    </row>
    <row r="100" customFormat="false" ht="12.75" hidden="false" customHeight="false" outlineLevel="0" collapsed="false">
      <c r="A100" s="0" t="s">
        <v>10</v>
      </c>
      <c r="B100" s="0" t="n">
        <v>104337</v>
      </c>
      <c r="C100" s="0" t="n">
        <v>2001</v>
      </c>
      <c r="D100" s="0" t="n">
        <v>6</v>
      </c>
      <c r="E100" s="0" t="n">
        <v>75350000</v>
      </c>
      <c r="F100" s="0" t="n">
        <v>75350000</v>
      </c>
      <c r="H100" s="0" t="n">
        <f aca="false">2700000*30.4</f>
        <v>82080000</v>
      </c>
      <c r="J100" s="1" t="n">
        <f aca="false">E100/H100</f>
        <v>0.918006822612086</v>
      </c>
    </row>
    <row r="101" customFormat="false" ht="12.75" hidden="false" customHeight="false" outlineLevel="0" collapsed="false">
      <c r="J101" s="1" t="s">
        <v>8</v>
      </c>
    </row>
    <row r="102" customFormat="false" ht="12.75" hidden="false" customHeight="false" outlineLevel="0" collapsed="false">
      <c r="A102" s="0" t="s">
        <v>11</v>
      </c>
      <c r="B102" s="0" t="n">
        <v>104332</v>
      </c>
      <c r="C102" s="0" t="n">
        <v>1999</v>
      </c>
      <c r="D102" s="0" t="n">
        <v>1</v>
      </c>
      <c r="E102" s="0" t="n">
        <v>43326000</v>
      </c>
      <c r="F102" s="0" t="n">
        <v>43340000</v>
      </c>
      <c r="H102" s="0" t="n">
        <f aca="false">950000*30.4</f>
        <v>28880000</v>
      </c>
      <c r="J102" s="1" t="n">
        <f aca="false">E102/H102</f>
        <v>1.50020775623269</v>
      </c>
    </row>
    <row r="103" customFormat="false" ht="12.75" hidden="false" customHeight="false" outlineLevel="0" collapsed="false">
      <c r="A103" s="0" t="s">
        <v>11</v>
      </c>
      <c r="B103" s="0" t="n">
        <v>104332</v>
      </c>
      <c r="C103" s="0" t="n">
        <v>1999</v>
      </c>
      <c r="D103" s="0" t="n">
        <v>2</v>
      </c>
      <c r="E103" s="0" t="n">
        <v>40428000</v>
      </c>
      <c r="F103" s="0" t="n">
        <v>40989000</v>
      </c>
      <c r="H103" s="0" t="n">
        <f aca="false">950000*30.4</f>
        <v>28880000</v>
      </c>
      <c r="J103" s="1" t="n">
        <f aca="false">E103/H103</f>
        <v>1.39986149584488</v>
      </c>
    </row>
    <row r="104" customFormat="false" ht="12.75" hidden="false" customHeight="false" outlineLevel="0" collapsed="false">
      <c r="A104" s="0" t="s">
        <v>11</v>
      </c>
      <c r="B104" s="0" t="n">
        <v>104332</v>
      </c>
      <c r="C104" s="0" t="n">
        <v>1999</v>
      </c>
      <c r="D104" s="0" t="n">
        <v>3</v>
      </c>
      <c r="E104" s="0" t="n">
        <v>41392000</v>
      </c>
      <c r="F104" s="0" t="n">
        <v>41720000</v>
      </c>
      <c r="H104" s="0" t="n">
        <f aca="false">950000*30.4</f>
        <v>28880000</v>
      </c>
      <c r="J104" s="1" t="n">
        <f aca="false">E104/H104</f>
        <v>1.43324099722992</v>
      </c>
    </row>
    <row r="105" customFormat="false" ht="12.75" hidden="false" customHeight="false" outlineLevel="0" collapsed="false">
      <c r="A105" s="0" t="s">
        <v>11</v>
      </c>
      <c r="B105" s="0" t="n">
        <v>104332</v>
      </c>
      <c r="C105" s="0" t="n">
        <v>1999</v>
      </c>
      <c r="D105" s="0" t="n">
        <v>4</v>
      </c>
      <c r="E105" s="0" t="n">
        <v>43769000</v>
      </c>
      <c r="F105" s="0" t="n">
        <v>44079000</v>
      </c>
      <c r="H105" s="0" t="n">
        <f aca="false">950000*30.4</f>
        <v>28880000</v>
      </c>
      <c r="J105" s="1" t="n">
        <f aca="false">E105/H105</f>
        <v>1.51554709141274</v>
      </c>
    </row>
    <row r="106" customFormat="false" ht="12.75" hidden="false" customHeight="false" outlineLevel="0" collapsed="false">
      <c r="A106" s="0" t="s">
        <v>11</v>
      </c>
      <c r="B106" s="0" t="n">
        <v>104332</v>
      </c>
      <c r="C106" s="0" t="n">
        <v>1999</v>
      </c>
      <c r="D106" s="0" t="n">
        <v>5</v>
      </c>
      <c r="E106" s="0" t="n">
        <v>41921000</v>
      </c>
      <c r="F106" s="0" t="n">
        <v>42397000</v>
      </c>
      <c r="H106" s="0" t="n">
        <f aca="false">950000*30.4</f>
        <v>28880000</v>
      </c>
      <c r="J106" s="1" t="n">
        <f aca="false">E106/H106</f>
        <v>1.45155817174515</v>
      </c>
    </row>
    <row r="107" customFormat="false" ht="12.75" hidden="false" customHeight="false" outlineLevel="0" collapsed="false">
      <c r="A107" s="0" t="s">
        <v>11</v>
      </c>
      <c r="B107" s="0" t="n">
        <v>104332</v>
      </c>
      <c r="C107" s="0" t="n">
        <v>1999</v>
      </c>
      <c r="D107" s="0" t="n">
        <v>6</v>
      </c>
      <c r="E107" s="0" t="n">
        <v>43375000</v>
      </c>
      <c r="F107" s="0" t="n">
        <v>43864000</v>
      </c>
      <c r="H107" s="0" t="n">
        <f aca="false">950000*30.4</f>
        <v>28880000</v>
      </c>
      <c r="J107" s="1" t="n">
        <f aca="false">E107/H107</f>
        <v>1.50190443213296</v>
      </c>
    </row>
    <row r="108" customFormat="false" ht="12.75" hidden="false" customHeight="false" outlineLevel="0" collapsed="false">
      <c r="A108" s="0" t="s">
        <v>11</v>
      </c>
      <c r="B108" s="0" t="n">
        <v>104332</v>
      </c>
      <c r="C108" s="0" t="n">
        <v>1999</v>
      </c>
      <c r="D108" s="0" t="n">
        <v>7</v>
      </c>
      <c r="E108" s="0" t="n">
        <v>49151000</v>
      </c>
      <c r="F108" s="0" t="n">
        <v>50342000</v>
      </c>
      <c r="H108" s="0" t="n">
        <f aca="false">950000*30.4</f>
        <v>28880000</v>
      </c>
      <c r="J108" s="1" t="n">
        <f aca="false">E108/H108</f>
        <v>1.70190443213296</v>
      </c>
    </row>
    <row r="109" customFormat="false" ht="12.75" hidden="false" customHeight="false" outlineLevel="0" collapsed="false">
      <c r="A109" s="0" t="s">
        <v>11</v>
      </c>
      <c r="B109" s="0" t="n">
        <v>104332</v>
      </c>
      <c r="C109" s="0" t="n">
        <v>1999</v>
      </c>
      <c r="D109" s="0" t="n">
        <v>8</v>
      </c>
      <c r="E109" s="0" t="n">
        <v>51407000</v>
      </c>
      <c r="F109" s="0" t="n">
        <v>52586000</v>
      </c>
      <c r="H109" s="0" t="n">
        <f aca="false">950000*30.4</f>
        <v>28880000</v>
      </c>
      <c r="J109" s="1" t="n">
        <f aca="false">E109/H109</f>
        <v>1.78002077562327</v>
      </c>
    </row>
    <row r="110" customFormat="false" ht="12.75" hidden="false" customHeight="false" outlineLevel="0" collapsed="false">
      <c r="A110" s="0" t="s">
        <v>11</v>
      </c>
      <c r="B110" s="0" t="n">
        <v>104332</v>
      </c>
      <c r="C110" s="0" t="n">
        <v>1999</v>
      </c>
      <c r="D110" s="0" t="n">
        <v>9</v>
      </c>
      <c r="E110" s="0" t="n">
        <v>44376000</v>
      </c>
      <c r="F110" s="0" t="n">
        <v>45421000</v>
      </c>
      <c r="H110" s="0" t="n">
        <f aca="false">950000*30.4</f>
        <v>28880000</v>
      </c>
      <c r="J110" s="1" t="n">
        <f aca="false">E110/H110</f>
        <v>1.53656509695291</v>
      </c>
    </row>
    <row r="111" customFormat="false" ht="12.75" hidden="false" customHeight="false" outlineLevel="0" collapsed="false">
      <c r="A111" s="0" t="s">
        <v>11</v>
      </c>
      <c r="B111" s="0" t="n">
        <v>104332</v>
      </c>
      <c r="C111" s="0" t="n">
        <v>1999</v>
      </c>
      <c r="D111" s="0" t="n">
        <v>10</v>
      </c>
      <c r="E111" s="0" t="n">
        <v>41221000</v>
      </c>
      <c r="F111" s="0" t="n">
        <v>41418000</v>
      </c>
      <c r="H111" s="0" t="n">
        <f aca="false">950000*30.4</f>
        <v>28880000</v>
      </c>
      <c r="J111" s="1" t="n">
        <f aca="false">E111/H111</f>
        <v>1.42731994459834</v>
      </c>
    </row>
    <row r="112" customFormat="false" ht="12.75" hidden="false" customHeight="false" outlineLevel="0" collapsed="false">
      <c r="A112" s="0" t="s">
        <v>11</v>
      </c>
      <c r="B112" s="0" t="n">
        <v>104332</v>
      </c>
      <c r="C112" s="0" t="n">
        <v>1999</v>
      </c>
      <c r="D112" s="0" t="n">
        <v>11</v>
      </c>
      <c r="E112" s="0" t="n">
        <v>42831000</v>
      </c>
      <c r="F112" s="0" t="n">
        <v>43321000</v>
      </c>
      <c r="H112" s="0" t="n">
        <f aca="false">950000*30.4</f>
        <v>28880000</v>
      </c>
      <c r="J112" s="1" t="n">
        <f aca="false">E112/H112</f>
        <v>1.48306786703601</v>
      </c>
    </row>
    <row r="113" customFormat="false" ht="12.75" hidden="false" customHeight="false" outlineLevel="0" collapsed="false">
      <c r="A113" s="0" t="s">
        <v>11</v>
      </c>
      <c r="B113" s="0" t="n">
        <v>104332</v>
      </c>
      <c r="C113" s="0" t="n">
        <v>1999</v>
      </c>
      <c r="D113" s="0" t="n">
        <v>12</v>
      </c>
      <c r="E113" s="0" t="n">
        <v>47862000</v>
      </c>
      <c r="F113" s="0" t="n">
        <v>48340000</v>
      </c>
      <c r="H113" s="0" t="n">
        <f aca="false">950000*30.4</f>
        <v>28880000</v>
      </c>
      <c r="J113" s="1" t="n">
        <f aca="false">E113/H113</f>
        <v>1.65727146814404</v>
      </c>
    </row>
    <row r="114" customFormat="false" ht="12.75" hidden="false" customHeight="false" outlineLevel="0" collapsed="false">
      <c r="J114" s="1" t="s">
        <v>8</v>
      </c>
    </row>
    <row r="115" customFormat="false" ht="12.75" hidden="false" customHeight="false" outlineLevel="0" collapsed="false">
      <c r="A115" s="0" t="s">
        <v>11</v>
      </c>
      <c r="B115" s="0" t="n">
        <v>104332</v>
      </c>
      <c r="C115" s="0" t="n">
        <v>2000</v>
      </c>
      <c r="D115" s="0" t="n">
        <v>1</v>
      </c>
      <c r="E115" s="0" t="n">
        <v>47568000</v>
      </c>
      <c r="F115" s="0" t="n">
        <v>48186000</v>
      </c>
      <c r="H115" s="0" t="n">
        <f aca="false">950000*30.4</f>
        <v>28880000</v>
      </c>
      <c r="J115" s="1" t="n">
        <f aca="false">E115/H115</f>
        <v>1.64709141274238</v>
      </c>
    </row>
    <row r="116" customFormat="false" ht="12.75" hidden="false" customHeight="false" outlineLevel="0" collapsed="false">
      <c r="A116" s="0" t="s">
        <v>11</v>
      </c>
      <c r="B116" s="0" t="n">
        <v>104332</v>
      </c>
      <c r="C116" s="0" t="n">
        <v>2000</v>
      </c>
      <c r="D116" s="0" t="n">
        <v>2</v>
      </c>
      <c r="E116" s="0" t="n">
        <v>46534000</v>
      </c>
      <c r="F116" s="0" t="n">
        <v>47032000</v>
      </c>
      <c r="H116" s="0" t="n">
        <f aca="false">950000*30.4</f>
        <v>28880000</v>
      </c>
      <c r="J116" s="1" t="n">
        <f aca="false">E116/H116</f>
        <v>1.61128808864266</v>
      </c>
    </row>
    <row r="117" customFormat="false" ht="12.75" hidden="false" customHeight="false" outlineLevel="0" collapsed="false">
      <c r="A117" s="0" t="s">
        <v>11</v>
      </c>
      <c r="B117" s="0" t="n">
        <v>104332</v>
      </c>
      <c r="C117" s="0" t="n">
        <v>2000</v>
      </c>
      <c r="D117" s="0" t="n">
        <v>3</v>
      </c>
      <c r="E117" s="0" t="n">
        <v>48926000</v>
      </c>
      <c r="F117" s="0" t="n">
        <v>49429000</v>
      </c>
      <c r="H117" s="0" t="n">
        <f aca="false">950000*30.4</f>
        <v>28880000</v>
      </c>
      <c r="J117" s="1" t="n">
        <f aca="false">E117/H117</f>
        <v>1.6941135734072</v>
      </c>
    </row>
    <row r="118" customFormat="false" ht="12.75" hidden="false" customHeight="false" outlineLevel="0" collapsed="false">
      <c r="A118" s="0" t="s">
        <v>11</v>
      </c>
      <c r="B118" s="0" t="n">
        <v>104332</v>
      </c>
      <c r="C118" s="0" t="n">
        <v>2000</v>
      </c>
      <c r="D118" s="0" t="n">
        <v>4</v>
      </c>
      <c r="E118" s="0" t="n">
        <v>44011000</v>
      </c>
      <c r="F118" s="0" t="n">
        <v>44890000</v>
      </c>
      <c r="H118" s="0" t="n">
        <f aca="false">950000*30.4</f>
        <v>28880000</v>
      </c>
      <c r="J118" s="1" t="n">
        <f aca="false">E118/H118</f>
        <v>1.52392659279778</v>
      </c>
    </row>
    <row r="119" customFormat="false" ht="12.75" hidden="false" customHeight="false" outlineLevel="0" collapsed="false">
      <c r="A119" s="0" t="s">
        <v>11</v>
      </c>
      <c r="B119" s="0" t="n">
        <v>104332</v>
      </c>
      <c r="C119" s="0" t="n">
        <v>2000</v>
      </c>
      <c r="D119" s="0" t="n">
        <v>5</v>
      </c>
      <c r="E119" s="0" t="n">
        <v>52979000</v>
      </c>
      <c r="F119" s="0" t="n">
        <v>53788000</v>
      </c>
      <c r="H119" s="0" t="n">
        <f aca="false">950000*30.4</f>
        <v>28880000</v>
      </c>
      <c r="J119" s="1" t="n">
        <f aca="false">E119/H119</f>
        <v>1.83445290858726</v>
      </c>
    </row>
    <row r="120" customFormat="false" ht="12.75" hidden="false" customHeight="false" outlineLevel="0" collapsed="false">
      <c r="A120" s="0" t="s">
        <v>11</v>
      </c>
      <c r="B120" s="0" t="n">
        <v>104332</v>
      </c>
      <c r="C120" s="0" t="n">
        <v>2000</v>
      </c>
      <c r="D120" s="0" t="n">
        <v>6</v>
      </c>
      <c r="E120" s="0" t="n">
        <v>49279000</v>
      </c>
      <c r="F120" s="0" t="n">
        <v>49969000</v>
      </c>
      <c r="H120" s="0" t="n">
        <f aca="false">1090000*30.4</f>
        <v>33136000</v>
      </c>
      <c r="J120" s="1" t="n">
        <f aca="false">E120/H120</f>
        <v>1.48717407049734</v>
      </c>
    </row>
    <row r="121" customFormat="false" ht="12.75" hidden="false" customHeight="false" outlineLevel="0" collapsed="false">
      <c r="A121" s="0" t="s">
        <v>11</v>
      </c>
      <c r="B121" s="0" t="n">
        <v>104332</v>
      </c>
      <c r="C121" s="0" t="n">
        <v>2000</v>
      </c>
      <c r="D121" s="0" t="n">
        <v>7</v>
      </c>
      <c r="E121" s="0" t="n">
        <v>53460000</v>
      </c>
      <c r="F121" s="0" t="n">
        <v>54210000</v>
      </c>
      <c r="H121" s="0" t="n">
        <f aca="false">1090000*30.4</f>
        <v>33136000</v>
      </c>
      <c r="J121" s="1" t="n">
        <f aca="false">E121/H121</f>
        <v>1.61335103814582</v>
      </c>
    </row>
    <row r="122" customFormat="false" ht="12.75" hidden="false" customHeight="false" outlineLevel="0" collapsed="false">
      <c r="A122" s="0" t="s">
        <v>11</v>
      </c>
      <c r="B122" s="0" t="n">
        <v>104332</v>
      </c>
      <c r="C122" s="0" t="n">
        <v>2000</v>
      </c>
      <c r="D122" s="0" t="n">
        <v>8</v>
      </c>
      <c r="E122" s="0" t="n">
        <v>54008000</v>
      </c>
      <c r="F122" s="0" t="n">
        <v>54770000</v>
      </c>
      <c r="H122" s="0" t="n">
        <f aca="false">1090000*30.4</f>
        <v>33136000</v>
      </c>
      <c r="J122" s="1" t="n">
        <f aca="false">E122/H122</f>
        <v>1.62988894253984</v>
      </c>
    </row>
    <row r="123" customFormat="false" ht="12.75" hidden="false" customHeight="false" outlineLevel="0" collapsed="false">
      <c r="A123" s="0" t="s">
        <v>11</v>
      </c>
      <c r="B123" s="0" t="n">
        <v>104332</v>
      </c>
      <c r="C123" s="0" t="n">
        <v>2000</v>
      </c>
      <c r="D123" s="0" t="n">
        <v>9</v>
      </c>
      <c r="E123" s="0" t="n">
        <v>53193000</v>
      </c>
      <c r="F123" s="0" t="n">
        <v>53873000</v>
      </c>
      <c r="H123" s="0" t="n">
        <f aca="false">1090000*30.4</f>
        <v>33136000</v>
      </c>
      <c r="J123" s="1" t="n">
        <f aca="false">E123/H123</f>
        <v>1.60529333655239</v>
      </c>
    </row>
    <row r="124" customFormat="false" ht="12.75" hidden="false" customHeight="false" outlineLevel="0" collapsed="false">
      <c r="A124" s="0" t="s">
        <v>11</v>
      </c>
      <c r="B124" s="0" t="n">
        <v>104332</v>
      </c>
      <c r="C124" s="0" t="n">
        <v>2000</v>
      </c>
      <c r="D124" s="0" t="n">
        <v>10</v>
      </c>
      <c r="E124" s="0" t="n">
        <v>52290000</v>
      </c>
      <c r="F124" s="0" t="n">
        <v>53511000</v>
      </c>
      <c r="H124" s="0" t="n">
        <f aca="false">1090000*30.4</f>
        <v>33136000</v>
      </c>
      <c r="J124" s="1" t="n">
        <f aca="false">E124/H124</f>
        <v>1.57804200869145</v>
      </c>
    </row>
    <row r="125" customFormat="false" ht="12.75" hidden="false" customHeight="false" outlineLevel="0" collapsed="false">
      <c r="A125" s="0" t="s">
        <v>11</v>
      </c>
      <c r="B125" s="0" t="n">
        <v>104332</v>
      </c>
      <c r="C125" s="0" t="n">
        <v>2000</v>
      </c>
      <c r="D125" s="0" t="n">
        <v>11</v>
      </c>
      <c r="E125" s="0" t="n">
        <v>49822000</v>
      </c>
      <c r="F125" s="0" t="n">
        <v>50436000</v>
      </c>
      <c r="H125" s="0" t="n">
        <f aca="false">1090000*30.4</f>
        <v>33136000</v>
      </c>
      <c r="J125" s="1" t="n">
        <f aca="false">E125/H125</f>
        <v>1.50356108160309</v>
      </c>
    </row>
    <row r="126" customFormat="false" ht="12.75" hidden="false" customHeight="false" outlineLevel="0" collapsed="false">
      <c r="A126" s="0" t="s">
        <v>11</v>
      </c>
      <c r="B126" s="0" t="n">
        <v>104332</v>
      </c>
      <c r="C126" s="0" t="n">
        <v>2000</v>
      </c>
      <c r="D126" s="0" t="n">
        <v>12</v>
      </c>
      <c r="E126" s="0" t="n">
        <v>55408000</v>
      </c>
      <c r="F126" s="0" t="n">
        <v>56241000</v>
      </c>
      <c r="H126" s="0" t="n">
        <f aca="false">1090000*30.4</f>
        <v>33136000</v>
      </c>
      <c r="J126" s="1" t="n">
        <f aca="false">E126/H126</f>
        <v>1.67213906325447</v>
      </c>
    </row>
    <row r="127" customFormat="false" ht="12.75" hidden="false" customHeight="false" outlineLevel="0" collapsed="false">
      <c r="H127" s="0" t="s">
        <v>8</v>
      </c>
      <c r="J127" s="1" t="s">
        <v>8</v>
      </c>
    </row>
    <row r="128" customFormat="false" ht="12.75" hidden="false" customHeight="false" outlineLevel="0" collapsed="false">
      <c r="A128" s="0" t="s">
        <v>11</v>
      </c>
      <c r="B128" s="0" t="n">
        <v>104332</v>
      </c>
      <c r="C128" s="0" t="n">
        <v>2001</v>
      </c>
      <c r="D128" s="0" t="n">
        <v>1</v>
      </c>
      <c r="E128" s="0" t="n">
        <v>55579000</v>
      </c>
      <c r="F128" s="0" t="n">
        <v>56334000</v>
      </c>
      <c r="H128" s="0" t="n">
        <f aca="false">1090000*30.4</f>
        <v>33136000</v>
      </c>
      <c r="J128" s="1" t="n">
        <f aca="false">E128/H128</f>
        <v>1.67729961371318</v>
      </c>
    </row>
    <row r="129" customFormat="false" ht="12.75" hidden="false" customHeight="false" outlineLevel="0" collapsed="false">
      <c r="A129" s="0" t="s">
        <v>11</v>
      </c>
      <c r="B129" s="0" t="n">
        <v>104332</v>
      </c>
      <c r="C129" s="0" t="n">
        <v>2001</v>
      </c>
      <c r="D129" s="0" t="n">
        <v>2</v>
      </c>
      <c r="E129" s="0" t="n">
        <v>50425000</v>
      </c>
      <c r="F129" s="0" t="n">
        <v>51227000</v>
      </c>
      <c r="H129" s="0" t="n">
        <f aca="false">1090000*30.4</f>
        <v>33136000</v>
      </c>
      <c r="J129" s="1" t="n">
        <f aca="false">E129/H129</f>
        <v>1.52175881216803</v>
      </c>
    </row>
    <row r="130" customFormat="false" ht="12.75" hidden="false" customHeight="false" outlineLevel="0" collapsed="false">
      <c r="A130" s="0" t="s">
        <v>11</v>
      </c>
      <c r="B130" s="0" t="n">
        <v>104332</v>
      </c>
      <c r="C130" s="0" t="n">
        <v>2001</v>
      </c>
      <c r="D130" s="0" t="n">
        <v>3</v>
      </c>
      <c r="E130" s="0" t="n">
        <v>55169000</v>
      </c>
      <c r="F130" s="0" t="n">
        <v>56130000</v>
      </c>
      <c r="H130" s="0" t="n">
        <f aca="false">1090000*30.4</f>
        <v>33136000</v>
      </c>
      <c r="J130" s="1" t="n">
        <f aca="false">E130/H130</f>
        <v>1.66492636407533</v>
      </c>
    </row>
    <row r="131" customFormat="false" ht="12.75" hidden="false" customHeight="false" outlineLevel="0" collapsed="false">
      <c r="A131" s="0" t="s">
        <v>11</v>
      </c>
      <c r="B131" s="0" t="n">
        <v>104332</v>
      </c>
      <c r="C131" s="0" t="n">
        <v>2001</v>
      </c>
      <c r="D131" s="0" t="n">
        <v>4</v>
      </c>
      <c r="E131" s="0" t="n">
        <v>60576000</v>
      </c>
      <c r="F131" s="0" t="n">
        <v>61226000</v>
      </c>
      <c r="H131" s="0" t="n">
        <f aca="false">1090000*30.4</f>
        <v>33136000</v>
      </c>
      <c r="J131" s="1" t="n">
        <f aca="false">E131/H131</f>
        <v>1.82810236600676</v>
      </c>
    </row>
    <row r="132" customFormat="false" ht="12.75" hidden="false" customHeight="false" outlineLevel="0" collapsed="false">
      <c r="A132" s="0" t="s">
        <v>11</v>
      </c>
      <c r="B132" s="0" t="n">
        <v>104332</v>
      </c>
      <c r="C132" s="0" t="n">
        <v>2001</v>
      </c>
      <c r="D132" s="0" t="n">
        <v>5</v>
      </c>
      <c r="E132" s="0" t="n">
        <v>61069000</v>
      </c>
      <c r="F132" s="0" t="n">
        <v>61723000</v>
      </c>
      <c r="H132" s="0" t="n">
        <f aca="false">1090000*30.4</f>
        <v>33136000</v>
      </c>
      <c r="J132" s="1" t="n">
        <f aca="false">E132/H132</f>
        <v>1.84298044422984</v>
      </c>
    </row>
    <row r="133" customFormat="false" ht="12.75" hidden="false" customHeight="false" outlineLevel="0" collapsed="false">
      <c r="A133" s="0" t="s">
        <v>11</v>
      </c>
      <c r="B133" s="0" t="n">
        <v>104332</v>
      </c>
      <c r="C133" s="0" t="n">
        <v>2001</v>
      </c>
      <c r="D133" s="0" t="n">
        <v>6</v>
      </c>
      <c r="E133" s="0" t="n">
        <v>57904000</v>
      </c>
      <c r="F133" s="0" t="n">
        <v>58807000</v>
      </c>
      <c r="H133" s="0" t="n">
        <f aca="false">1090000*30.4</f>
        <v>33136000</v>
      </c>
      <c r="J133" s="1" t="n">
        <f aca="false">E133/H133</f>
        <v>1.74746499275712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28"/>
    <col collapsed="false" customWidth="true" hidden="false" outlineLevel="0" max="4" min="2" style="0" width="13.56"/>
    <col collapsed="false" customWidth="true" hidden="false" outlineLevel="0" max="5" min="5" style="0" width="3.7"/>
    <col collapsed="false" customWidth="true" hidden="false" outlineLevel="0" max="8" min="6" style="0" width="13.56"/>
    <col collapsed="false" customWidth="true" hidden="false" outlineLevel="0" max="9" min="9" style="0" width="3.7"/>
    <col collapsed="false" customWidth="true" hidden="false" outlineLevel="0" max="12" min="10" style="0" width="10.99"/>
    <col collapsed="false" customWidth="true" hidden="false" outlineLevel="0" max="13" min="13" style="0" width="3.7"/>
    <col collapsed="false" customWidth="true" hidden="false" outlineLevel="0" max="16" min="14" style="0" width="13.41"/>
    <col collapsed="false" customWidth="true" hidden="true" outlineLevel="0" max="17" min="17" style="0" width="12.99"/>
    <col collapsed="false" customWidth="true" hidden="false" outlineLevel="0" max="18" min="18" style="0" width="11.56"/>
  </cols>
  <sheetData>
    <row r="1" customFormat="false" ht="12.75" hidden="false" customHeight="false" outlineLevel="0" collapsed="false">
      <c r="A1" s="3" t="s">
        <v>12</v>
      </c>
    </row>
    <row r="2" customFormat="false" ht="12.75" hidden="false" customHeight="false" outlineLevel="0" collapsed="false">
      <c r="A2" s="4" t="s">
        <v>13</v>
      </c>
    </row>
    <row r="4" customFormat="false" ht="12.75" hidden="false" customHeight="false" outlineLevel="0" collapsed="false">
      <c r="A4" s="0" t="s">
        <v>3</v>
      </c>
      <c r="B4" s="5" t="s">
        <v>14</v>
      </c>
      <c r="C4" s="5"/>
      <c r="D4" s="5"/>
      <c r="E4" s="5"/>
      <c r="F4" s="5" t="s">
        <v>15</v>
      </c>
      <c r="G4" s="5"/>
      <c r="H4" s="5"/>
      <c r="I4" s="5"/>
      <c r="J4" s="5" t="s">
        <v>16</v>
      </c>
      <c r="K4" s="5"/>
      <c r="L4" s="5"/>
      <c r="M4" s="5"/>
      <c r="N4" s="5" t="s">
        <v>17</v>
      </c>
      <c r="O4" s="5"/>
      <c r="P4" s="5"/>
      <c r="Q4" s="5" t="s">
        <v>18</v>
      </c>
    </row>
    <row r="5" customFormat="false" ht="5.25" hidden="false" customHeight="true" outlineLevel="0" collapsed="false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customFormat="false" ht="12.75" hidden="false" customHeight="false" outlineLevel="0" collapsed="false">
      <c r="A6" s="7" t="n">
        <v>37165</v>
      </c>
      <c r="B6" s="8" t="n">
        <v>945</v>
      </c>
      <c r="C6" s="8" t="n">
        <v>1090</v>
      </c>
      <c r="D6" s="1" t="n">
        <f aca="false">B6/C6</f>
        <v>0.86697247706422</v>
      </c>
      <c r="E6" s="8"/>
      <c r="F6" s="8" t="n">
        <f aca="false">3044-B6</f>
        <v>2099</v>
      </c>
      <c r="G6" s="8" t="n">
        <f aca="false">3530</f>
        <v>3530</v>
      </c>
      <c r="H6" s="1" t="n">
        <f aca="false">F6/G6</f>
        <v>0.594617563739377</v>
      </c>
      <c r="I6" s="1"/>
      <c r="J6" s="8" t="n">
        <v>1703</v>
      </c>
      <c r="K6" s="8" t="n">
        <v>1833</v>
      </c>
      <c r="L6" s="1" t="n">
        <f aca="false">J6/K6</f>
        <v>0.929078014184397</v>
      </c>
      <c r="M6" s="1"/>
      <c r="N6" s="8" t="n">
        <v>740</v>
      </c>
      <c r="O6" s="8" t="n">
        <v>700</v>
      </c>
      <c r="P6" s="1" t="n">
        <f aca="false">N6/O6</f>
        <v>1.05714285714286</v>
      </c>
      <c r="Q6" s="8" t="n">
        <f aca="false">+N6+J6+B6</f>
        <v>3388</v>
      </c>
    </row>
    <row r="7" customFormat="false" ht="12.75" hidden="false" customHeight="false" outlineLevel="0" collapsed="false">
      <c r="A7" s="0" t="s">
        <v>19</v>
      </c>
      <c r="B7" s="8" t="n">
        <v>941</v>
      </c>
      <c r="C7" s="8" t="n">
        <v>1090</v>
      </c>
      <c r="D7" s="1" t="n">
        <f aca="false">B7/C7</f>
        <v>0.863302752293578</v>
      </c>
      <c r="E7" s="8"/>
      <c r="F7" s="8" t="n">
        <f aca="false">3117-B7</f>
        <v>2176</v>
      </c>
      <c r="G7" s="8" t="n">
        <f aca="false">3530</f>
        <v>3530</v>
      </c>
      <c r="H7" s="1" t="n">
        <f aca="false">F7/G7</f>
        <v>0.61643059490085</v>
      </c>
      <c r="I7" s="1"/>
      <c r="J7" s="8" t="n">
        <v>1712</v>
      </c>
      <c r="K7" s="8" t="n">
        <v>1833</v>
      </c>
      <c r="L7" s="1" t="n">
        <f aca="false">J7/K7</f>
        <v>0.933987997817785</v>
      </c>
      <c r="M7" s="1"/>
      <c r="N7" s="8" t="n">
        <v>705</v>
      </c>
      <c r="O7" s="8" t="n">
        <v>700</v>
      </c>
      <c r="P7" s="1" t="n">
        <f aca="false">N7/O7</f>
        <v>1.00714285714286</v>
      </c>
      <c r="Q7" s="8" t="n">
        <f aca="false">+N7+J7+B7</f>
        <v>3358</v>
      </c>
    </row>
    <row r="8" customFormat="false" ht="12.75" hidden="false" customHeight="false" outlineLevel="0" collapsed="false">
      <c r="A8" s="0" t="s">
        <v>20</v>
      </c>
      <c r="B8" s="8" t="n">
        <v>1074</v>
      </c>
      <c r="C8" s="8" t="n">
        <v>1090</v>
      </c>
      <c r="D8" s="1" t="n">
        <f aca="false">B8/C8</f>
        <v>0.985321100917431</v>
      </c>
      <c r="E8" s="8"/>
      <c r="F8" s="8" t="n">
        <f aca="false">3302-B8</f>
        <v>2228</v>
      </c>
      <c r="G8" s="8" t="n">
        <f aca="false">3530</f>
        <v>3530</v>
      </c>
      <c r="H8" s="1" t="n">
        <f aca="false">F8/G8</f>
        <v>0.631161473087819</v>
      </c>
      <c r="I8" s="1"/>
      <c r="J8" s="8" t="n">
        <v>1726</v>
      </c>
      <c r="K8" s="8" t="n">
        <v>1833</v>
      </c>
      <c r="L8" s="1" t="n">
        <f aca="false">J8/K8</f>
        <v>0.941625750136388</v>
      </c>
      <c r="M8" s="1"/>
      <c r="N8" s="8" t="n">
        <v>635</v>
      </c>
      <c r="O8" s="8" t="n">
        <v>700</v>
      </c>
      <c r="P8" s="1" t="n">
        <f aca="false">N8/O8</f>
        <v>0.907142857142857</v>
      </c>
      <c r="Q8" s="8" t="n">
        <f aca="false">+N8+J8+B8</f>
        <v>3435</v>
      </c>
    </row>
    <row r="9" customFormat="false" ht="12.75" hidden="false" customHeight="false" outlineLevel="0" collapsed="false">
      <c r="A9" s="0" t="s">
        <v>21</v>
      </c>
      <c r="B9" s="8" t="n">
        <v>1057</v>
      </c>
      <c r="C9" s="8" t="n">
        <v>1090</v>
      </c>
      <c r="D9" s="1" t="n">
        <f aca="false">B9/C9</f>
        <v>0.969724770642202</v>
      </c>
      <c r="E9" s="8"/>
      <c r="F9" s="8" t="n">
        <f aca="false">3401-B9</f>
        <v>2344</v>
      </c>
      <c r="G9" s="8" t="n">
        <f aca="false">3530</f>
        <v>3530</v>
      </c>
      <c r="H9" s="1" t="n">
        <f aca="false">F9/G9</f>
        <v>0.664022662889518</v>
      </c>
      <c r="I9" s="1"/>
      <c r="J9" s="8" t="n">
        <v>1756</v>
      </c>
      <c r="K9" s="8" t="n">
        <v>1833</v>
      </c>
      <c r="L9" s="1" t="n">
        <f aca="false">J9/K9</f>
        <v>0.957992362247681</v>
      </c>
      <c r="M9" s="1"/>
      <c r="N9" s="8" t="n">
        <v>658</v>
      </c>
      <c r="O9" s="8" t="n">
        <v>700</v>
      </c>
      <c r="P9" s="1" t="n">
        <f aca="false">N9/O9</f>
        <v>0.94</v>
      </c>
      <c r="Q9" s="8" t="n">
        <f aca="false">+N9+J9+B9</f>
        <v>3471</v>
      </c>
    </row>
    <row r="10" customFormat="false" ht="12.75" hidden="false" customHeight="false" outlineLevel="0" collapsed="false">
      <c r="A10" s="0" t="s">
        <v>22</v>
      </c>
      <c r="B10" s="8" t="n">
        <v>1016</v>
      </c>
      <c r="C10" s="8" t="n">
        <v>1090</v>
      </c>
      <c r="D10" s="1" t="n">
        <f aca="false">B10/C10</f>
        <v>0.932110091743119</v>
      </c>
      <c r="E10" s="8"/>
      <c r="F10" s="8" t="n">
        <f aca="false">3293-B10</f>
        <v>2277</v>
      </c>
      <c r="G10" s="8" t="n">
        <f aca="false">3530</f>
        <v>3530</v>
      </c>
      <c r="H10" s="1" t="n">
        <f aca="false">F10/G10</f>
        <v>0.645042492917847</v>
      </c>
      <c r="I10" s="1"/>
      <c r="J10" s="8" t="n">
        <v>1764</v>
      </c>
      <c r="K10" s="8" t="n">
        <v>1833</v>
      </c>
      <c r="L10" s="1" t="n">
        <f aca="false">J10/K10</f>
        <v>0.962356792144026</v>
      </c>
      <c r="M10" s="1"/>
      <c r="N10" s="8" t="n">
        <v>540</v>
      </c>
      <c r="O10" s="8" t="n">
        <v>700</v>
      </c>
      <c r="P10" s="1" t="n">
        <f aca="false">N10/O10</f>
        <v>0.771428571428572</v>
      </c>
      <c r="Q10" s="8" t="n">
        <f aca="false">+N10+J10+B10</f>
        <v>3320</v>
      </c>
    </row>
    <row r="11" customFormat="false" ht="12.75" hidden="false" customHeight="false" outlineLevel="0" collapsed="false">
      <c r="A11" s="0" t="s">
        <v>23</v>
      </c>
      <c r="B11" s="8" t="n">
        <v>950</v>
      </c>
      <c r="C11" s="8" t="n">
        <v>1090</v>
      </c>
      <c r="D11" s="1" t="n">
        <f aca="false">B11/C11</f>
        <v>0.871559633027523</v>
      </c>
      <c r="E11" s="8"/>
      <c r="F11" s="8" t="n">
        <f aca="false">3322-B11</f>
        <v>2372</v>
      </c>
      <c r="G11" s="8" t="n">
        <f aca="false">3530</f>
        <v>3530</v>
      </c>
      <c r="H11" s="1" t="n">
        <f aca="false">F11/G11</f>
        <v>0.671954674220963</v>
      </c>
      <c r="I11" s="1"/>
      <c r="J11" s="8" t="n">
        <v>1719</v>
      </c>
      <c r="K11" s="8" t="n">
        <v>1833</v>
      </c>
      <c r="L11" s="1" t="n">
        <f aca="false">J11/K11</f>
        <v>0.937806873977087</v>
      </c>
      <c r="M11" s="1"/>
      <c r="N11" s="8" t="n">
        <v>567</v>
      </c>
      <c r="O11" s="8" t="n">
        <v>700</v>
      </c>
      <c r="P11" s="1" t="n">
        <f aca="false">N11/O11</f>
        <v>0.81</v>
      </c>
      <c r="Q11" s="8" t="n">
        <f aca="false">+N11+J11+B11</f>
        <v>3236</v>
      </c>
    </row>
    <row r="12" customFormat="false" ht="12.75" hidden="false" customHeight="false" outlineLevel="0" collapsed="false">
      <c r="A12" s="0" t="s">
        <v>24</v>
      </c>
      <c r="B12" s="8" t="n">
        <v>932</v>
      </c>
      <c r="C12" s="8" t="n">
        <v>1090</v>
      </c>
      <c r="D12" s="1" t="n">
        <f aca="false">B12/C12</f>
        <v>0.855045871559633</v>
      </c>
      <c r="E12" s="8"/>
      <c r="F12" s="8" t="n">
        <f aca="false">3481-B12</f>
        <v>2549</v>
      </c>
      <c r="G12" s="8" t="n">
        <f aca="false">3530</f>
        <v>3530</v>
      </c>
      <c r="H12" s="1" t="n">
        <f aca="false">F12/G12</f>
        <v>0.722096317280453</v>
      </c>
      <c r="I12" s="1"/>
      <c r="J12" s="8" t="n">
        <v>1829</v>
      </c>
      <c r="K12" s="8" t="n">
        <v>1833</v>
      </c>
      <c r="L12" s="1" t="n">
        <f aca="false">J12/K12</f>
        <v>0.997817785051828</v>
      </c>
      <c r="M12" s="1"/>
      <c r="N12" s="8" t="n">
        <v>592</v>
      </c>
      <c r="O12" s="8" t="n">
        <v>700</v>
      </c>
      <c r="P12" s="1" t="n">
        <f aca="false">N12/O12</f>
        <v>0.845714285714286</v>
      </c>
      <c r="Q12" s="8" t="n">
        <f aca="false">+N12+J12+B12</f>
        <v>3353</v>
      </c>
    </row>
    <row r="13" customFormat="false" ht="12.75" hidden="false" customHeight="false" outlineLevel="0" collapsed="false">
      <c r="A13" s="0" t="s">
        <v>25</v>
      </c>
      <c r="B13" s="8" t="n">
        <v>1110</v>
      </c>
      <c r="C13" s="8" t="n">
        <v>1090</v>
      </c>
      <c r="D13" s="1" t="n">
        <f aca="false">B13/C13</f>
        <v>1.01834862385321</v>
      </c>
      <c r="E13" s="8"/>
      <c r="F13" s="8" t="n">
        <f aca="false">3602-B13</f>
        <v>2492</v>
      </c>
      <c r="G13" s="8" t="n">
        <f aca="false">3530</f>
        <v>3530</v>
      </c>
      <c r="H13" s="1" t="n">
        <f aca="false">F13/G13</f>
        <v>0.705949008498584</v>
      </c>
      <c r="I13" s="1"/>
      <c r="J13" s="8" t="n">
        <v>1819</v>
      </c>
      <c r="K13" s="8" t="n">
        <v>1833</v>
      </c>
      <c r="L13" s="1" t="n">
        <f aca="false">J13/K13</f>
        <v>0.992362247681397</v>
      </c>
      <c r="M13" s="1"/>
      <c r="N13" s="8" t="n">
        <v>559</v>
      </c>
      <c r="O13" s="8" t="n">
        <v>700</v>
      </c>
      <c r="P13" s="1" t="n">
        <f aca="false">N13/O13</f>
        <v>0.798571428571429</v>
      </c>
      <c r="Q13" s="8" t="n">
        <f aca="false">+N13+J13+B13</f>
        <v>3488</v>
      </c>
    </row>
    <row r="14" customFormat="false" ht="12.75" hidden="false" customHeight="false" outlineLevel="0" collapsed="false">
      <c r="A14" s="0" t="s">
        <v>26</v>
      </c>
      <c r="B14" s="8" t="n">
        <v>1119</v>
      </c>
      <c r="C14" s="8" t="n">
        <v>1090</v>
      </c>
      <c r="D14" s="1" t="n">
        <f aca="false">B14/C14</f>
        <v>1.02660550458716</v>
      </c>
      <c r="E14" s="8"/>
      <c r="F14" s="8" t="n">
        <f aca="false">3787-B14</f>
        <v>2668</v>
      </c>
      <c r="G14" s="8" t="n">
        <f aca="false">3530</f>
        <v>3530</v>
      </c>
      <c r="H14" s="1" t="n">
        <f aca="false">F14/G14</f>
        <v>0.755807365439093</v>
      </c>
      <c r="I14" s="1"/>
      <c r="J14" s="8" t="n">
        <v>1764</v>
      </c>
      <c r="K14" s="8" t="n">
        <v>1833</v>
      </c>
      <c r="L14" s="1" t="n">
        <f aca="false">J14/K14</f>
        <v>0.962356792144026</v>
      </c>
      <c r="M14" s="1"/>
      <c r="N14" s="8" t="n">
        <v>520</v>
      </c>
      <c r="O14" s="8" t="n">
        <v>700</v>
      </c>
      <c r="P14" s="1" t="n">
        <f aca="false">N14/O14</f>
        <v>0.742857142857143</v>
      </c>
      <c r="Q14" s="8" t="n">
        <f aca="false">+N14+J14+B14</f>
        <v>3403</v>
      </c>
    </row>
    <row r="15" customFormat="false" ht="12.75" hidden="false" customHeight="false" outlineLevel="0" collapsed="false">
      <c r="A15" s="7" t="n">
        <v>36892</v>
      </c>
      <c r="B15" s="8" t="n">
        <v>1109</v>
      </c>
      <c r="C15" s="8" t="n">
        <v>1090</v>
      </c>
      <c r="D15" s="1" t="n">
        <f aca="false">B15/C15</f>
        <v>1.01743119266055</v>
      </c>
      <c r="E15" s="8"/>
      <c r="F15" s="8" t="n">
        <f aca="false">3705-B15</f>
        <v>2596</v>
      </c>
      <c r="G15" s="8" t="n">
        <f aca="false">3530</f>
        <v>3530</v>
      </c>
      <c r="H15" s="1" t="n">
        <f aca="false">F15/G15</f>
        <v>0.735410764872521</v>
      </c>
      <c r="I15" s="1"/>
      <c r="J15" s="8" t="n">
        <v>1758</v>
      </c>
      <c r="K15" s="8" t="n">
        <v>1833</v>
      </c>
      <c r="L15" s="1" t="n">
        <f aca="false">J15/K15</f>
        <v>0.959083469721768</v>
      </c>
      <c r="M15" s="1"/>
      <c r="N15" s="8" t="n">
        <v>524</v>
      </c>
      <c r="O15" s="8" t="n">
        <v>700</v>
      </c>
      <c r="P15" s="1" t="n">
        <f aca="false">N15/O15</f>
        <v>0.748571428571429</v>
      </c>
      <c r="Q15" s="8" t="n">
        <f aca="false">+N15+J15+B15</f>
        <v>3391</v>
      </c>
    </row>
    <row r="16" customFormat="false" ht="7.5" hidden="false" customHeight="true" outlineLevel="0" collapsed="false">
      <c r="A16" s="7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customFormat="false" ht="12.75" hidden="false" customHeight="false" outlineLevel="0" collapsed="false">
      <c r="A17" s="7" t="n">
        <v>36861</v>
      </c>
      <c r="B17" s="8" t="n">
        <v>1105</v>
      </c>
      <c r="C17" s="8" t="n">
        <v>1090</v>
      </c>
      <c r="D17" s="1" t="n">
        <f aca="false">B17/C17</f>
        <v>1.01376146788991</v>
      </c>
      <c r="E17" s="8"/>
      <c r="F17" s="8" t="n">
        <f aca="false">3726-B17</f>
        <v>2621</v>
      </c>
      <c r="G17" s="8" t="n">
        <f aca="false">3530</f>
        <v>3530</v>
      </c>
      <c r="H17" s="1" t="n">
        <f aca="false">F17/G17</f>
        <v>0.742492917847026</v>
      </c>
      <c r="I17" s="1"/>
      <c r="J17" s="8" t="n">
        <v>1735</v>
      </c>
      <c r="K17" s="8" t="n">
        <v>1833</v>
      </c>
      <c r="L17" s="1" t="n">
        <f aca="false">J17/K17</f>
        <v>0.946535733769776</v>
      </c>
      <c r="M17" s="1"/>
      <c r="N17" s="8" t="n">
        <v>520</v>
      </c>
      <c r="O17" s="8" t="n">
        <v>700</v>
      </c>
      <c r="P17" s="1" t="n">
        <f aca="false">N17/O17</f>
        <v>0.742857142857143</v>
      </c>
      <c r="Q17" s="8" t="n">
        <f aca="false">+N17+J17+B17</f>
        <v>3360</v>
      </c>
    </row>
    <row r="18" customFormat="false" ht="12.75" hidden="false" customHeight="false" outlineLevel="0" collapsed="false">
      <c r="A18" s="0" t="s">
        <v>27</v>
      </c>
      <c r="B18" s="8" t="n">
        <v>963</v>
      </c>
      <c r="C18" s="8" t="n">
        <v>1090</v>
      </c>
      <c r="D18" s="1" t="n">
        <f aca="false">B18/C18</f>
        <v>0.88348623853211</v>
      </c>
      <c r="E18" s="8"/>
      <c r="F18" s="8" t="n">
        <f aca="false">3389-B18</f>
        <v>2426</v>
      </c>
      <c r="G18" s="8" t="n">
        <f aca="false">3530</f>
        <v>3530</v>
      </c>
      <c r="H18" s="1" t="n">
        <f aca="false">F18/G18</f>
        <v>0.687252124645892</v>
      </c>
      <c r="I18" s="1"/>
      <c r="J18" s="8" t="n">
        <v>1663</v>
      </c>
      <c r="K18" s="8" t="n">
        <v>1833</v>
      </c>
      <c r="L18" s="1" t="n">
        <f aca="false">J18/K18</f>
        <v>0.907255864702673</v>
      </c>
      <c r="M18" s="1"/>
      <c r="N18" s="8" t="n">
        <v>570</v>
      </c>
      <c r="O18" s="8" t="n">
        <v>700</v>
      </c>
      <c r="P18" s="1" t="n">
        <f aca="false">N18/O18</f>
        <v>0.814285714285714</v>
      </c>
      <c r="Q18" s="8" t="n">
        <f aca="false">+N18+J18+B18</f>
        <v>3196</v>
      </c>
    </row>
    <row r="19" customFormat="false" ht="12.75" hidden="false" customHeight="false" outlineLevel="0" collapsed="false">
      <c r="A19" s="0" t="s">
        <v>28</v>
      </c>
      <c r="B19" s="8" t="n">
        <v>1053</v>
      </c>
      <c r="C19" s="8" t="n">
        <v>1090</v>
      </c>
      <c r="D19" s="1" t="n">
        <f aca="false">B19/C19</f>
        <v>0.96605504587156</v>
      </c>
      <c r="E19" s="8"/>
      <c r="F19" s="8" t="n">
        <f aca="false">4024-B19</f>
        <v>2971</v>
      </c>
      <c r="G19" s="8" t="n">
        <f aca="false">3530</f>
        <v>3530</v>
      </c>
      <c r="H19" s="1" t="n">
        <f aca="false">F19/G19</f>
        <v>0.841643059490085</v>
      </c>
      <c r="I19" s="1"/>
      <c r="J19" s="8" t="n">
        <v>1800</v>
      </c>
      <c r="K19" s="8" t="n">
        <v>1833</v>
      </c>
      <c r="L19" s="1" t="n">
        <f aca="false">J19/K19</f>
        <v>0.981996726677578</v>
      </c>
      <c r="M19" s="1"/>
      <c r="N19" s="8" t="n">
        <v>555</v>
      </c>
      <c r="O19" s="8" t="n">
        <v>700</v>
      </c>
      <c r="P19" s="1" t="n">
        <f aca="false">N19/O19</f>
        <v>0.792857142857143</v>
      </c>
      <c r="Q19" s="8" t="n">
        <f aca="false">+N19+J19+B19</f>
        <v>3408</v>
      </c>
    </row>
    <row r="20" customFormat="false" ht="12.75" hidden="false" customHeight="false" outlineLevel="0" collapsed="false">
      <c r="A20" s="0" t="s">
        <v>19</v>
      </c>
      <c r="B20" s="8" t="n">
        <v>1063</v>
      </c>
      <c r="C20" s="8" t="n">
        <v>1090</v>
      </c>
      <c r="D20" s="1" t="n">
        <f aca="false">B20/C20</f>
        <v>0.975229357798165</v>
      </c>
      <c r="E20" s="8"/>
      <c r="F20" s="8" t="n">
        <f aca="false">3408-B20</f>
        <v>2345</v>
      </c>
      <c r="G20" s="8" t="n">
        <f aca="false">3530</f>
        <v>3530</v>
      </c>
      <c r="H20" s="1" t="n">
        <f aca="false">F20/G20</f>
        <v>0.664305949008499</v>
      </c>
      <c r="I20" s="1"/>
      <c r="J20" s="8" t="n">
        <v>1828</v>
      </c>
      <c r="K20" s="8" t="n">
        <v>1833</v>
      </c>
      <c r="L20" s="1" t="n">
        <f aca="false">J20/K20</f>
        <v>0.997272231314785</v>
      </c>
      <c r="M20" s="1"/>
      <c r="N20" s="8" t="n">
        <v>542</v>
      </c>
      <c r="O20" s="8" t="n">
        <v>700</v>
      </c>
      <c r="P20" s="1" t="n">
        <f aca="false">N20/O20</f>
        <v>0.774285714285714</v>
      </c>
      <c r="Q20" s="8" t="n">
        <f aca="false">+N20+J20+B20</f>
        <v>3433</v>
      </c>
    </row>
    <row r="21" customFormat="false" ht="12.75" hidden="false" customHeight="false" outlineLevel="0" collapsed="false">
      <c r="A21" s="0" t="s">
        <v>20</v>
      </c>
      <c r="B21" s="8" t="n">
        <v>1036</v>
      </c>
      <c r="C21" s="8" t="n">
        <v>1090</v>
      </c>
      <c r="D21" s="1" t="n">
        <f aca="false">B21/C21</f>
        <v>0.95045871559633</v>
      </c>
      <c r="E21" s="8"/>
      <c r="F21" s="8" t="n">
        <f aca="false">3240-B21</f>
        <v>2204</v>
      </c>
      <c r="G21" s="8" t="n">
        <f aca="false">3530</f>
        <v>3530</v>
      </c>
      <c r="H21" s="1" t="n">
        <f aca="false">F21/G21</f>
        <v>0.624362606232295</v>
      </c>
      <c r="I21" s="1"/>
      <c r="J21" s="8" t="n">
        <v>1852</v>
      </c>
      <c r="K21" s="8" t="n">
        <v>1833</v>
      </c>
      <c r="L21" s="1" t="n">
        <f aca="false">J21/K21</f>
        <v>1.01036552100382</v>
      </c>
      <c r="M21" s="1"/>
      <c r="N21" s="8" t="n">
        <v>498</v>
      </c>
      <c r="O21" s="8" t="n">
        <v>700</v>
      </c>
      <c r="P21" s="1" t="n">
        <f aca="false">N21/O21</f>
        <v>0.711428571428571</v>
      </c>
      <c r="Q21" s="8" t="n">
        <f aca="false">+N21+J21+B21</f>
        <v>3386</v>
      </c>
    </row>
    <row r="22" customFormat="false" ht="12.75" hidden="false" customHeight="false" outlineLevel="0" collapsed="false">
      <c r="A22" s="0" t="s">
        <v>21</v>
      </c>
      <c r="B22" s="8" t="n">
        <v>985</v>
      </c>
      <c r="C22" s="8" t="n">
        <v>1090</v>
      </c>
      <c r="D22" s="1" t="n">
        <f aca="false">B22/C22</f>
        <v>0.903669724770642</v>
      </c>
      <c r="E22" s="8"/>
      <c r="F22" s="8" t="n">
        <f aca="false">3182-B22</f>
        <v>2197</v>
      </c>
      <c r="G22" s="8" t="n">
        <f aca="false">3530</f>
        <v>3530</v>
      </c>
      <c r="H22" s="1" t="n">
        <f aca="false">F22/G22</f>
        <v>0.622379603399433</v>
      </c>
      <c r="I22" s="1"/>
      <c r="J22" s="8" t="n">
        <v>1858</v>
      </c>
      <c r="K22" s="8" t="n">
        <v>1833</v>
      </c>
      <c r="L22" s="1" t="n">
        <f aca="false">J22/K22</f>
        <v>1.01363884342608</v>
      </c>
      <c r="M22" s="1"/>
      <c r="N22" s="8" t="n">
        <v>549</v>
      </c>
      <c r="O22" s="8" t="n">
        <v>700</v>
      </c>
      <c r="P22" s="1" t="n">
        <f aca="false">N22/O22</f>
        <v>0.784285714285714</v>
      </c>
      <c r="Q22" s="8" t="n">
        <f aca="false">+N22+J22+B22</f>
        <v>3392</v>
      </c>
    </row>
    <row r="23" customFormat="false" ht="12.75" hidden="false" customHeight="false" outlineLevel="0" collapsed="false">
      <c r="A23" s="0" t="s">
        <v>22</v>
      </c>
      <c r="B23" s="8" t="n">
        <v>944</v>
      </c>
      <c r="C23" s="8" t="n">
        <v>1090</v>
      </c>
      <c r="D23" s="1" t="n">
        <f aca="false">B23/C23</f>
        <v>0.86605504587156</v>
      </c>
      <c r="E23" s="8"/>
      <c r="F23" s="8" t="n">
        <f aca="false">3007-B23</f>
        <v>2063</v>
      </c>
      <c r="G23" s="8" t="n">
        <f aca="false">3530</f>
        <v>3530</v>
      </c>
      <c r="H23" s="1" t="n">
        <f aca="false">F23/G23</f>
        <v>0.584419263456091</v>
      </c>
      <c r="I23" s="1"/>
      <c r="J23" s="8" t="n">
        <v>1864</v>
      </c>
      <c r="K23" s="8" t="n">
        <v>1833</v>
      </c>
      <c r="L23" s="1" t="n">
        <f aca="false">J23/K23</f>
        <v>1.01691216584834</v>
      </c>
      <c r="M23" s="1"/>
      <c r="N23" s="8" t="n">
        <v>568</v>
      </c>
      <c r="O23" s="8" t="n">
        <v>700</v>
      </c>
      <c r="P23" s="1" t="n">
        <f aca="false">N23/O23</f>
        <v>0.811428571428571</v>
      </c>
      <c r="Q23" s="8" t="n">
        <f aca="false">+N23+J23+B23</f>
        <v>3376</v>
      </c>
    </row>
    <row r="24" customFormat="false" ht="12.75" hidden="false" customHeight="false" outlineLevel="0" collapsed="false">
      <c r="A24" s="0" t="s">
        <v>23</v>
      </c>
      <c r="B24" s="8" t="n">
        <v>829</v>
      </c>
      <c r="C24" s="8" t="n">
        <v>1090</v>
      </c>
      <c r="D24" s="1" t="n">
        <f aca="false">B24/C24</f>
        <v>0.760550458715596</v>
      </c>
      <c r="E24" s="8"/>
      <c r="F24" s="8" t="n">
        <f aca="false">2544-B24</f>
        <v>1715</v>
      </c>
      <c r="G24" s="8" t="n">
        <f aca="false">3530</f>
        <v>3530</v>
      </c>
      <c r="H24" s="1" t="n">
        <f aca="false">F24/G24</f>
        <v>0.485835694050992</v>
      </c>
      <c r="I24" s="1"/>
      <c r="J24" s="8" t="n">
        <v>1857</v>
      </c>
      <c r="K24" s="8" t="n">
        <v>1833</v>
      </c>
      <c r="L24" s="1" t="n">
        <f aca="false">J24/K24</f>
        <v>1.01309328968903</v>
      </c>
      <c r="M24" s="1"/>
      <c r="N24" s="8" t="n">
        <v>597</v>
      </c>
      <c r="O24" s="8" t="n">
        <v>700</v>
      </c>
      <c r="P24" s="1" t="n">
        <f aca="false">N24/O24</f>
        <v>0.852857142857143</v>
      </c>
      <c r="Q24" s="8" t="n">
        <f aca="false">+N24+J24+B24</f>
        <v>3283</v>
      </c>
    </row>
    <row r="25" customFormat="false" ht="12.75" hidden="false" customHeight="false" outlineLevel="0" collapsed="false">
      <c r="A25" s="0" t="s">
        <v>24</v>
      </c>
      <c r="B25" s="8" t="n">
        <v>729</v>
      </c>
      <c r="C25" s="8" t="n">
        <v>950</v>
      </c>
      <c r="D25" s="1" t="n">
        <f aca="false">B25/C25</f>
        <v>0.767368421052632</v>
      </c>
      <c r="E25" s="8"/>
      <c r="F25" s="8" t="n">
        <f aca="false">2568-B25</f>
        <v>1839</v>
      </c>
      <c r="G25" s="8" t="n">
        <f aca="false">3530</f>
        <v>3530</v>
      </c>
      <c r="H25" s="1" t="n">
        <f aca="false">F25/G25</f>
        <v>0.520963172804533</v>
      </c>
      <c r="I25" s="1"/>
      <c r="J25" s="8" t="n">
        <v>1772</v>
      </c>
      <c r="K25" s="8" t="n">
        <v>1833</v>
      </c>
      <c r="L25" s="1" t="n">
        <f aca="false">J25/K25</f>
        <v>0.966721222040371</v>
      </c>
      <c r="M25" s="1"/>
      <c r="N25" s="8" t="n">
        <v>615</v>
      </c>
      <c r="O25" s="8" t="n">
        <v>700</v>
      </c>
      <c r="P25" s="1" t="n">
        <f aca="false">N25/O25</f>
        <v>0.878571428571429</v>
      </c>
      <c r="Q25" s="8" t="n">
        <f aca="false">+N25+J25+B25</f>
        <v>3116</v>
      </c>
    </row>
    <row r="26" customFormat="false" ht="12.75" hidden="false" customHeight="false" outlineLevel="0" collapsed="false">
      <c r="A26" s="0" t="s">
        <v>25</v>
      </c>
      <c r="B26" s="8" t="n">
        <v>905</v>
      </c>
      <c r="C26" s="8" t="n">
        <v>950</v>
      </c>
      <c r="D26" s="1" t="n">
        <f aca="false">B26/C26</f>
        <v>0.952631578947368</v>
      </c>
      <c r="E26" s="8"/>
      <c r="F26" s="8" t="n">
        <f aca="false">2838-B26</f>
        <v>1933</v>
      </c>
      <c r="G26" s="8" t="n">
        <f aca="false">3530</f>
        <v>3530</v>
      </c>
      <c r="H26" s="1" t="n">
        <f aca="false">F26/G26</f>
        <v>0.547592067988669</v>
      </c>
      <c r="I26" s="1"/>
      <c r="J26" s="8" t="n">
        <v>1793</v>
      </c>
      <c r="K26" s="8" t="n">
        <v>1833</v>
      </c>
      <c r="L26" s="1" t="n">
        <f aca="false">J26/K26</f>
        <v>0.978177850518276</v>
      </c>
      <c r="M26" s="1"/>
      <c r="N26" s="8" t="n">
        <v>633</v>
      </c>
      <c r="O26" s="8" t="n">
        <v>700</v>
      </c>
      <c r="P26" s="1" t="n">
        <f aca="false">N26/O26</f>
        <v>0.904285714285714</v>
      </c>
      <c r="Q26" s="8" t="n">
        <f aca="false">+N26+J26+B26</f>
        <v>3331</v>
      </c>
    </row>
    <row r="27" customFormat="false" ht="12.75" hidden="false" customHeight="false" outlineLevel="0" collapsed="false">
      <c r="A27" s="0" t="s">
        <v>26</v>
      </c>
      <c r="B27" s="8" t="n">
        <v>857</v>
      </c>
      <c r="C27" s="8" t="n">
        <v>950</v>
      </c>
      <c r="D27" s="1" t="n">
        <f aca="false">B27/C27</f>
        <v>0.902105263157895</v>
      </c>
      <c r="E27" s="8"/>
      <c r="F27" s="8" t="n">
        <f aca="false">2552-B27</f>
        <v>1695</v>
      </c>
      <c r="G27" s="8" t="n">
        <f aca="false">3530</f>
        <v>3530</v>
      </c>
      <c r="H27" s="1" t="n">
        <f aca="false">F27/G27</f>
        <v>0.480169971671388</v>
      </c>
      <c r="I27" s="1"/>
      <c r="J27" s="8" t="n">
        <v>1744</v>
      </c>
      <c r="K27" s="8" t="n">
        <v>1833</v>
      </c>
      <c r="L27" s="1" t="n">
        <f aca="false">J27/K27</f>
        <v>0.951445717403164</v>
      </c>
      <c r="M27" s="1"/>
      <c r="N27" s="8" t="n">
        <v>649</v>
      </c>
      <c r="O27" s="8" t="n">
        <v>700</v>
      </c>
      <c r="P27" s="1" t="n">
        <f aca="false">N27/O27</f>
        <v>0.927142857142857</v>
      </c>
      <c r="Q27" s="8" t="n">
        <f aca="false">+N27+J27+B27</f>
        <v>3250</v>
      </c>
    </row>
    <row r="28" customFormat="false" ht="12.75" hidden="false" customHeight="false" outlineLevel="0" collapsed="false">
      <c r="A28" s="7" t="n">
        <v>36526</v>
      </c>
      <c r="B28" s="8" t="n">
        <v>869</v>
      </c>
      <c r="C28" s="8" t="n">
        <v>950</v>
      </c>
      <c r="D28" s="1" t="n">
        <f aca="false">B28/C28</f>
        <v>0.914736842105263</v>
      </c>
      <c r="E28" s="8"/>
      <c r="F28" s="8" t="n">
        <f aca="false">2758-B28</f>
        <v>1889</v>
      </c>
      <c r="G28" s="8" t="n">
        <f aca="false">3530</f>
        <v>3530</v>
      </c>
      <c r="H28" s="1" t="n">
        <f aca="false">F28/G28</f>
        <v>0.535127478753541</v>
      </c>
      <c r="I28" s="1"/>
      <c r="J28" s="8" t="n">
        <v>1687</v>
      </c>
      <c r="K28" s="8" t="n">
        <v>1833</v>
      </c>
      <c r="L28" s="1" t="n">
        <f aca="false">J28/K28</f>
        <v>0.920349154391708</v>
      </c>
      <c r="M28" s="1"/>
      <c r="N28" s="8" t="n">
        <v>586</v>
      </c>
      <c r="O28" s="8" t="n">
        <v>700</v>
      </c>
      <c r="P28" s="1" t="n">
        <f aca="false">N28/O28</f>
        <v>0.837142857142857</v>
      </c>
      <c r="Q28" s="8" t="n">
        <f aca="false">+N28+J28+B28</f>
        <v>3142</v>
      </c>
    </row>
    <row r="29" customFormat="false" ht="4.5" hidden="false" customHeight="true" outlineLevel="0" collapsed="false">
      <c r="A29" s="7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customFormat="false" ht="12.75" hidden="true" customHeight="false" outlineLevel="0" collapsed="false">
      <c r="A30" s="7" t="n">
        <v>36495</v>
      </c>
      <c r="B30" s="8" t="n">
        <v>945</v>
      </c>
      <c r="C30" s="8" t="n">
        <v>950</v>
      </c>
      <c r="D30" s="1" t="n">
        <f aca="false">B30/C30</f>
        <v>0.994736842105263</v>
      </c>
      <c r="E30" s="8"/>
      <c r="F30" s="8" t="n">
        <f aca="false">2830-B30</f>
        <v>1885</v>
      </c>
      <c r="G30" s="8" t="n">
        <f aca="false">3530</f>
        <v>3530</v>
      </c>
      <c r="H30" s="1" t="n">
        <f aca="false">F30/G30</f>
        <v>0.53399433427762</v>
      </c>
      <c r="I30" s="1"/>
      <c r="J30" s="8" t="n">
        <v>1737</v>
      </c>
      <c r="K30" s="8" t="n">
        <v>1833</v>
      </c>
      <c r="L30" s="1" t="n">
        <f aca="false">J30/K30</f>
        <v>0.947626841243863</v>
      </c>
      <c r="M30" s="1"/>
      <c r="N30" s="8" t="n">
        <v>573</v>
      </c>
      <c r="O30" s="8" t="n">
        <v>700</v>
      </c>
      <c r="P30" s="1" t="n">
        <f aca="false">N30/O30</f>
        <v>0.818571428571429</v>
      </c>
      <c r="Q30" s="8" t="n">
        <f aca="false">+N30+J30+B30</f>
        <v>3255</v>
      </c>
    </row>
    <row r="31" customFormat="false" ht="12.75" hidden="true" customHeight="false" outlineLevel="0" collapsed="false">
      <c r="A31" s="0" t="s">
        <v>27</v>
      </c>
      <c r="B31" s="8" t="n">
        <v>1040</v>
      </c>
      <c r="C31" s="8" t="n">
        <v>950</v>
      </c>
      <c r="D31" s="1" t="n">
        <f aca="false">B31/C31</f>
        <v>1.09473684210526</v>
      </c>
      <c r="E31" s="8"/>
      <c r="F31" s="8" t="n">
        <f aca="false">2916-B31</f>
        <v>1876</v>
      </c>
      <c r="G31" s="8" t="n">
        <f aca="false">3530</f>
        <v>3530</v>
      </c>
      <c r="H31" s="1" t="n">
        <f aca="false">F31/G31</f>
        <v>0.531444759206799</v>
      </c>
      <c r="I31" s="1"/>
      <c r="J31" s="8" t="n">
        <v>1753</v>
      </c>
      <c r="K31" s="8" t="n">
        <v>1833</v>
      </c>
      <c r="L31" s="1" t="n">
        <f aca="false">J31/K31</f>
        <v>0.956355701036552</v>
      </c>
      <c r="M31" s="1"/>
      <c r="N31" s="8" t="n">
        <v>571</v>
      </c>
      <c r="O31" s="8" t="n">
        <v>700</v>
      </c>
      <c r="P31" s="1" t="n">
        <f aca="false">N31/O31</f>
        <v>0.815714285714286</v>
      </c>
      <c r="Q31" s="8" t="n">
        <f aca="false">+N31+J31+B31</f>
        <v>3364</v>
      </c>
    </row>
    <row r="32" customFormat="false" ht="12.75" hidden="true" customHeight="false" outlineLevel="0" collapsed="false">
      <c r="A32" s="0" t="s">
        <v>28</v>
      </c>
      <c r="B32" s="8" t="n">
        <v>850</v>
      </c>
      <c r="C32" s="8" t="n">
        <v>950</v>
      </c>
      <c r="D32" s="1" t="n">
        <f aca="false">B32/C32</f>
        <v>0.894736842105263</v>
      </c>
      <c r="E32" s="8"/>
      <c r="F32" s="8" t="n">
        <f aca="false">3011-B32</f>
        <v>2161</v>
      </c>
      <c r="G32" s="8" t="n">
        <f aca="false">3530</f>
        <v>3530</v>
      </c>
      <c r="H32" s="1" t="n">
        <f aca="false">F32/G32</f>
        <v>0.612181303116147</v>
      </c>
      <c r="I32" s="1"/>
      <c r="J32" s="8" t="n">
        <v>1846</v>
      </c>
      <c r="K32" s="8" t="n">
        <v>1833</v>
      </c>
      <c r="L32" s="1" t="n">
        <f aca="false">J32/K32</f>
        <v>1.00709219858156</v>
      </c>
      <c r="M32" s="1"/>
      <c r="N32" s="8" t="n">
        <v>630</v>
      </c>
      <c r="O32" s="8" t="n">
        <v>700</v>
      </c>
      <c r="P32" s="1" t="n">
        <f aca="false">N32/O32</f>
        <v>0.9</v>
      </c>
      <c r="Q32" s="8" t="n">
        <f aca="false">+N32+J32+B32</f>
        <v>3326</v>
      </c>
    </row>
    <row r="33" customFormat="false" ht="12.75" hidden="true" customHeight="false" outlineLevel="0" collapsed="false">
      <c r="A33" s="0" t="s">
        <v>19</v>
      </c>
      <c r="B33" s="8" t="n">
        <v>795</v>
      </c>
      <c r="C33" s="8" t="n">
        <v>950</v>
      </c>
      <c r="D33" s="1" t="n">
        <f aca="false">B33/C33</f>
        <v>0.836842105263158</v>
      </c>
      <c r="E33" s="8"/>
      <c r="F33" s="8" t="n">
        <f aca="false">2690-B33</f>
        <v>1895</v>
      </c>
      <c r="G33" s="8" t="n">
        <f aca="false">3530</f>
        <v>3530</v>
      </c>
      <c r="H33" s="1" t="n">
        <f aca="false">F33/G33</f>
        <v>0.536827195467422</v>
      </c>
      <c r="I33" s="1"/>
      <c r="J33" s="8" t="n">
        <v>1858</v>
      </c>
      <c r="K33" s="8" t="n">
        <v>1833</v>
      </c>
      <c r="L33" s="1" t="n">
        <f aca="false">J33/K33</f>
        <v>1.01363884342608</v>
      </c>
      <c r="M33" s="1"/>
      <c r="N33" s="8" t="n">
        <v>579</v>
      </c>
      <c r="O33" s="8" t="n">
        <v>700</v>
      </c>
      <c r="P33" s="1" t="n">
        <f aca="false">N33/O33</f>
        <v>0.827142857142857</v>
      </c>
      <c r="Q33" s="8" t="n">
        <f aca="false">+N33+J33+B33</f>
        <v>3232</v>
      </c>
    </row>
    <row r="34" customFormat="false" ht="12.75" hidden="true" customHeight="false" outlineLevel="0" collapsed="false">
      <c r="A34" s="0" t="s">
        <v>20</v>
      </c>
      <c r="B34" s="8" t="n">
        <v>732</v>
      </c>
      <c r="C34" s="8" t="n">
        <v>950</v>
      </c>
      <c r="D34" s="1" t="n">
        <f aca="false">B34/C34</f>
        <v>0.770526315789474</v>
      </c>
      <c r="E34" s="8"/>
      <c r="F34" s="8" t="n">
        <f aca="false">2475-B34</f>
        <v>1743</v>
      </c>
      <c r="G34" s="8" t="n">
        <f aca="false">3530</f>
        <v>3530</v>
      </c>
      <c r="H34" s="1" t="n">
        <f aca="false">F34/G34</f>
        <v>0.493767705382436</v>
      </c>
      <c r="I34" s="1"/>
      <c r="J34" s="8" t="n">
        <v>1794</v>
      </c>
      <c r="K34" s="8" t="n">
        <v>1833</v>
      </c>
      <c r="L34" s="1" t="n">
        <f aca="false">J34/K34</f>
        <v>0.978723404255319</v>
      </c>
      <c r="M34" s="1"/>
      <c r="N34" s="8" t="n">
        <v>603</v>
      </c>
      <c r="O34" s="8" t="n">
        <v>700</v>
      </c>
      <c r="P34" s="1" t="n">
        <f aca="false">N34/O34</f>
        <v>0.861428571428571</v>
      </c>
      <c r="Q34" s="8" t="n">
        <f aca="false">+N34+J34+B34</f>
        <v>3129</v>
      </c>
    </row>
    <row r="35" customFormat="false" ht="12.75" hidden="true" customHeight="false" outlineLevel="0" collapsed="false">
      <c r="A35" s="0" t="s">
        <v>21</v>
      </c>
      <c r="B35" s="8" t="n">
        <v>831</v>
      </c>
      <c r="C35" s="8" t="n">
        <v>950</v>
      </c>
      <c r="D35" s="1" t="n">
        <f aca="false">B35/C35</f>
        <v>0.874736842105263</v>
      </c>
      <c r="E35" s="8"/>
      <c r="F35" s="8" t="n">
        <f aca="false">2589-B35</f>
        <v>1758</v>
      </c>
      <c r="G35" s="8" t="n">
        <f aca="false">3530</f>
        <v>3530</v>
      </c>
      <c r="H35" s="1" t="n">
        <f aca="false">F35/G35</f>
        <v>0.498016997167139</v>
      </c>
      <c r="I35" s="1"/>
      <c r="J35" s="8" t="n">
        <v>1723</v>
      </c>
      <c r="K35" s="8" t="n">
        <v>1833</v>
      </c>
      <c r="L35" s="1" t="n">
        <f aca="false">J35/K35</f>
        <v>0.939989088925259</v>
      </c>
      <c r="M35" s="1"/>
      <c r="N35" s="8" t="n">
        <v>593</v>
      </c>
      <c r="O35" s="8" t="n">
        <v>700</v>
      </c>
      <c r="P35" s="1" t="n">
        <f aca="false">N35/O35</f>
        <v>0.847142857142857</v>
      </c>
      <c r="Q35" s="8" t="n">
        <f aca="false">+N35+J35+B35</f>
        <v>3147</v>
      </c>
    </row>
    <row r="36" customFormat="false" ht="12.75" hidden="true" customHeight="false" outlineLevel="0" collapsed="false">
      <c r="A36" s="0" t="s">
        <v>22</v>
      </c>
      <c r="B36" s="8" t="n">
        <v>745</v>
      </c>
      <c r="C36" s="8" t="n">
        <v>950</v>
      </c>
      <c r="D36" s="1" t="n">
        <f aca="false">B36/C36</f>
        <v>0.78421052631579</v>
      </c>
      <c r="E36" s="8"/>
      <c r="F36" s="8" t="n">
        <f aca="false">2554-B36</f>
        <v>1809</v>
      </c>
      <c r="G36" s="8" t="n">
        <f aca="false">3530</f>
        <v>3530</v>
      </c>
      <c r="H36" s="1" t="n">
        <f aca="false">F36/G36</f>
        <v>0.512464589235128</v>
      </c>
      <c r="I36" s="1"/>
      <c r="J36" s="8" t="n">
        <v>1693</v>
      </c>
      <c r="K36" s="8" t="n">
        <v>1833</v>
      </c>
      <c r="L36" s="1" t="n">
        <f aca="false">J36/K36</f>
        <v>0.923622476813966</v>
      </c>
      <c r="M36" s="1"/>
      <c r="N36" s="8" t="n">
        <v>597</v>
      </c>
      <c r="O36" s="8" t="n">
        <v>700</v>
      </c>
      <c r="P36" s="1" t="n">
        <f aca="false">N36/O36</f>
        <v>0.852857142857143</v>
      </c>
      <c r="Q36" s="8" t="n">
        <f aca="false">+N36+J36+B36</f>
        <v>3035</v>
      </c>
    </row>
    <row r="37" customFormat="false" ht="12.75" hidden="true" customHeight="false" outlineLevel="0" collapsed="false">
      <c r="A37" s="0" t="s">
        <v>23</v>
      </c>
      <c r="B37" s="8" t="n">
        <v>754</v>
      </c>
      <c r="C37" s="8" t="n">
        <v>950</v>
      </c>
      <c r="D37" s="1" t="n">
        <f aca="false">B37/C37</f>
        <v>0.793684210526316</v>
      </c>
      <c r="E37" s="8"/>
      <c r="F37" s="8" t="n">
        <f aca="false">2600-B37</f>
        <v>1846</v>
      </c>
      <c r="G37" s="8" t="n">
        <f aca="false">3530</f>
        <v>3530</v>
      </c>
      <c r="H37" s="1" t="n">
        <f aca="false">F37/G37</f>
        <v>0.522946175637394</v>
      </c>
      <c r="I37" s="1"/>
      <c r="J37" s="8" t="n">
        <v>1706</v>
      </c>
      <c r="K37" s="8" t="n">
        <v>1833</v>
      </c>
      <c r="L37" s="1" t="n">
        <f aca="false">J37/K37</f>
        <v>0.930714675395526</v>
      </c>
      <c r="M37" s="1"/>
      <c r="N37" s="8" t="n">
        <v>671</v>
      </c>
      <c r="O37" s="8" t="n">
        <v>700</v>
      </c>
      <c r="P37" s="1" t="n">
        <f aca="false">N37/O37</f>
        <v>0.958571428571429</v>
      </c>
      <c r="Q37" s="8" t="n">
        <f aca="false">+N37+J37+B37</f>
        <v>3131</v>
      </c>
    </row>
    <row r="38" customFormat="false" ht="12.75" hidden="true" customHeight="false" outlineLevel="0" collapsed="false">
      <c r="A38" s="0" t="s">
        <v>24</v>
      </c>
      <c r="B38" s="8" t="n">
        <v>762</v>
      </c>
      <c r="C38" s="8" t="n">
        <v>950</v>
      </c>
      <c r="D38" s="1" t="n">
        <f aca="false">B38/C38</f>
        <v>0.802105263157895</v>
      </c>
      <c r="E38" s="8"/>
      <c r="F38" s="8" t="n">
        <f aca="false">2580-B38</f>
        <v>1818</v>
      </c>
      <c r="G38" s="8" t="n">
        <f aca="false">3530</f>
        <v>3530</v>
      </c>
      <c r="H38" s="1" t="n">
        <f aca="false">F38/G38</f>
        <v>0.515014164305949</v>
      </c>
      <c r="I38" s="1"/>
      <c r="J38" s="8" t="n">
        <v>1724</v>
      </c>
      <c r="K38" s="8" t="n">
        <v>1833</v>
      </c>
      <c r="L38" s="1" t="n">
        <f aca="false">J38/K38</f>
        <v>0.940534642662302</v>
      </c>
      <c r="M38" s="1"/>
      <c r="N38" s="8" t="n">
        <v>641</v>
      </c>
      <c r="O38" s="8" t="n">
        <v>700</v>
      </c>
      <c r="P38" s="1" t="n">
        <f aca="false">N38/O38</f>
        <v>0.915714285714286</v>
      </c>
      <c r="Q38" s="8" t="n">
        <f aca="false">+N38+J38+B38</f>
        <v>3127</v>
      </c>
    </row>
    <row r="39" customFormat="false" ht="12.75" hidden="true" customHeight="false" outlineLevel="0" collapsed="false">
      <c r="A39" s="0" t="s">
        <v>25</v>
      </c>
      <c r="B39" s="8" t="n">
        <v>809</v>
      </c>
      <c r="C39" s="8" t="n">
        <v>950</v>
      </c>
      <c r="D39" s="1" t="n">
        <f aca="false">B39/C39</f>
        <v>0.851578947368421</v>
      </c>
      <c r="E39" s="8"/>
      <c r="F39" s="8" t="n">
        <f aca="false">2472-B39</f>
        <v>1663</v>
      </c>
      <c r="G39" s="8" t="n">
        <f aca="false">3530</f>
        <v>3530</v>
      </c>
      <c r="H39" s="1" t="n">
        <f aca="false">F39/G39</f>
        <v>0.471104815864023</v>
      </c>
      <c r="I39" s="1"/>
      <c r="J39" s="8" t="n">
        <v>1555</v>
      </c>
      <c r="K39" s="8" t="n">
        <v>1833</v>
      </c>
      <c r="L39" s="1" t="n">
        <f aca="false">J39/K39</f>
        <v>0.848336061102019</v>
      </c>
      <c r="M39" s="1"/>
      <c r="N39" s="8" t="n">
        <v>638</v>
      </c>
      <c r="O39" s="8" t="n">
        <v>700</v>
      </c>
      <c r="P39" s="1" t="n">
        <f aca="false">N39/O39</f>
        <v>0.911428571428572</v>
      </c>
      <c r="Q39" s="8" t="n">
        <f aca="false">+N39+J39+B39</f>
        <v>3002</v>
      </c>
    </row>
    <row r="40" customFormat="false" ht="12.75" hidden="true" customHeight="false" outlineLevel="0" collapsed="false">
      <c r="A40" s="0" t="s">
        <v>26</v>
      </c>
      <c r="B40" s="8" t="n">
        <v>954</v>
      </c>
      <c r="C40" s="8" t="n">
        <v>950</v>
      </c>
      <c r="D40" s="1" t="n">
        <f aca="false">B40/C40</f>
        <v>1.00421052631579</v>
      </c>
      <c r="E40" s="8"/>
      <c r="F40" s="8" t="n">
        <f aca="false">2728-B40</f>
        <v>1774</v>
      </c>
      <c r="G40" s="8" t="n">
        <f aca="false">3530</f>
        <v>3530</v>
      </c>
      <c r="H40" s="1" t="n">
        <f aca="false">F40/G40</f>
        <v>0.502549575070822</v>
      </c>
      <c r="I40" s="1"/>
      <c r="J40" s="8" t="n">
        <v>1569</v>
      </c>
      <c r="K40" s="8" t="n">
        <v>1833</v>
      </c>
      <c r="L40" s="1" t="n">
        <f aca="false">J40/K40</f>
        <v>0.855973813420622</v>
      </c>
      <c r="M40" s="1"/>
      <c r="N40" s="8" t="n">
        <v>652</v>
      </c>
      <c r="O40" s="8" t="n">
        <v>700</v>
      </c>
      <c r="P40" s="1" t="n">
        <f aca="false">N40/O40</f>
        <v>0.931428571428571</v>
      </c>
      <c r="Q40" s="8" t="n">
        <f aca="false">+N40+J40+B40</f>
        <v>3175</v>
      </c>
    </row>
    <row r="41" customFormat="false" ht="12.75" hidden="true" customHeight="false" outlineLevel="0" collapsed="false">
      <c r="A41" s="7" t="n">
        <v>36161</v>
      </c>
      <c r="B41" s="8" t="n">
        <v>901</v>
      </c>
      <c r="C41" s="8" t="n">
        <v>950</v>
      </c>
      <c r="D41" s="1" t="n">
        <f aca="false">B41/C41</f>
        <v>0.948421052631579</v>
      </c>
      <c r="E41" s="8"/>
      <c r="F41" s="8" t="n">
        <f aca="false">2927-B41</f>
        <v>2026</v>
      </c>
      <c r="G41" s="8" t="n">
        <f aca="false">3530</f>
        <v>3530</v>
      </c>
      <c r="H41" s="1" t="n">
        <f aca="false">F41/G41</f>
        <v>0.573937677053824</v>
      </c>
      <c r="I41" s="1"/>
      <c r="J41" s="8" t="n">
        <v>1560</v>
      </c>
      <c r="K41" s="8" t="n">
        <v>1833</v>
      </c>
      <c r="L41" s="1" t="n">
        <f aca="false">J41/K41</f>
        <v>0.851063829787234</v>
      </c>
      <c r="M41" s="1"/>
      <c r="N41" s="8" t="n">
        <v>634</v>
      </c>
      <c r="O41" s="8" t="n">
        <v>700</v>
      </c>
      <c r="P41" s="1" t="n">
        <f aca="false">N41/O41</f>
        <v>0.905714285714286</v>
      </c>
      <c r="Q41" s="8" t="n">
        <f aca="false">+N41+J41+B41</f>
        <v>3095</v>
      </c>
    </row>
    <row r="42" customFormat="false" ht="12.75" hidden="true" customHeight="false" outlineLevel="0" collapsed="false">
      <c r="B42" s="8"/>
      <c r="C42" s="8"/>
      <c r="D42" s="8"/>
      <c r="E42" s="8"/>
      <c r="F42" s="8"/>
      <c r="G42" s="8"/>
      <c r="H42" s="8"/>
      <c r="I42" s="8"/>
      <c r="J42" s="8"/>
      <c r="K42" s="8" t="s">
        <v>8</v>
      </c>
      <c r="L42" s="8"/>
      <c r="M42" s="8"/>
      <c r="N42" s="8"/>
      <c r="O42" s="8"/>
      <c r="P42" s="8"/>
      <c r="Q42" s="8"/>
    </row>
    <row r="43" customFormat="false" ht="12.75" hidden="false" customHeight="false" outlineLevel="0" collapsed="false">
      <c r="B43" s="8"/>
      <c r="C43" s="8"/>
      <c r="D43" s="8"/>
      <c r="E43" s="8"/>
      <c r="F43" s="8"/>
      <c r="G43" s="8"/>
      <c r="H43" s="8"/>
      <c r="I43" s="8"/>
      <c r="J43" s="8"/>
      <c r="K43" s="8" t="s">
        <v>8</v>
      </c>
      <c r="L43" s="8"/>
      <c r="M43" s="8"/>
      <c r="N43" s="8"/>
      <c r="O43" s="8"/>
      <c r="P43" s="8"/>
      <c r="Q43" s="8"/>
    </row>
    <row r="44" customFormat="false" ht="12.75" hidden="false" customHeight="false" outlineLevel="0" collapsed="false">
      <c r="B44" s="8"/>
      <c r="C44" s="8"/>
      <c r="D44" s="8"/>
      <c r="E44" s="8"/>
      <c r="F44" s="8"/>
      <c r="G44" s="8"/>
      <c r="H44" s="8"/>
      <c r="I44" s="8"/>
      <c r="J44" s="8"/>
      <c r="K44" s="8" t="s">
        <v>8</v>
      </c>
      <c r="L44" s="8"/>
      <c r="M44" s="8"/>
      <c r="N44" s="8"/>
      <c r="O44" s="8"/>
      <c r="P44" s="8"/>
      <c r="Q44" s="8"/>
    </row>
    <row r="45" customFormat="false" ht="12.75" hidden="false" customHeight="false" outlineLevel="0" collapsed="false">
      <c r="B45" s="8"/>
      <c r="C45" s="8"/>
      <c r="D45" s="8"/>
      <c r="E45" s="8"/>
      <c r="F45" s="8"/>
      <c r="G45" s="8"/>
      <c r="H45" s="8"/>
      <c r="I45" s="8"/>
      <c r="J45" s="8"/>
      <c r="K45" s="8" t="s">
        <v>8</v>
      </c>
      <c r="L45" s="8"/>
      <c r="M45" s="8"/>
      <c r="N45" s="8"/>
      <c r="O45" s="8"/>
      <c r="P45" s="8"/>
      <c r="Q45" s="8"/>
    </row>
    <row r="46" customFormat="false" ht="12.75" hidden="false" customHeight="false" outlineLevel="0" collapsed="false">
      <c r="B46" s="8"/>
      <c r="C46" s="8"/>
      <c r="D46" s="8"/>
      <c r="E46" s="8"/>
      <c r="F46" s="8"/>
      <c r="G46" s="8"/>
      <c r="H46" s="8"/>
      <c r="I46" s="8"/>
      <c r="J46" s="8"/>
      <c r="K46" s="8" t="s">
        <v>8</v>
      </c>
      <c r="L46" s="8"/>
      <c r="M46" s="8"/>
      <c r="N46" s="8"/>
      <c r="O46" s="8"/>
      <c r="P46" s="8"/>
      <c r="Q46" s="8"/>
    </row>
    <row r="47" customFormat="false" ht="12.75" hidden="false" customHeight="false" outlineLevel="0" collapsed="false">
      <c r="B47" s="8"/>
      <c r="C47" s="8"/>
      <c r="D47" s="8"/>
      <c r="E47" s="8"/>
      <c r="F47" s="8"/>
      <c r="G47" s="8"/>
      <c r="H47" s="8"/>
      <c r="I47" s="8"/>
      <c r="J47" s="8"/>
      <c r="K47" s="8" t="s">
        <v>8</v>
      </c>
      <c r="L47" s="8"/>
      <c r="M47" s="8"/>
      <c r="N47" s="8"/>
      <c r="O47" s="8"/>
      <c r="P47" s="8"/>
      <c r="Q47" s="8"/>
    </row>
    <row r="48" customFormat="false" ht="12.75" hidden="false" customHeight="false" outlineLevel="0" collapsed="false">
      <c r="B48" s="8"/>
      <c r="C48" s="8"/>
      <c r="D48" s="8"/>
      <c r="E48" s="8"/>
      <c r="F48" s="8"/>
      <c r="G48" s="8"/>
      <c r="H48" s="8"/>
      <c r="I48" s="8"/>
      <c r="J48" s="8"/>
      <c r="K48" s="8" t="s">
        <v>8</v>
      </c>
      <c r="L48" s="8"/>
      <c r="M48" s="8"/>
      <c r="N48" s="8"/>
      <c r="O48" s="8"/>
      <c r="P48" s="8"/>
      <c r="Q48" s="8"/>
    </row>
    <row r="49" customFormat="false" ht="12.75" hidden="false" customHeight="false" outlineLevel="0" collapsed="false">
      <c r="B49" s="8"/>
      <c r="C49" s="8"/>
      <c r="D49" s="8"/>
      <c r="E49" s="8"/>
      <c r="F49" s="8"/>
      <c r="G49" s="8"/>
      <c r="H49" s="8"/>
      <c r="I49" s="8"/>
      <c r="J49" s="8"/>
      <c r="K49" s="8" t="s">
        <v>8</v>
      </c>
      <c r="L49" s="8"/>
      <c r="M49" s="8"/>
      <c r="N49" s="8"/>
      <c r="O49" s="8"/>
      <c r="P49" s="8"/>
      <c r="Q49" s="8"/>
    </row>
    <row r="50" customFormat="false" ht="12.75" hidden="false" customHeight="false" outlineLevel="0" collapsed="false">
      <c r="B50" s="8"/>
      <c r="C50" s="8"/>
      <c r="D50" s="8"/>
      <c r="E50" s="8"/>
      <c r="F50" s="8"/>
      <c r="G50" s="8"/>
      <c r="H50" s="8"/>
      <c r="I50" s="8"/>
      <c r="J50" s="8"/>
      <c r="K50" s="8" t="s">
        <v>8</v>
      </c>
      <c r="L50" s="8"/>
      <c r="M50" s="8"/>
      <c r="N50" s="8"/>
      <c r="O50" s="8"/>
      <c r="P50" s="8"/>
      <c r="Q50" s="8"/>
    </row>
    <row r="51" customFormat="false" ht="12.75" hidden="false" customHeight="false" outlineLevel="0" collapsed="false">
      <c r="B51" s="8"/>
      <c r="C51" s="8"/>
      <c r="D51" s="8"/>
      <c r="E51" s="8"/>
      <c r="F51" s="8"/>
      <c r="G51" s="8"/>
      <c r="H51" s="8"/>
      <c r="I51" s="8"/>
      <c r="J51" s="8"/>
      <c r="K51" s="8" t="s">
        <v>8</v>
      </c>
      <c r="L51" s="8"/>
      <c r="M51" s="8"/>
      <c r="N51" s="8"/>
      <c r="O51" s="8"/>
      <c r="P51" s="8"/>
      <c r="Q51" s="8"/>
    </row>
    <row r="52" customFormat="false" ht="12.75" hidden="false" customHeight="false" outlineLevel="0" collapsed="false">
      <c r="B52" s="8"/>
      <c r="C52" s="8"/>
      <c r="D52" s="8"/>
      <c r="E52" s="8"/>
      <c r="F52" s="8"/>
      <c r="G52" s="8"/>
      <c r="H52" s="8"/>
      <c r="I52" s="8"/>
      <c r="J52" s="8"/>
      <c r="K52" s="8" t="s">
        <v>8</v>
      </c>
      <c r="L52" s="8"/>
      <c r="M52" s="8"/>
      <c r="N52" s="8"/>
      <c r="O52" s="8"/>
      <c r="P52" s="8"/>
      <c r="Q52" s="8"/>
    </row>
    <row r="53" customFormat="false" ht="12.75" hidden="false" customHeight="false" outlineLevel="0" collapsed="false">
      <c r="B53" s="8"/>
      <c r="C53" s="8"/>
      <c r="D53" s="8"/>
      <c r="E53" s="8"/>
      <c r="F53" s="8"/>
      <c r="G53" s="8"/>
      <c r="H53" s="8"/>
      <c r="I53" s="8"/>
      <c r="J53" s="8"/>
      <c r="K53" s="8" t="s">
        <v>8</v>
      </c>
      <c r="L53" s="8"/>
      <c r="M53" s="8"/>
      <c r="N53" s="8"/>
      <c r="O53" s="8"/>
      <c r="P53" s="8"/>
      <c r="Q53" s="8"/>
    </row>
    <row r="54" customFormat="false" ht="12.75" hidden="false" customHeight="false" outlineLevel="0" collapsed="false">
      <c r="B54" s="8"/>
      <c r="C54" s="8"/>
      <c r="D54" s="8"/>
      <c r="E54" s="8"/>
      <c r="F54" s="8"/>
      <c r="G54" s="8"/>
      <c r="H54" s="8"/>
      <c r="I54" s="8"/>
      <c r="J54" s="8"/>
      <c r="K54" s="8" t="s">
        <v>8</v>
      </c>
      <c r="L54" s="8"/>
      <c r="M54" s="8"/>
      <c r="N54" s="8"/>
      <c r="O54" s="8"/>
      <c r="P54" s="8"/>
      <c r="Q54" s="8"/>
    </row>
    <row r="55" customFormat="false" ht="12.75" hidden="false" customHeight="false" outlineLevel="0" collapsed="false">
      <c r="B55" s="8"/>
      <c r="C55" s="8"/>
      <c r="D55" s="8"/>
      <c r="E55" s="8"/>
      <c r="F55" s="8"/>
      <c r="G55" s="8"/>
      <c r="H55" s="8"/>
      <c r="I55" s="8"/>
      <c r="J55" s="8"/>
      <c r="K55" s="8" t="s">
        <v>8</v>
      </c>
      <c r="L55" s="8"/>
      <c r="M55" s="8"/>
      <c r="N55" s="8"/>
      <c r="O55" s="8"/>
      <c r="P55" s="8"/>
      <c r="Q55" s="8"/>
    </row>
    <row r="56" customFormat="false" ht="12.75" hidden="false" customHeight="false" outlineLevel="0" collapsed="false">
      <c r="B56" s="8"/>
      <c r="C56" s="8"/>
      <c r="D56" s="8"/>
      <c r="E56" s="8"/>
      <c r="F56" s="8"/>
      <c r="G56" s="8"/>
      <c r="H56" s="8"/>
      <c r="I56" s="8"/>
      <c r="J56" s="8"/>
      <c r="K56" s="8" t="s">
        <v>8</v>
      </c>
      <c r="L56" s="8"/>
      <c r="M56" s="8"/>
      <c r="N56" s="8"/>
      <c r="O56" s="8"/>
      <c r="P56" s="8"/>
      <c r="Q56" s="8"/>
    </row>
    <row r="57" customFormat="false" ht="12.75" hidden="false" customHeight="false" outlineLevel="0" collapsed="false">
      <c r="B57" s="8"/>
      <c r="C57" s="8"/>
      <c r="D57" s="8"/>
      <c r="E57" s="8"/>
      <c r="F57" s="8"/>
      <c r="G57" s="8"/>
      <c r="H57" s="8"/>
      <c r="I57" s="8"/>
      <c r="J57" s="8"/>
      <c r="K57" s="8" t="s">
        <v>8</v>
      </c>
      <c r="L57" s="8"/>
      <c r="M57" s="8"/>
      <c r="N57" s="8"/>
      <c r="O57" s="8"/>
      <c r="P57" s="8"/>
      <c r="Q57" s="8"/>
    </row>
    <row r="58" customFormat="false" ht="12.75" hidden="false" customHeight="false" outlineLevel="0" collapsed="false">
      <c r="B58" s="8"/>
      <c r="C58" s="8"/>
      <c r="D58" s="8"/>
      <c r="E58" s="8"/>
      <c r="F58" s="8"/>
      <c r="G58" s="8"/>
      <c r="H58" s="8"/>
      <c r="I58" s="8"/>
      <c r="J58" s="8"/>
      <c r="K58" s="8" t="s">
        <v>8</v>
      </c>
      <c r="L58" s="8"/>
      <c r="M58" s="8"/>
      <c r="N58" s="8"/>
      <c r="O58" s="8"/>
      <c r="P58" s="8"/>
      <c r="Q58" s="8"/>
    </row>
    <row r="59" customFormat="false" ht="12.75" hidden="false" customHeight="false" outlineLevel="0" collapsed="false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customFormat="false" ht="12.75" hidden="false" customHeight="false" outlineLevel="0" collapsed="false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customFormat="false" ht="12.75" hidden="false" customHeight="false" outlineLevel="0" collapsed="false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customFormat="false" ht="12.75" hidden="false" customHeight="false" outlineLevel="0" collapsed="false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customFormat="false" ht="12.75" hidden="false" customHeight="false" outlineLevel="0" collapsed="false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customFormat="false" ht="12.75" hidden="false" customHeight="false" outlineLevel="0" collapsed="false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customFormat="false" ht="12.75" hidden="false" customHeight="false" outlineLevel="0" collapsed="false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customFormat="false" ht="12.75" hidden="false" customHeight="false" outlineLevel="0" collapsed="false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customFormat="false" ht="12.75" hidden="false" customHeight="false" outlineLevel="0" collapsed="false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customFormat="false" ht="12.75" hidden="false" customHeight="false" outlineLevel="0" collapsed="false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customFormat="false" ht="12.75" hidden="false" customHeight="false" outlineLevel="0" collapsed="false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customFormat="false" ht="12.75" hidden="false" customHeight="false" outlineLevel="0" collapsed="false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customFormat="false" ht="12.75" hidden="false" customHeight="false" outlineLevel="0" collapsed="false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customFormat="false" ht="12.75" hidden="false" customHeight="false" outlineLevel="0" collapsed="false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customFormat="false" ht="12.75" hidden="false" customHeight="false" outlineLevel="0" collapsed="false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customFormat="false" ht="12.75" hidden="false" customHeight="false" outlineLevel="0" collapsed="false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customFormat="false" ht="12.75" hidden="false" customHeight="false" outlineLevel="0" collapsed="false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customFormat="false" ht="12.75" hidden="false" customHeight="false" outlineLevel="0" collapsed="false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customFormat="false" ht="12.75" hidden="false" customHeight="false" outlineLevel="0" collapsed="false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customFormat="false" ht="12.75" hidden="false" customHeight="false" outlineLevel="0" collapsed="false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customFormat="false" ht="12.75" hidden="false" customHeight="false" outlineLevel="0" collapsed="false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customFormat="false" ht="12.75" hidden="false" customHeight="false" outlineLevel="0" collapsed="false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customFormat="false" ht="12.75" hidden="false" customHeight="false" outlineLevel="0" collapsed="false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customFormat="false" ht="12.75" hidden="false" customHeight="false" outlineLevel="0" collapsed="false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customFormat="false" ht="12.75" hidden="false" customHeight="false" outlineLevel="0" collapsed="false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customFormat="false" ht="12.75" hidden="false" customHeight="false" outlineLevel="0" collapsed="false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customFormat="false" ht="12.75" hidden="false" customHeight="false" outlineLevel="0" collapsed="false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customFormat="false" ht="12.75" hidden="false" customHeight="false" outlineLevel="0" collapsed="false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customFormat="false" ht="12.75" hidden="false" customHeight="false" outlineLevel="0" collapsed="false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customFormat="false" ht="12.75" hidden="false" customHeight="false" outlineLevel="0" collapsed="false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customFormat="false" ht="12.75" hidden="false" customHeight="false" outlineLevel="0" collapsed="false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customFormat="false" ht="12.75" hidden="false" customHeight="false" outlineLevel="0" collapsed="false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customFormat="false" ht="12.75" hidden="false" customHeight="false" outlineLevel="0" collapsed="false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customFormat="false" ht="12.75" hidden="false" customHeight="false" outlineLevel="0" collapsed="false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customFormat="false" ht="12.75" hidden="false" customHeight="false" outlineLevel="0" collapsed="false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customFormat="false" ht="12.75" hidden="false" customHeight="false" outlineLevel="0" collapsed="false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customFormat="false" ht="12.75" hidden="false" customHeight="false" outlineLevel="0" collapsed="false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customFormat="false" ht="12.75" hidden="false" customHeight="false" outlineLevel="0" collapsed="false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customFormat="false" ht="12.75" hidden="false" customHeight="false" outlineLevel="0" collapsed="false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customFormat="false" ht="12.75" hidden="false" customHeight="false" outlineLevel="0" collapsed="false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customFormat="false" ht="12.75" hidden="false" customHeight="false" outlineLevel="0" collapsed="false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customFormat="false" ht="12.75" hidden="false" customHeight="false" outlineLevel="0" collapsed="false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customFormat="false" ht="12.75" hidden="false" customHeight="false" outlineLevel="0" collapsed="false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customFormat="false" ht="12.75" hidden="false" customHeight="false" outlineLevel="0" collapsed="false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customFormat="false" ht="12.75" hidden="false" customHeight="false" outlineLevel="0" collapsed="false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customFormat="false" ht="12.75" hidden="false" customHeight="false" outlineLevel="0" collapsed="false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customFormat="false" ht="12.75" hidden="false" customHeight="false" outlineLevel="0" collapsed="false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customFormat="false" ht="12.75" hidden="false" customHeight="false" outlineLevel="0" collapsed="false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customFormat="false" ht="12.75" hidden="false" customHeight="false" outlineLevel="0" collapsed="false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customFormat="false" ht="12.75" hidden="false" customHeight="false" outlineLevel="0" collapsed="false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customFormat="false" ht="12.75" hidden="false" customHeight="false" outlineLevel="0" collapsed="false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customFormat="false" ht="12.75" hidden="false" customHeight="false" outlineLevel="0" collapsed="false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customFormat="false" ht="12.75" hidden="false" customHeight="false" outlineLevel="0" collapsed="false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customFormat="false" ht="12.75" hidden="false" customHeight="false" outlineLevel="0" collapsed="false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customFormat="false" ht="12.75" hidden="false" customHeight="false" outlineLevel="0" collapsed="false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customFormat="false" ht="12.75" hidden="false" customHeight="false" outlineLevel="0" collapsed="false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customFormat="false" ht="12.75" hidden="false" customHeight="false" outlineLevel="0" collapsed="false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customFormat="false" ht="12.75" hidden="false" customHeight="false" outlineLevel="0" collapsed="false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customFormat="false" ht="12.75" hidden="false" customHeight="false" outlineLevel="0" collapsed="false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customFormat="false" ht="12.75" hidden="false" customHeight="false" outlineLevel="0" collapsed="false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</row>
  </sheetData>
  <printOptions headings="false" gridLines="false" gridLinesSet="true" horizontalCentered="false" verticalCentered="false"/>
  <pageMargins left="0.747916666666667" right="0.747916666666667" top="0.529861111111111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2001-11-26T14:31:18Z</dcterms:created>
  <dc:creator/>
  <dc:description/>
  <dc:language>en-US</dc:language>
  <cp:lastModifiedBy>mlokay</cp:lastModifiedBy>
  <cp:lastPrinted>2001-11-26T18:29:22Z</cp:lastPrinted>
  <dcterms:modified xsi:type="dcterms:W3CDTF">2001-11-26T18:29:46Z</dcterms:modified>
  <cp:revision>0</cp:revision>
  <dc:subject/>
  <dc:title/>
</cp:coreProperties>
</file>