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rrebonne" sheetId="1" state="visible" r:id="rId3"/>
  </sheets>
  <definedNames>
    <definedName function="false" hidden="false" name="PRIN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<sst xmlns="http://schemas.openxmlformats.org/spreadsheetml/2006/main" count="25" uniqueCount="18">
  <si>
    <t xml:space="preserve">Transco</t>
  </si>
  <si>
    <t xml:space="preserve">Tennessee</t>
  </si>
  <si>
    <t xml:space="preserve">Zn3 WH</t>
  </si>
  <si>
    <t xml:space="preserve">Zn L500</t>
  </si>
  <si>
    <t xml:space="preserve">decline</t>
  </si>
  <si>
    <t xml:space="preserve">Disc @ 10%</t>
  </si>
  <si>
    <t xml:space="preserve">monthly</t>
  </si>
  <si>
    <t xml:space="preserve">Origination</t>
  </si>
  <si>
    <t xml:space="preserve">Sitara</t>
  </si>
  <si>
    <t xml:space="preserve">Bid</t>
  </si>
  <si>
    <t xml:space="preserve">Offer</t>
  </si>
  <si>
    <t xml:space="preserve">Brawner</t>
  </si>
  <si>
    <t xml:space="preserve">Cabot</t>
  </si>
  <si>
    <t xml:space="preserve">Month</t>
  </si>
  <si>
    <t xml:space="preserve">ALTERNATIVE VIEWS:</t>
  </si>
  <si>
    <t xml:space="preserve">increase bid by .0025</t>
  </si>
  <si>
    <t xml:space="preserve">reduce decline to 15%</t>
  </si>
  <si>
    <t xml:space="preserve">increase firm risk to 90%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</si>
</sst>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0.00%"/>
    <numFmt numFmtId="171" formatCode="[$-409]mmm\-yy"/>
    <numFmt numFmtId="172" formatCode="#,##0.0000_);[RED]\(#,##0.00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ourier New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2-2cooper" xfId="20"/>
    <cellStyle name="Comma_2-2cooper" xfId="21"/>
    <cellStyle name="Currency [0]_2-2cooper" xfId="22"/>
    <cellStyle name="Currency_2-2cooper" xfId="23"/>
    <cellStyle name="Normal_2-2cooper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  <col collapsed="false" customWidth="true" hidden="false" outlineLevel="0" max="4" min="4" style="1" width="9.14"/>
    <col collapsed="false" customWidth="true" hidden="false" outlineLevel="0" max="5" min="5" style="0" width="10.71"/>
    <col collapsed="false" customWidth="true" hidden="false" outlineLevel="0" max="9" min="9" style="1" width="9.14"/>
    <col collapsed="false" customWidth="true" hidden="false" outlineLevel="0" max="11" min="10" style="0" width="10.85"/>
    <col collapsed="false" customWidth="true" hidden="false" outlineLevel="0" max="12" min="12" style="0" width="21.7"/>
  </cols>
  <sheetData>
    <row r="1" customFormat="false" ht="13.5" hidden="false" customHeight="false" outlineLevel="0" collapsed="false">
      <c r="A1" s="2"/>
      <c r="B1" s="2" t="s">
        <v>0</v>
      </c>
      <c r="C1" s="2"/>
      <c r="D1" s="3"/>
      <c r="E1" s="4" t="n">
        <f aca="false">+E68</f>
        <v>72322.8836689231</v>
      </c>
      <c r="F1" s="2"/>
      <c r="G1" s="2" t="s">
        <v>1</v>
      </c>
      <c r="H1" s="2"/>
      <c r="I1" s="3"/>
      <c r="J1" s="4" t="n">
        <f aca="false">+J68</f>
        <v>71184.4165149923</v>
      </c>
      <c r="K1" s="5"/>
      <c r="L1" s="2"/>
    </row>
    <row r="2" customFormat="false" ht="12.75" hidden="false" customHeight="false" outlineLevel="0" collapsed="false">
      <c r="A2" s="2"/>
      <c r="B2" s="2" t="s">
        <v>2</v>
      </c>
      <c r="C2" s="2"/>
      <c r="D2" s="3"/>
      <c r="E2" s="2"/>
      <c r="F2" s="2"/>
      <c r="G2" s="2" t="s">
        <v>3</v>
      </c>
      <c r="H2" s="2"/>
      <c r="I2" s="3"/>
      <c r="J2" s="2"/>
      <c r="K2" s="2"/>
      <c r="L2" s="2"/>
    </row>
    <row r="3" customFormat="false" ht="12.75" hidden="false" customHeight="false" outlineLevel="0" collapsed="false">
      <c r="A3" s="0" t="s">
        <v>4</v>
      </c>
      <c r="B3" s="6" t="n">
        <v>0.2</v>
      </c>
      <c r="D3" s="3" t="n">
        <f aca="false">0.005</f>
        <v>0.005</v>
      </c>
      <c r="E3" s="2" t="s">
        <v>5</v>
      </c>
      <c r="G3" s="6" t="n">
        <v>0.2</v>
      </c>
      <c r="I3" s="3" t="n">
        <f aca="false">0.005</f>
        <v>0.005</v>
      </c>
      <c r="J3" s="2" t="s">
        <v>5</v>
      </c>
      <c r="K3" s="2"/>
    </row>
    <row r="4" customFormat="false" ht="12.75" hidden="false" customHeight="false" outlineLevel="0" collapsed="false">
      <c r="A4" s="0" t="s">
        <v>6</v>
      </c>
      <c r="B4" s="6" t="n">
        <f aca="false">+B3/12</f>
        <v>0.0166666666666667</v>
      </c>
      <c r="E4" s="2" t="s">
        <v>7</v>
      </c>
      <c r="G4" s="6" t="n">
        <f aca="false">+G3/12</f>
        <v>0.0166666666666667</v>
      </c>
      <c r="J4" s="2" t="s">
        <v>7</v>
      </c>
      <c r="K4" s="2"/>
    </row>
    <row r="5" customFormat="false" ht="12.75" hidden="false" customHeight="false" outlineLevel="0" collapsed="false">
      <c r="B5" s="2" t="s">
        <v>8</v>
      </c>
      <c r="D5" s="3" t="s">
        <v>9</v>
      </c>
      <c r="E5" s="2" t="s">
        <v>10</v>
      </c>
      <c r="G5" s="2" t="s">
        <v>8</v>
      </c>
      <c r="I5" s="3" t="s">
        <v>9</v>
      </c>
      <c r="J5" s="2" t="s">
        <v>10</v>
      </c>
      <c r="K5" s="2"/>
    </row>
    <row r="6" customFormat="false" ht="12.75" hidden="false" customHeight="false" outlineLevel="0" collapsed="false">
      <c r="B6" s="2" t="n">
        <v>415772</v>
      </c>
      <c r="C6" s="7" t="n">
        <v>0.8</v>
      </c>
      <c r="D6" s="3" t="s">
        <v>11</v>
      </c>
      <c r="E6" s="2" t="s">
        <v>12</v>
      </c>
      <c r="G6" s="2" t="n">
        <v>415777</v>
      </c>
      <c r="H6" s="7" t="n">
        <v>0.8</v>
      </c>
      <c r="I6" s="3" t="s">
        <v>11</v>
      </c>
      <c r="J6" s="2" t="s">
        <v>12</v>
      </c>
      <c r="K6" s="2"/>
    </row>
    <row r="7" customFormat="false" ht="12.75" hidden="false" customHeight="false" outlineLevel="0" collapsed="false">
      <c r="A7" s="2" t="s">
        <v>13</v>
      </c>
    </row>
    <row r="8" customFormat="false" ht="12.75" hidden="false" customHeight="false" outlineLevel="0" collapsed="false">
      <c r="A8" s="8" t="n">
        <v>36861</v>
      </c>
      <c r="B8" s="9" t="n">
        <v>18000</v>
      </c>
      <c r="C8" s="9" t="n">
        <f aca="false">+B8*$C$6</f>
        <v>14400</v>
      </c>
      <c r="D8" s="10" t="n">
        <f aca="false">+$D$3+0.0025</f>
        <v>0.0075</v>
      </c>
      <c r="E8" s="11" t="n">
        <f aca="false">+D8*C8*30.4</f>
        <v>3283.2</v>
      </c>
      <c r="F8" s="10"/>
      <c r="G8" s="9" t="n">
        <f aca="false">3920+7500</f>
        <v>11420</v>
      </c>
      <c r="H8" s="9" t="n">
        <f aca="false">+G8*$H$6</f>
        <v>9136</v>
      </c>
      <c r="I8" s="12" t="n">
        <f aca="false">+$I$3</f>
        <v>0.005</v>
      </c>
      <c r="J8" s="11" t="n">
        <f aca="false">+I8*H8*30.4</f>
        <v>1388.672</v>
      </c>
      <c r="K8" s="11"/>
    </row>
    <row r="9" customFormat="false" ht="12.75" hidden="false" customHeight="false" outlineLevel="0" collapsed="false">
      <c r="A9" s="8" t="n">
        <v>36892</v>
      </c>
      <c r="B9" s="9" t="n">
        <f aca="false">+B8-(B8*$B$4)</f>
        <v>17700</v>
      </c>
      <c r="C9" s="9" t="n">
        <f aca="false">+B9*$C$6</f>
        <v>14160</v>
      </c>
      <c r="D9" s="13" t="n">
        <f aca="false">D8</f>
        <v>0.0075</v>
      </c>
      <c r="E9" s="11" t="n">
        <f aca="false">+D9*C9*30.4</f>
        <v>3228.48</v>
      </c>
      <c r="F9" s="13"/>
      <c r="G9" s="9" t="n">
        <f aca="false">+G8-(G8*$B$4)+7500</f>
        <v>18729.6666666667</v>
      </c>
      <c r="H9" s="9" t="n">
        <f aca="false">+G9*$H$6</f>
        <v>14983.7333333333</v>
      </c>
      <c r="I9" s="14" t="n">
        <f aca="false">+$I$3</f>
        <v>0.005</v>
      </c>
      <c r="J9" s="11" t="n">
        <f aca="false">+I9*H9*30.4</f>
        <v>2277.52746666667</v>
      </c>
      <c r="K9" s="11"/>
    </row>
    <row r="10" customFormat="false" ht="12.75" hidden="false" customHeight="false" outlineLevel="0" collapsed="false">
      <c r="A10" s="8" t="n">
        <v>36923</v>
      </c>
      <c r="B10" s="9" t="n">
        <f aca="false">+B9-(B9*$B$4)</f>
        <v>17405</v>
      </c>
      <c r="C10" s="9" t="n">
        <f aca="false">+B10*$C$6</f>
        <v>13924</v>
      </c>
      <c r="D10" s="13" t="n">
        <f aca="false">D9</f>
        <v>0.0075</v>
      </c>
      <c r="E10" s="11" t="n">
        <f aca="false">+D10*C10*30.4</f>
        <v>3174.672</v>
      </c>
      <c r="F10" s="13"/>
      <c r="G10" s="9" t="n">
        <f aca="false">+G9-(G9*$B$4)</f>
        <v>18417.5055555556</v>
      </c>
      <c r="H10" s="9" t="n">
        <f aca="false">+G10*$H$6</f>
        <v>14734.0044444444</v>
      </c>
      <c r="I10" s="14" t="n">
        <f aca="false">+$I$3</f>
        <v>0.005</v>
      </c>
      <c r="J10" s="11" t="n">
        <f aca="false">+I10*H10*30.4</f>
        <v>2239.56867555556</v>
      </c>
      <c r="K10" s="11"/>
    </row>
    <row r="11" customFormat="false" ht="12.75" hidden="false" customHeight="false" outlineLevel="0" collapsed="false">
      <c r="A11" s="8" t="n">
        <v>36951</v>
      </c>
      <c r="B11" s="9" t="n">
        <f aca="false">+B10-(B10*$B$4)</f>
        <v>17114.9166666667</v>
      </c>
      <c r="C11" s="9" t="n">
        <f aca="false">+B11*$C$6</f>
        <v>13691.9333333333</v>
      </c>
      <c r="D11" s="13" t="n">
        <f aca="false">D10</f>
        <v>0.0075</v>
      </c>
      <c r="E11" s="11" t="n">
        <f aca="false">+D11*C11*30.4</f>
        <v>3121.7608</v>
      </c>
      <c r="F11" s="13"/>
      <c r="G11" s="9" t="n">
        <f aca="false">+G10-(G10*$B$4)</f>
        <v>18110.5471296296</v>
      </c>
      <c r="H11" s="9" t="n">
        <f aca="false">+G11*$H$6</f>
        <v>14488.4377037037</v>
      </c>
      <c r="I11" s="14" t="n">
        <f aca="false">+$I$3</f>
        <v>0.005</v>
      </c>
      <c r="J11" s="11" t="n">
        <f aca="false">+I11*H11*30.4</f>
        <v>2202.24253096296</v>
      </c>
      <c r="K11" s="11"/>
    </row>
    <row r="12" customFormat="false" ht="12.75" hidden="false" customHeight="false" outlineLevel="0" collapsed="false">
      <c r="A12" s="8" t="n">
        <v>36982</v>
      </c>
      <c r="B12" s="9" t="n">
        <f aca="false">+B11-(B11*$B$4)</f>
        <v>16829.6680555556</v>
      </c>
      <c r="C12" s="9" t="n">
        <f aca="false">+B12*$C$6</f>
        <v>13463.7344444444</v>
      </c>
      <c r="D12" s="10" t="n">
        <f aca="false">+D3</f>
        <v>0.005</v>
      </c>
      <c r="E12" s="11" t="n">
        <f aca="false">+D12*C12*30.4</f>
        <v>2046.48763555556</v>
      </c>
      <c r="F12" s="10"/>
      <c r="G12" s="9" t="n">
        <f aca="false">+G11-(G11*$B$4)</f>
        <v>17808.7046774691</v>
      </c>
      <c r="H12" s="9" t="n">
        <f aca="false">+G12*$H$6</f>
        <v>14246.9637419753</v>
      </c>
      <c r="I12" s="14" t="n">
        <f aca="false">+$I$3</f>
        <v>0.005</v>
      </c>
      <c r="J12" s="11" t="n">
        <f aca="false">+I12*H12*30.4</f>
        <v>2165.53848878025</v>
      </c>
      <c r="K12" s="11"/>
    </row>
    <row r="13" customFormat="false" ht="12.75" hidden="false" customHeight="false" outlineLevel="0" collapsed="false">
      <c r="A13" s="8" t="n">
        <v>37012</v>
      </c>
      <c r="B13" s="9" t="n">
        <f aca="false">+B12-(B12*$B$4)</f>
        <v>16549.173587963</v>
      </c>
      <c r="C13" s="9" t="n">
        <f aca="false">+B13*$C$6</f>
        <v>13239.3388703704</v>
      </c>
      <c r="D13" s="13" t="n">
        <f aca="false">D12</f>
        <v>0.005</v>
      </c>
      <c r="E13" s="11" t="n">
        <f aca="false">+D13*C13*30.4</f>
        <v>2012.3795082963</v>
      </c>
      <c r="F13" s="13"/>
      <c r="G13" s="9" t="n">
        <f aca="false">+G12-(G12*$B$4)</f>
        <v>17511.8929328446</v>
      </c>
      <c r="H13" s="9" t="n">
        <f aca="false">+G13*$H$6</f>
        <v>14009.5143462757</v>
      </c>
      <c r="I13" s="14" t="n">
        <f aca="false">+$I$3</f>
        <v>0.005</v>
      </c>
      <c r="J13" s="11" t="n">
        <f aca="false">+I13*H13*30.4</f>
        <v>2129.44618063391</v>
      </c>
      <c r="K13" s="11"/>
    </row>
    <row r="14" customFormat="false" ht="12.75" hidden="false" customHeight="false" outlineLevel="0" collapsed="false">
      <c r="A14" s="8" t="n">
        <v>37043</v>
      </c>
      <c r="B14" s="9" t="n">
        <f aca="false">+B13-(B13*$B$4)</f>
        <v>16273.3540281636</v>
      </c>
      <c r="C14" s="9" t="n">
        <f aca="false">+B14*$C$6</f>
        <v>13018.6832225309</v>
      </c>
      <c r="D14" s="13" t="n">
        <f aca="false">D13</f>
        <v>0.005</v>
      </c>
      <c r="E14" s="11" t="n">
        <f aca="false">+D14*C14*30.4</f>
        <v>1978.83984982469</v>
      </c>
      <c r="F14" s="13"/>
      <c r="G14" s="9" t="n">
        <f aca="false">+G13-(G13*$B$4)</f>
        <v>17220.0280506306</v>
      </c>
      <c r="H14" s="9" t="n">
        <f aca="false">+G14*$H$6</f>
        <v>13776.0224405045</v>
      </c>
      <c r="I14" s="14" t="n">
        <f aca="false">+$I$3</f>
        <v>0.005</v>
      </c>
      <c r="J14" s="11" t="n">
        <f aca="false">+I14*H14*30.4</f>
        <v>2093.95541095668</v>
      </c>
      <c r="K14" s="11"/>
    </row>
    <row r="15" customFormat="false" ht="12.75" hidden="false" customHeight="false" outlineLevel="0" collapsed="false">
      <c r="A15" s="8" t="n">
        <v>37073</v>
      </c>
      <c r="B15" s="9" t="n">
        <f aca="false">+B14-(B14*$B$4)</f>
        <v>16002.1314610275</v>
      </c>
      <c r="C15" s="9" t="n">
        <f aca="false">+B15*$C$6</f>
        <v>12801.705168822</v>
      </c>
      <c r="D15" s="13" t="n">
        <f aca="false">D14</f>
        <v>0.005</v>
      </c>
      <c r="E15" s="11" t="n">
        <f aca="false">+D15*C15*30.4</f>
        <v>1945.85918566095</v>
      </c>
      <c r="F15" s="13"/>
      <c r="G15" s="9" t="n">
        <f aca="false">+G14-(G14*$B$4)</f>
        <v>16933.0275831201</v>
      </c>
      <c r="H15" s="9" t="n">
        <f aca="false">+G15*$H$6</f>
        <v>13546.422066496</v>
      </c>
      <c r="I15" s="14" t="n">
        <f aca="false">+$I$3</f>
        <v>0.005</v>
      </c>
      <c r="J15" s="11" t="n">
        <f aca="false">+I15*H15*30.4</f>
        <v>2059.0561541074</v>
      </c>
      <c r="K15" s="11"/>
    </row>
    <row r="16" customFormat="false" ht="12.75" hidden="false" customHeight="false" outlineLevel="0" collapsed="false">
      <c r="A16" s="8" t="n">
        <v>37104</v>
      </c>
      <c r="B16" s="9" t="n">
        <f aca="false">+B15-(B15*$B$4)</f>
        <v>15735.4292700104</v>
      </c>
      <c r="C16" s="9" t="n">
        <f aca="false">+B16*$C$6</f>
        <v>12588.3434160083</v>
      </c>
      <c r="D16" s="13" t="n">
        <f aca="false">D15</f>
        <v>0.005</v>
      </c>
      <c r="E16" s="11" t="n">
        <f aca="false">+D16*C16*30.4</f>
        <v>1913.42819923326</v>
      </c>
      <c r="F16" s="13"/>
      <c r="G16" s="9" t="n">
        <f aca="false">+G15-(G15*$B$4)</f>
        <v>16650.8104567347</v>
      </c>
      <c r="H16" s="9" t="n">
        <f aca="false">+G16*$H$6</f>
        <v>13320.6483653878</v>
      </c>
      <c r="I16" s="14" t="n">
        <f aca="false">+$I$3</f>
        <v>0.005</v>
      </c>
      <c r="J16" s="11" t="n">
        <f aca="false">+I16*H16*30.4</f>
        <v>2024.73855153894</v>
      </c>
      <c r="K16" s="11"/>
    </row>
    <row r="17" customFormat="false" ht="12.75" hidden="false" customHeight="false" outlineLevel="0" collapsed="false">
      <c r="A17" s="8" t="n">
        <v>37135</v>
      </c>
      <c r="B17" s="9" t="n">
        <f aca="false">+B16-(B16*$B$4)</f>
        <v>15473.1721155102</v>
      </c>
      <c r="C17" s="9" t="n">
        <f aca="false">+B17*$C$6</f>
        <v>12378.5376924082</v>
      </c>
      <c r="D17" s="13" t="n">
        <f aca="false">D16</f>
        <v>0.005</v>
      </c>
      <c r="E17" s="11" t="n">
        <f aca="false">+D17*C17*30.4</f>
        <v>1881.53772924604</v>
      </c>
      <c r="F17" s="13"/>
      <c r="G17" s="9" t="n">
        <f aca="false">+G16-(G16*$B$4)</f>
        <v>16373.2969491225</v>
      </c>
      <c r="H17" s="9" t="n">
        <f aca="false">+G17*$H$6</f>
        <v>13098.637559298</v>
      </c>
      <c r="I17" s="14" t="n">
        <f aca="false">+$I$3</f>
        <v>0.005</v>
      </c>
      <c r="J17" s="11" t="n">
        <f aca="false">+I17*H17*30.4</f>
        <v>1990.99290901329</v>
      </c>
      <c r="K17" s="11"/>
    </row>
    <row r="18" customFormat="false" ht="12.75" hidden="false" customHeight="false" outlineLevel="0" collapsed="false">
      <c r="A18" s="8" t="n">
        <v>37165</v>
      </c>
      <c r="B18" s="9" t="n">
        <f aca="false">+B17-(B17*$B$4)</f>
        <v>15215.2859135851</v>
      </c>
      <c r="C18" s="9" t="n">
        <f aca="false">+B18*$C$6</f>
        <v>12172.228730868</v>
      </c>
      <c r="D18" s="13" t="n">
        <f aca="false">D17</f>
        <v>0.005</v>
      </c>
      <c r="E18" s="11" t="n">
        <f aca="false">+D18*C18*30.4</f>
        <v>1850.17876709194</v>
      </c>
      <c r="F18" s="13"/>
      <c r="G18" s="9" t="n">
        <f aca="false">+G17-(G17*$B$4)</f>
        <v>16100.4086666371</v>
      </c>
      <c r="H18" s="9" t="n">
        <f aca="false">+G18*$H$6</f>
        <v>12880.3269333097</v>
      </c>
      <c r="I18" s="14" t="n">
        <f aca="false">+$I$3</f>
        <v>0.005</v>
      </c>
      <c r="J18" s="11" t="n">
        <f aca="false">+I18*H18*30.4</f>
        <v>1957.80969386307</v>
      </c>
      <c r="K18" s="11"/>
    </row>
    <row r="19" customFormat="false" ht="12.75" hidden="false" customHeight="false" outlineLevel="0" collapsed="false">
      <c r="A19" s="8" t="n">
        <v>37196</v>
      </c>
      <c r="B19" s="9" t="n">
        <f aca="false">+B18-(B18*$B$4)</f>
        <v>14961.6978150253</v>
      </c>
      <c r="C19" s="9" t="n">
        <f aca="false">+B19*$C$6</f>
        <v>11969.3582520202</v>
      </c>
      <c r="D19" s="13" t="n">
        <f aca="false">D18</f>
        <v>0.005</v>
      </c>
      <c r="E19" s="11" t="n">
        <f aca="false">+D19*C19*30.4</f>
        <v>1819.34245430708</v>
      </c>
      <c r="F19" s="13"/>
      <c r="G19" s="9" t="n">
        <f aca="false">+G18-(G18*$B$4)</f>
        <v>15832.0685221932</v>
      </c>
      <c r="H19" s="9" t="n">
        <f aca="false">+G19*$H$6</f>
        <v>12665.6548177545</v>
      </c>
      <c r="I19" s="14" t="n">
        <f aca="false">+$I$3</f>
        <v>0.005</v>
      </c>
      <c r="J19" s="11" t="n">
        <f aca="false">+I19*H19*30.4</f>
        <v>1925.17953229869</v>
      </c>
      <c r="K19" s="11"/>
    </row>
    <row r="20" customFormat="false" ht="12.75" hidden="false" customHeight="false" outlineLevel="0" collapsed="false">
      <c r="A20" s="8" t="n">
        <v>37226</v>
      </c>
      <c r="B20" s="9" t="n">
        <f aca="false">+B19-(B19*$B$4)</f>
        <v>14712.3361847749</v>
      </c>
      <c r="C20" s="9" t="n">
        <f aca="false">+B20*$C$6</f>
        <v>11769.8689478199</v>
      </c>
      <c r="D20" s="13" t="n">
        <f aca="false">D19</f>
        <v>0.005</v>
      </c>
      <c r="E20" s="11" t="n">
        <f aca="false">+D20*C20*30.4</f>
        <v>1789.02008006863</v>
      </c>
      <c r="F20" s="13"/>
      <c r="G20" s="9" t="n">
        <f aca="false">+G19-(G19*$B$4)</f>
        <v>15568.2007134899</v>
      </c>
      <c r="H20" s="9" t="n">
        <f aca="false">+G20*$H$6</f>
        <v>12454.5605707919</v>
      </c>
      <c r="I20" s="14" t="n">
        <f aca="false">+$I$3</f>
        <v>0.005</v>
      </c>
      <c r="J20" s="11" t="n">
        <f aca="false">+I20*H20*30.4</f>
        <v>1893.09320676038</v>
      </c>
      <c r="K20" s="11"/>
    </row>
    <row r="21" customFormat="false" ht="12.75" hidden="false" customHeight="false" outlineLevel="0" collapsed="false">
      <c r="A21" s="8" t="n">
        <v>37257</v>
      </c>
      <c r="B21" s="9" t="n">
        <f aca="false">+B20-(B20*$B$4)</f>
        <v>14467.1305816953</v>
      </c>
      <c r="C21" s="9" t="n">
        <f aca="false">+B21*$C$6</f>
        <v>11573.7044653562</v>
      </c>
      <c r="D21" s="13" t="n">
        <f aca="false">D20</f>
        <v>0.005</v>
      </c>
      <c r="E21" s="11" t="n">
        <f aca="false">+D21*C21*30.4</f>
        <v>1759.20307873415</v>
      </c>
      <c r="F21" s="13"/>
      <c r="G21" s="9" t="n">
        <f aca="false">+G20-(G20*$B$4)</f>
        <v>15308.7307015984</v>
      </c>
      <c r="H21" s="9" t="n">
        <f aca="false">+G21*$H$6</f>
        <v>12246.9845612787</v>
      </c>
      <c r="I21" s="14" t="n">
        <f aca="false">+$I$3</f>
        <v>0.005</v>
      </c>
      <c r="J21" s="11" t="n">
        <f aca="false">+I21*H21*30.4</f>
        <v>1861.54165331437</v>
      </c>
      <c r="K21" s="11"/>
    </row>
    <row r="22" customFormat="false" ht="12.75" hidden="false" customHeight="false" outlineLevel="0" collapsed="false">
      <c r="A22" s="8" t="n">
        <v>37288</v>
      </c>
      <c r="B22" s="9" t="n">
        <f aca="false">+B21-(B21*$B$4)</f>
        <v>14226.011738667</v>
      </c>
      <c r="C22" s="9" t="n">
        <f aca="false">+B22*$C$6</f>
        <v>11380.8093909336</v>
      </c>
      <c r="D22" s="13" t="n">
        <f aca="false">D21</f>
        <v>0.005</v>
      </c>
      <c r="E22" s="11" t="n">
        <f aca="false">+D22*C22*30.4</f>
        <v>1729.88302742191</v>
      </c>
      <c r="F22" s="13"/>
      <c r="G22" s="9" t="n">
        <f aca="false">+G21-(G21*$B$4)</f>
        <v>15053.5851899051</v>
      </c>
      <c r="H22" s="9" t="n">
        <f aca="false">+G22*$H$6</f>
        <v>12042.8681519241</v>
      </c>
      <c r="I22" s="14" t="n">
        <f aca="false">+$I$3</f>
        <v>0.005</v>
      </c>
      <c r="J22" s="11" t="n">
        <f aca="false">+I22*H22*30.4</f>
        <v>1830.51595909246</v>
      </c>
      <c r="K22" s="11"/>
    </row>
    <row r="23" customFormat="false" ht="12.75" hidden="false" customHeight="false" outlineLevel="0" collapsed="false">
      <c r="A23" s="8" t="n">
        <v>37316</v>
      </c>
      <c r="B23" s="9" t="n">
        <f aca="false">+B22-(B22*$B$4)</f>
        <v>13988.9115430226</v>
      </c>
      <c r="C23" s="9" t="n">
        <f aca="false">+B23*$C$6</f>
        <v>11191.1292344181</v>
      </c>
      <c r="D23" s="13" t="n">
        <f aca="false">D22</f>
        <v>0.005</v>
      </c>
      <c r="E23" s="11" t="n">
        <f aca="false">+D23*C23*30.4</f>
        <v>1701.05164363155</v>
      </c>
      <c r="F23" s="13"/>
      <c r="G23" s="9" t="n">
        <f aca="false">+G22-(G22*$B$4)</f>
        <v>14802.6921034067</v>
      </c>
      <c r="H23" s="9" t="n">
        <f aca="false">+G23*$H$6</f>
        <v>11842.1536827254</v>
      </c>
      <c r="I23" s="14" t="n">
        <f aca="false">+$I$3</f>
        <v>0.005</v>
      </c>
      <c r="J23" s="11" t="n">
        <f aca="false">+I23*H23*30.4</f>
        <v>1800.00735977426</v>
      </c>
      <c r="K23" s="11"/>
    </row>
    <row r="24" customFormat="false" ht="12.75" hidden="false" customHeight="false" outlineLevel="0" collapsed="false">
      <c r="A24" s="8" t="n">
        <v>37347</v>
      </c>
      <c r="B24" s="9" t="n">
        <f aca="false">+B23-(B23*$B$4)</f>
        <v>13755.7630173056</v>
      </c>
      <c r="C24" s="9" t="n">
        <f aca="false">+B24*$C$6</f>
        <v>11004.6104138444</v>
      </c>
      <c r="D24" s="13" t="n">
        <f aca="false">D23</f>
        <v>0.005</v>
      </c>
      <c r="E24" s="11" t="n">
        <f aca="false">+D24*C24*30.4</f>
        <v>1672.70078290435</v>
      </c>
      <c r="F24" s="13"/>
      <c r="G24" s="9" t="n">
        <f aca="false">+G23-(G23*$B$4)</f>
        <v>14555.9805683499</v>
      </c>
      <c r="H24" s="9" t="n">
        <f aca="false">+G24*$H$6</f>
        <v>11644.7844546799</v>
      </c>
      <c r="I24" s="14" t="n">
        <f aca="false">+$I$3</f>
        <v>0.005</v>
      </c>
      <c r="J24" s="11" t="n">
        <f aca="false">+I24*H24*30.4</f>
        <v>1770.00723711135</v>
      </c>
      <c r="K24" s="11"/>
    </row>
    <row r="25" customFormat="false" ht="12.75" hidden="false" customHeight="false" outlineLevel="0" collapsed="false">
      <c r="A25" s="8" t="n">
        <v>37377</v>
      </c>
      <c r="B25" s="9" t="n">
        <f aca="false">+B24-(B24*$B$4)</f>
        <v>13526.5003003505</v>
      </c>
      <c r="C25" s="9" t="n">
        <f aca="false">+B25*$C$6</f>
        <v>10821.2002402804</v>
      </c>
      <c r="D25" s="13" t="n">
        <f aca="false">D24</f>
        <v>0.005</v>
      </c>
      <c r="E25" s="11" t="n">
        <f aca="false">+D25*C25*30.4</f>
        <v>1644.82243652262</v>
      </c>
      <c r="F25" s="13"/>
      <c r="G25" s="9" t="n">
        <f aca="false">+G24-(G24*$B$4)</f>
        <v>14313.3808922108</v>
      </c>
      <c r="H25" s="9" t="n">
        <f aca="false">+G25*$H$6</f>
        <v>11450.7047137686</v>
      </c>
      <c r="I25" s="14" t="n">
        <f aca="false">+$I$3</f>
        <v>0.005</v>
      </c>
      <c r="J25" s="11" t="n">
        <f aca="false">+I25*H25*30.4</f>
        <v>1740.50711649283</v>
      </c>
      <c r="K25" s="11"/>
    </row>
    <row r="26" customFormat="false" ht="12.75" hidden="false" customHeight="false" outlineLevel="0" collapsed="false">
      <c r="A26" s="8" t="n">
        <v>37408</v>
      </c>
      <c r="B26" s="9" t="n">
        <f aca="false">+B25-(B25*$B$4)</f>
        <v>13301.0586286779</v>
      </c>
      <c r="C26" s="9" t="n">
        <f aca="false">+B26*$C$6</f>
        <v>10640.8469029424</v>
      </c>
      <c r="D26" s="13" t="n">
        <f aca="false">D25</f>
        <v>0.005</v>
      </c>
      <c r="E26" s="11" t="n">
        <f aca="false">+D26*C26*30.4</f>
        <v>1617.40872924724</v>
      </c>
      <c r="F26" s="13"/>
      <c r="G26" s="9" t="n">
        <f aca="false">+G25-(G25*$B$4)</f>
        <v>14074.8245440073</v>
      </c>
      <c r="H26" s="9" t="n">
        <f aca="false">+G26*$H$6</f>
        <v>11259.8596352058</v>
      </c>
      <c r="I26" s="14" t="n">
        <f aca="false">+$I$3</f>
        <v>0.005</v>
      </c>
      <c r="J26" s="11" t="n">
        <f aca="false">+I26*H26*30.4</f>
        <v>1711.49866455128</v>
      </c>
      <c r="K26" s="11"/>
    </row>
    <row r="27" customFormat="false" ht="12.75" hidden="false" customHeight="false" outlineLevel="0" collapsed="false">
      <c r="A27" s="8" t="n">
        <v>37438</v>
      </c>
      <c r="B27" s="9" t="n">
        <f aca="false">+B26-(B26*$B$4)</f>
        <v>13079.3743182</v>
      </c>
      <c r="C27" s="9" t="n">
        <f aca="false">+B27*$C$6</f>
        <v>10463.49945456</v>
      </c>
      <c r="D27" s="13" t="n">
        <f aca="false">D26</f>
        <v>0.005</v>
      </c>
      <c r="E27" s="11" t="n">
        <f aca="false">+D27*C27*30.4</f>
        <v>1590.45191709312</v>
      </c>
      <c r="F27" s="13"/>
      <c r="G27" s="9" t="n">
        <f aca="false">+G26-(G26*$B$4)</f>
        <v>13840.2441349405</v>
      </c>
      <c r="H27" s="9" t="n">
        <f aca="false">+G27*$H$6</f>
        <v>11072.1953079524</v>
      </c>
      <c r="I27" s="14" t="n">
        <f aca="false">+$I$3</f>
        <v>0.005</v>
      </c>
      <c r="J27" s="11" t="n">
        <f aca="false">+I27*H27*30.4</f>
        <v>1682.97368680876</v>
      </c>
      <c r="K27" s="11"/>
    </row>
    <row r="28" customFormat="false" ht="12.75" hidden="false" customHeight="false" outlineLevel="0" collapsed="false">
      <c r="A28" s="8" t="n">
        <v>37469</v>
      </c>
      <c r="B28" s="9" t="n">
        <f aca="false">+B27-(B27*$B$4)</f>
        <v>12861.38474623</v>
      </c>
      <c r="C28" s="9" t="n">
        <f aca="false">+B28*$C$6</f>
        <v>10289.107796984</v>
      </c>
      <c r="D28" s="13" t="n">
        <f aca="false">D27</f>
        <v>0.005</v>
      </c>
      <c r="E28" s="11" t="n">
        <f aca="false">+D28*C28*30.4</f>
        <v>1563.94438514157</v>
      </c>
      <c r="F28" s="13"/>
      <c r="G28" s="9" t="n">
        <f aca="false">+G27-(G27*$B$4)</f>
        <v>13609.5733993581</v>
      </c>
      <c r="H28" s="9" t="n">
        <f aca="false">+G28*$H$6</f>
        <v>10887.6587194865</v>
      </c>
      <c r="I28" s="14" t="n">
        <f aca="false">+$I$3</f>
        <v>0.005</v>
      </c>
      <c r="J28" s="11" t="n">
        <f aca="false">+I28*H28*30.4</f>
        <v>1654.92412536195</v>
      </c>
      <c r="K28" s="11"/>
    </row>
    <row r="29" customFormat="false" ht="12.75" hidden="false" customHeight="false" outlineLevel="0" collapsed="false">
      <c r="A29" s="8" t="n">
        <v>37500</v>
      </c>
      <c r="B29" s="9" t="n">
        <f aca="false">+B28-(B28*$B$4)</f>
        <v>12647.0283337928</v>
      </c>
      <c r="C29" s="9" t="n">
        <f aca="false">+B29*$C$6</f>
        <v>10117.6226670343</v>
      </c>
      <c r="D29" s="13" t="n">
        <f aca="false">D28</f>
        <v>0.005</v>
      </c>
      <c r="E29" s="11" t="n">
        <f aca="false">+D29*C29*30.4</f>
        <v>1537.87864538921</v>
      </c>
      <c r="F29" s="13"/>
      <c r="G29" s="9" t="n">
        <f aca="false">+G28-(G28*$B$4)</f>
        <v>13382.7471760355</v>
      </c>
      <c r="H29" s="9" t="n">
        <f aca="false">+G29*$H$6</f>
        <v>10706.1977408284</v>
      </c>
      <c r="I29" s="14" t="n">
        <f aca="false">+$I$3</f>
        <v>0.005</v>
      </c>
      <c r="J29" s="11" t="n">
        <f aca="false">+I29*H29*30.4</f>
        <v>1627.34205660592</v>
      </c>
      <c r="K29" s="11"/>
    </row>
    <row r="30" customFormat="false" ht="12.75" hidden="false" customHeight="false" outlineLevel="0" collapsed="false">
      <c r="A30" s="8" t="n">
        <v>37530</v>
      </c>
      <c r="B30" s="9" t="n">
        <f aca="false">+B29-(B29*$B$4)</f>
        <v>12436.2445282296</v>
      </c>
      <c r="C30" s="9" t="n">
        <f aca="false">+B30*$C$6</f>
        <v>9948.99562258369</v>
      </c>
      <c r="D30" s="13" t="n">
        <f aca="false">D29</f>
        <v>0.005</v>
      </c>
      <c r="E30" s="11" t="n">
        <f aca="false">+D30*C30*30.4</f>
        <v>1512.24733463272</v>
      </c>
      <c r="F30" s="13"/>
      <c r="G30" s="9" t="n">
        <f aca="false">+G29-(G29*$B$4)</f>
        <v>13159.7013897682</v>
      </c>
      <c r="H30" s="9" t="n">
        <f aca="false">+G30*$H$6</f>
        <v>10527.7611118146</v>
      </c>
      <c r="I30" s="14" t="n">
        <f aca="false">+$I$3</f>
        <v>0.005</v>
      </c>
      <c r="J30" s="11" t="n">
        <f aca="false">+I30*H30*30.4</f>
        <v>1600.21968899582</v>
      </c>
      <c r="K30" s="11"/>
    </row>
    <row r="31" customFormat="false" ht="12.75" hidden="false" customHeight="false" outlineLevel="0" collapsed="false">
      <c r="A31" s="8" t="n">
        <v>37561</v>
      </c>
      <c r="B31" s="9" t="n">
        <f aca="false">+B30-(B30*$B$4)</f>
        <v>12228.9737860924</v>
      </c>
      <c r="C31" s="9" t="n">
        <f aca="false">+B31*$C$6</f>
        <v>9783.17902887396</v>
      </c>
      <c r="D31" s="13" t="n">
        <f aca="false">D30</f>
        <v>0.005</v>
      </c>
      <c r="E31" s="11" t="n">
        <f aca="false">+D31*C31*30.4</f>
        <v>1487.04321238884</v>
      </c>
      <c r="F31" s="13"/>
      <c r="G31" s="9" t="n">
        <f aca="false">+G30-(G30*$B$4)</f>
        <v>12940.3730332721</v>
      </c>
      <c r="H31" s="9" t="n">
        <f aca="false">+G31*$H$6</f>
        <v>10352.2984266177</v>
      </c>
      <c r="I31" s="14" t="n">
        <f aca="false">+$I$3</f>
        <v>0.005</v>
      </c>
      <c r="J31" s="11" t="n">
        <f aca="false">+I31*H31*30.4</f>
        <v>1573.54936084589</v>
      </c>
      <c r="K31" s="11"/>
    </row>
    <row r="32" customFormat="false" ht="12.75" hidden="false" customHeight="false" outlineLevel="0" collapsed="false">
      <c r="A32" s="8" t="n">
        <v>37591</v>
      </c>
      <c r="B32" s="9" t="n">
        <f aca="false">+B31-(B31*$B$4)</f>
        <v>12025.1575563242</v>
      </c>
      <c r="C32" s="9" t="n">
        <f aca="false">+B32*$C$6</f>
        <v>9620.12604505939</v>
      </c>
      <c r="D32" s="13" t="n">
        <f aca="false">D31</f>
        <v>0.005</v>
      </c>
      <c r="E32" s="11" t="n">
        <f aca="false">+D32*C32*30.4</f>
        <v>1462.25915884903</v>
      </c>
      <c r="F32" s="13"/>
      <c r="G32" s="9" t="n">
        <f aca="false">+G31-(G31*$B$4)</f>
        <v>12724.7001493842</v>
      </c>
      <c r="H32" s="9" t="n">
        <f aca="false">+G32*$H$6</f>
        <v>10179.7601195074</v>
      </c>
      <c r="I32" s="14" t="n">
        <f aca="false">+$I$3</f>
        <v>0.005</v>
      </c>
      <c r="J32" s="11" t="n">
        <f aca="false">+I32*H32*30.4</f>
        <v>1547.32353816512</v>
      </c>
      <c r="K32" s="11"/>
    </row>
    <row r="33" customFormat="false" ht="12.75" hidden="false" customHeight="false" outlineLevel="0" collapsed="false">
      <c r="A33" s="8" t="n">
        <v>37622</v>
      </c>
      <c r="B33" s="9" t="n">
        <f aca="false">+B32-(B32*$B$4)</f>
        <v>11824.7382637188</v>
      </c>
      <c r="C33" s="9" t="n">
        <f aca="false">+B33*$C$6</f>
        <v>9459.79061097507</v>
      </c>
      <c r="D33" s="13" t="n">
        <f aca="false">D32</f>
        <v>0.005</v>
      </c>
      <c r="E33" s="11" t="n">
        <f aca="false">+D33*C33*30.4</f>
        <v>1437.88817286821</v>
      </c>
      <c r="F33" s="13"/>
      <c r="G33" s="9" t="n">
        <f aca="false">+G32-(G32*$B$4)</f>
        <v>12512.6218135612</v>
      </c>
      <c r="H33" s="9" t="n">
        <f aca="false">+G33*$H$6</f>
        <v>10010.0974508489</v>
      </c>
      <c r="I33" s="14" t="n">
        <f aca="false">+$I$3</f>
        <v>0.005</v>
      </c>
      <c r="J33" s="11" t="n">
        <f aca="false">+I33*H33*30.4</f>
        <v>1521.53481252904</v>
      </c>
      <c r="K33" s="11"/>
    </row>
    <row r="34" customFormat="false" ht="12.75" hidden="false" customHeight="false" outlineLevel="0" collapsed="false">
      <c r="A34" s="8" t="n">
        <v>37653</v>
      </c>
      <c r="B34" s="9" t="n">
        <f aca="false">+B33-(B33*$B$4)</f>
        <v>11627.6592926569</v>
      </c>
      <c r="C34" s="9" t="n">
        <f aca="false">+B34*$C$6</f>
        <v>9302.12743412548</v>
      </c>
      <c r="D34" s="13" t="n">
        <f aca="false">D33</f>
        <v>0.005</v>
      </c>
      <c r="E34" s="11" t="n">
        <f aca="false">+D34*C34*30.4</f>
        <v>1413.92336998707</v>
      </c>
      <c r="F34" s="13"/>
      <c r="G34" s="9" t="n">
        <f aca="false">+G33-(G33*$B$4)</f>
        <v>12304.0781166685</v>
      </c>
      <c r="H34" s="9" t="n">
        <f aca="false">+G34*$H$6</f>
        <v>9843.26249333478</v>
      </c>
      <c r="I34" s="14" t="n">
        <f aca="false">+$I$3</f>
        <v>0.005</v>
      </c>
      <c r="J34" s="11" t="n">
        <f aca="false">+I34*H34*30.4</f>
        <v>1496.17589898689</v>
      </c>
      <c r="K34" s="11"/>
    </row>
    <row r="35" customFormat="false" ht="12.75" hidden="false" customHeight="false" outlineLevel="0" collapsed="false">
      <c r="A35" s="8" t="n">
        <v>37681</v>
      </c>
      <c r="B35" s="9" t="n">
        <f aca="false">+B34-(B34*$B$4)</f>
        <v>11433.8649711126</v>
      </c>
      <c r="C35" s="9" t="n">
        <f aca="false">+B35*$C$6</f>
        <v>9147.09197689006</v>
      </c>
      <c r="D35" s="13" t="n">
        <f aca="false">D34</f>
        <v>0.005</v>
      </c>
      <c r="E35" s="11" t="n">
        <f aca="false">+D35*C35*30.4</f>
        <v>1390.35798048729</v>
      </c>
      <c r="F35" s="13"/>
      <c r="G35" s="9" t="n">
        <f aca="false">+G34-(G34*$B$4)</f>
        <v>12099.0101480573</v>
      </c>
      <c r="H35" s="9" t="n">
        <f aca="false">+G35*$H$6</f>
        <v>9679.20811844586</v>
      </c>
      <c r="I35" s="14" t="n">
        <f aca="false">+$I$3</f>
        <v>0.005</v>
      </c>
      <c r="J35" s="11" t="n">
        <f aca="false">+I35*H35*30.4</f>
        <v>1471.23963400377</v>
      </c>
      <c r="K35" s="11"/>
    </row>
    <row r="36" customFormat="false" ht="12.75" hidden="false" customHeight="false" outlineLevel="0" collapsed="false">
      <c r="A36" s="8" t="n">
        <v>37712</v>
      </c>
      <c r="B36" s="9" t="n">
        <f aca="false">+B35-(B35*$B$4)</f>
        <v>11243.3005549274</v>
      </c>
      <c r="C36" s="9" t="n">
        <f aca="false">+B36*$C$6</f>
        <v>8994.64044394189</v>
      </c>
      <c r="D36" s="13" t="n">
        <f aca="false">D35</f>
        <v>0.005</v>
      </c>
      <c r="E36" s="11" t="n">
        <f aca="false">+D36*C36*30.4</f>
        <v>1367.18534747917</v>
      </c>
      <c r="F36" s="13"/>
      <c r="G36" s="9" t="n">
        <f aca="false">+G35-(G35*$B$4)</f>
        <v>11897.359978923</v>
      </c>
      <c r="H36" s="9" t="n">
        <f aca="false">+G36*$H$6</f>
        <v>9517.88798313843</v>
      </c>
      <c r="I36" s="14" t="n">
        <f aca="false">+$I$3</f>
        <v>0.005</v>
      </c>
      <c r="J36" s="11" t="n">
        <f aca="false">+I36*H36*30.4</f>
        <v>1446.71897343704</v>
      </c>
      <c r="K36" s="11"/>
    </row>
    <row r="37" customFormat="false" ht="12.75" hidden="false" customHeight="false" outlineLevel="0" collapsed="false">
      <c r="A37" s="8" t="n">
        <v>37742</v>
      </c>
      <c r="B37" s="9" t="n">
        <f aca="false">+B36-(B36*$B$4)</f>
        <v>11055.9122123452</v>
      </c>
      <c r="C37" s="9" t="n">
        <f aca="false">+B37*$C$6</f>
        <v>8844.72976987619</v>
      </c>
      <c r="D37" s="13" t="n">
        <f aca="false">D36</f>
        <v>0.005</v>
      </c>
      <c r="E37" s="11" t="n">
        <f aca="false">+D37*C37*30.4</f>
        <v>1344.39892502118</v>
      </c>
      <c r="F37" s="13"/>
      <c r="G37" s="9" t="n">
        <f aca="false">+G36-(G36*$B$4)</f>
        <v>11699.070645941</v>
      </c>
      <c r="H37" s="9" t="n">
        <f aca="false">+G37*$H$6</f>
        <v>9359.25651675279</v>
      </c>
      <c r="I37" s="14" t="n">
        <f aca="false">+$I$3</f>
        <v>0.005</v>
      </c>
      <c r="J37" s="11" t="n">
        <f aca="false">+I37*H37*30.4</f>
        <v>1422.60699054642</v>
      </c>
      <c r="K37" s="11"/>
    </row>
    <row r="38" customFormat="false" ht="12.75" hidden="false" customHeight="false" outlineLevel="0" collapsed="false">
      <c r="A38" s="8" t="n">
        <v>37773</v>
      </c>
      <c r="B38" s="9" t="n">
        <f aca="false">+B37-(B37*$B$4)</f>
        <v>10871.6470088062</v>
      </c>
      <c r="C38" s="9" t="n">
        <f aca="false">+B38*$C$6</f>
        <v>8697.31760704492</v>
      </c>
      <c r="D38" s="13" t="n">
        <f aca="false">D37</f>
        <v>0.005</v>
      </c>
      <c r="E38" s="11" t="n">
        <f aca="false">+D38*C38*30.4</f>
        <v>1321.99227627083</v>
      </c>
      <c r="F38" s="13"/>
      <c r="G38" s="9" t="n">
        <f aca="false">+G37-(G37*$B$4)</f>
        <v>11504.0861351753</v>
      </c>
      <c r="H38" s="9" t="n">
        <f aca="false">+G38*$H$6</f>
        <v>9203.26890814024</v>
      </c>
      <c r="I38" s="14" t="n">
        <f aca="false">+$I$3</f>
        <v>0.005</v>
      </c>
      <c r="J38" s="11" t="n">
        <f aca="false">+I38*H38*30.4</f>
        <v>1398.89687403732</v>
      </c>
      <c r="K38" s="11"/>
    </row>
    <row r="39" customFormat="false" ht="12.75" hidden="false" customHeight="false" outlineLevel="0" collapsed="false">
      <c r="A39" s="8" t="n">
        <v>37803</v>
      </c>
      <c r="B39" s="9" t="n">
        <f aca="false">+B38-(B38*$B$4)</f>
        <v>10690.4528919927</v>
      </c>
      <c r="C39" s="9" t="n">
        <f aca="false">+B39*$C$6</f>
        <v>8552.36231359417</v>
      </c>
      <c r="D39" s="13" t="n">
        <f aca="false">D38</f>
        <v>0.005</v>
      </c>
      <c r="E39" s="11" t="n">
        <f aca="false">+D39*C39*30.4</f>
        <v>1299.95907166631</v>
      </c>
      <c r="F39" s="13"/>
      <c r="G39" s="9" t="n">
        <f aca="false">+G38-(G38*$B$4)</f>
        <v>11312.3513662557</v>
      </c>
      <c r="H39" s="9" t="n">
        <f aca="false">+G39*$H$6</f>
        <v>9049.88109300457</v>
      </c>
      <c r="I39" s="14" t="n">
        <f aca="false">+$I$3</f>
        <v>0.005</v>
      </c>
      <c r="J39" s="11" t="n">
        <f aca="false">+I39*H39*30.4</f>
        <v>1375.58192613669</v>
      </c>
      <c r="K39" s="11"/>
    </row>
    <row r="40" customFormat="false" ht="12.75" hidden="false" customHeight="false" outlineLevel="0" collapsed="false">
      <c r="A40" s="8" t="n">
        <v>37834</v>
      </c>
      <c r="B40" s="9" t="n">
        <f aca="false">+B39-(B39*$B$4)</f>
        <v>10512.2786771262</v>
      </c>
      <c r="C40" s="9" t="n">
        <f aca="false">+B40*$C$6</f>
        <v>8409.82294170094</v>
      </c>
      <c r="D40" s="13" t="n">
        <f aca="false">D39</f>
        <v>0.005</v>
      </c>
      <c r="E40" s="11" t="n">
        <f aca="false">+D40*C40*30.4</f>
        <v>1278.29308713854</v>
      </c>
      <c r="F40" s="13"/>
      <c r="G40" s="9" t="n">
        <f aca="false">+G39-(G39*$B$4)</f>
        <v>11123.8121768181</v>
      </c>
      <c r="H40" s="9" t="n">
        <f aca="false">+G40*$H$6</f>
        <v>8899.0497414545</v>
      </c>
      <c r="I40" s="14" t="n">
        <f aca="false">+$I$3</f>
        <v>0.005</v>
      </c>
      <c r="J40" s="11" t="n">
        <f aca="false">+I40*H40*30.4</f>
        <v>1352.65556070108</v>
      </c>
      <c r="K40" s="11"/>
    </row>
    <row r="41" customFormat="false" ht="12.75" hidden="false" customHeight="false" outlineLevel="0" collapsed="false">
      <c r="A41" s="8" t="n">
        <v>37865</v>
      </c>
      <c r="B41" s="9" t="n">
        <f aca="false">+B40-(B40*$B$4)</f>
        <v>10337.0740325074</v>
      </c>
      <c r="C41" s="9" t="n">
        <f aca="false">+B41*$C$6</f>
        <v>8269.65922600592</v>
      </c>
      <c r="D41" s="13" t="n">
        <f aca="false">D40</f>
        <v>0.005</v>
      </c>
      <c r="E41" s="11" t="n">
        <f aca="false">+D41*C41*30.4</f>
        <v>1256.9882023529</v>
      </c>
      <c r="F41" s="13"/>
      <c r="G41" s="9" t="n">
        <f aca="false">+G40-(G40*$B$4)</f>
        <v>10938.4153072045</v>
      </c>
      <c r="H41" s="9" t="n">
        <f aca="false">+G41*$H$6</f>
        <v>8750.73224576359</v>
      </c>
      <c r="I41" s="14" t="n">
        <f aca="false">+$I$3</f>
        <v>0.005</v>
      </c>
      <c r="J41" s="11" t="n">
        <f aca="false">+I41*H41*30.4</f>
        <v>1330.11130135607</v>
      </c>
      <c r="K41" s="11"/>
    </row>
    <row r="42" customFormat="false" ht="12.75" hidden="false" customHeight="false" outlineLevel="0" collapsed="false">
      <c r="A42" s="8" t="n">
        <v>37895</v>
      </c>
      <c r="B42" s="9" t="n">
        <f aca="false">+B41-(B41*$B$4)</f>
        <v>10164.7894652989</v>
      </c>
      <c r="C42" s="9" t="n">
        <f aca="false">+B42*$C$6</f>
        <v>8131.83157223916</v>
      </c>
      <c r="D42" s="13" t="n">
        <f aca="false">D41</f>
        <v>0.005</v>
      </c>
      <c r="E42" s="11" t="n">
        <f aca="false">+D42*C42*30.4</f>
        <v>1236.03839898035</v>
      </c>
      <c r="F42" s="13"/>
      <c r="G42" s="9" t="n">
        <f aca="false">+G41-(G41*$B$4)</f>
        <v>10756.1083854177</v>
      </c>
      <c r="H42" s="9" t="n">
        <f aca="false">+G42*$H$6</f>
        <v>8604.88670833419</v>
      </c>
      <c r="I42" s="14" t="n">
        <f aca="false">+$I$3</f>
        <v>0.005</v>
      </c>
      <c r="J42" s="11" t="n">
        <f aca="false">+I42*H42*30.4</f>
        <v>1307.9427796668</v>
      </c>
      <c r="K42" s="11"/>
    </row>
    <row r="43" customFormat="false" ht="12.75" hidden="false" customHeight="false" outlineLevel="0" collapsed="false">
      <c r="A43" s="8" t="n">
        <v>37926</v>
      </c>
      <c r="B43" s="9" t="n">
        <f aca="false">+B42-(B42*$B$4)</f>
        <v>9995.37630754396</v>
      </c>
      <c r="C43" s="9" t="n">
        <f aca="false">+B43*$C$6</f>
        <v>7996.30104603517</v>
      </c>
      <c r="D43" s="13" t="n">
        <f aca="false">D42</f>
        <v>0.005</v>
      </c>
      <c r="E43" s="11" t="n">
        <f aca="false">+D43*C43*30.4</f>
        <v>1215.43775899735</v>
      </c>
      <c r="F43" s="13"/>
      <c r="G43" s="9" t="n">
        <f aca="false">+G42-(G42*$B$4)</f>
        <v>10576.8399123274</v>
      </c>
      <c r="H43" s="9" t="n">
        <f aca="false">+G43*$H$6</f>
        <v>8461.47192986196</v>
      </c>
      <c r="I43" s="14" t="n">
        <f aca="false">+$I$3</f>
        <v>0.005</v>
      </c>
      <c r="J43" s="11" t="n">
        <f aca="false">+I43*H43*30.4</f>
        <v>1286.14373333902</v>
      </c>
      <c r="K43" s="11"/>
    </row>
    <row r="44" customFormat="false" ht="12.75" hidden="false" customHeight="false" outlineLevel="0" collapsed="false">
      <c r="A44" s="8" t="n">
        <v>37956</v>
      </c>
      <c r="B44" s="9" t="n">
        <f aca="false">+B43-(B43*$B$4)</f>
        <v>9828.78670241823</v>
      </c>
      <c r="C44" s="9" t="n">
        <f aca="false">+B44*$C$6</f>
        <v>7863.02936193459</v>
      </c>
      <c r="D44" s="13" t="n">
        <f aca="false">D43</f>
        <v>0.005</v>
      </c>
      <c r="E44" s="11" t="n">
        <f aca="false">+D44*C44*30.4</f>
        <v>1195.18046301406</v>
      </c>
      <c r="F44" s="13"/>
      <c r="G44" s="9" t="n">
        <f aca="false">+G43-(G43*$B$4)</f>
        <v>10400.559247122</v>
      </c>
      <c r="H44" s="9" t="n">
        <f aca="false">+G44*$H$6</f>
        <v>8320.44739769759</v>
      </c>
      <c r="I44" s="14" t="n">
        <f aca="false">+$I$3</f>
        <v>0.005</v>
      </c>
      <c r="J44" s="11" t="n">
        <f aca="false">+I44*H44*30.4</f>
        <v>1264.70800445003</v>
      </c>
      <c r="K44" s="11"/>
    </row>
    <row r="45" customFormat="false" ht="12.75" hidden="false" customHeight="false" outlineLevel="0" collapsed="false">
      <c r="A45" s="8" t="n">
        <v>37987</v>
      </c>
      <c r="B45" s="9" t="n">
        <f aca="false">+B44-(B44*$B$4)</f>
        <v>9664.97359071126</v>
      </c>
      <c r="C45" s="9" t="n">
        <f aca="false">+B45*$C$6</f>
        <v>7731.97887256901</v>
      </c>
      <c r="D45" s="13" t="n">
        <f aca="false">D44</f>
        <v>0.005</v>
      </c>
      <c r="E45" s="11" t="n">
        <f aca="false">+D45*C45*30.4</f>
        <v>1175.26078863049</v>
      </c>
      <c r="F45" s="13"/>
      <c r="G45" s="9" t="n">
        <f aca="false">+G44-(G44*$B$4)</f>
        <v>10227.2165930033</v>
      </c>
      <c r="H45" s="9" t="n">
        <f aca="false">+G45*$H$6</f>
        <v>8181.77327440263</v>
      </c>
      <c r="I45" s="14" t="n">
        <f aca="false">+$I$3</f>
        <v>0.005</v>
      </c>
      <c r="J45" s="11" t="n">
        <f aca="false">+I45*H45*30.4</f>
        <v>1243.6295377092</v>
      </c>
      <c r="K45" s="11"/>
    </row>
    <row r="46" customFormat="false" ht="12.75" hidden="false" customHeight="false" outlineLevel="0" collapsed="false">
      <c r="A46" s="8" t="n">
        <v>38018</v>
      </c>
      <c r="B46" s="9" t="n">
        <f aca="false">+B45-(B45*$B$4)</f>
        <v>9503.89069753274</v>
      </c>
      <c r="C46" s="9" t="n">
        <f aca="false">+B46*$C$6</f>
        <v>7603.11255802619</v>
      </c>
      <c r="D46" s="13" t="n">
        <f aca="false">D45</f>
        <v>0.005</v>
      </c>
      <c r="E46" s="11" t="n">
        <f aca="false">+D46*C46*30.4</f>
        <v>1155.67310881998</v>
      </c>
      <c r="F46" s="13"/>
      <c r="G46" s="9" t="n">
        <f aca="false">+G45-(G45*$B$4)</f>
        <v>10056.7629831199</v>
      </c>
      <c r="H46" s="9" t="n">
        <f aca="false">+G46*$H$6</f>
        <v>8045.41038649592</v>
      </c>
      <c r="I46" s="14" t="n">
        <f aca="false">+$I$3</f>
        <v>0.005</v>
      </c>
      <c r="J46" s="11" t="n">
        <f aca="false">+I46*H46*30.4</f>
        <v>1222.90237874738</v>
      </c>
      <c r="K46" s="11"/>
    </row>
    <row r="47" customFormat="false" ht="12.75" hidden="false" customHeight="false" outlineLevel="0" collapsed="false">
      <c r="A47" s="8" t="n">
        <v>38047</v>
      </c>
      <c r="B47" s="9" t="n">
        <f aca="false">+B46-(B46*$B$4)</f>
        <v>9345.49251924053</v>
      </c>
      <c r="C47" s="9" t="n">
        <f aca="false">+B47*$C$6</f>
        <v>7476.39401539242</v>
      </c>
      <c r="D47" s="13" t="n">
        <f aca="false">D46</f>
        <v>0.005</v>
      </c>
      <c r="E47" s="11" t="n">
        <f aca="false">+D47*C47*30.4</f>
        <v>1136.41189033965</v>
      </c>
      <c r="F47" s="13"/>
      <c r="G47" s="9" t="n">
        <f aca="false">+G46-(G46*$B$4)</f>
        <v>9889.15026673457</v>
      </c>
      <c r="H47" s="9" t="n">
        <f aca="false">+G47*$H$6</f>
        <v>7911.32021338765</v>
      </c>
      <c r="I47" s="14" t="n">
        <f aca="false">+$I$3</f>
        <v>0.005</v>
      </c>
      <c r="J47" s="11" t="n">
        <f aca="false">+I47*H47*30.4</f>
        <v>1202.52067243492</v>
      </c>
      <c r="K47" s="11"/>
    </row>
    <row r="48" customFormat="false" ht="12.75" hidden="false" customHeight="false" outlineLevel="0" collapsed="false">
      <c r="A48" s="8" t="n">
        <v>38078</v>
      </c>
      <c r="B48" s="9" t="n">
        <f aca="false">+B47-(B47*$B$4)</f>
        <v>9189.73431058652</v>
      </c>
      <c r="C48" s="9" t="n">
        <f aca="false">+B48*$C$6</f>
        <v>7351.78744846921</v>
      </c>
      <c r="D48" s="13" t="n">
        <f aca="false">D47</f>
        <v>0.005</v>
      </c>
      <c r="E48" s="11" t="n">
        <f aca="false">+D48*C48*30.4</f>
        <v>1117.47169216732</v>
      </c>
      <c r="F48" s="13"/>
      <c r="G48" s="9" t="n">
        <f aca="false">+G47-(G47*$B$4)</f>
        <v>9724.33109562232</v>
      </c>
      <c r="H48" s="9" t="n">
        <f aca="false">+G48*$H$6</f>
        <v>7779.46487649786</v>
      </c>
      <c r="I48" s="14" t="n">
        <f aca="false">+$I$3</f>
        <v>0.005</v>
      </c>
      <c r="J48" s="11" t="n">
        <f aca="false">+I48*H48*30.4</f>
        <v>1182.47866122767</v>
      </c>
      <c r="K48" s="11"/>
    </row>
    <row r="49" customFormat="false" ht="12.75" hidden="false" customHeight="false" outlineLevel="0" collapsed="false">
      <c r="A49" s="8" t="n">
        <v>38108</v>
      </c>
      <c r="B49" s="9" t="n">
        <f aca="false">+B48-(B48*$B$4)</f>
        <v>9036.57207207674</v>
      </c>
      <c r="C49" s="9" t="n">
        <f aca="false">+B49*$C$6</f>
        <v>7229.25765766139</v>
      </c>
      <c r="D49" s="13" t="n">
        <f aca="false">D48</f>
        <v>0.005</v>
      </c>
      <c r="E49" s="11" t="n">
        <f aca="false">+D49*C49*30.4</f>
        <v>1098.84716396453</v>
      </c>
      <c r="F49" s="13"/>
      <c r="G49" s="9" t="n">
        <f aca="false">+G48-(G48*$B$4)</f>
        <v>9562.25891069528</v>
      </c>
      <c r="H49" s="9" t="n">
        <f aca="false">+G49*$H$6</f>
        <v>7649.80712855623</v>
      </c>
      <c r="I49" s="14" t="n">
        <f aca="false">+$I$3</f>
        <v>0.005</v>
      </c>
      <c r="J49" s="11" t="n">
        <f aca="false">+I49*H49*30.4</f>
        <v>1162.77068354055</v>
      </c>
      <c r="K49" s="11"/>
    </row>
    <row r="50" customFormat="false" ht="12.75" hidden="false" customHeight="false" outlineLevel="0" collapsed="false">
      <c r="A50" s="8" t="n">
        <v>38139</v>
      </c>
      <c r="B50" s="9" t="n">
        <f aca="false">+B49-(B49*$B$4)</f>
        <v>8885.96253754213</v>
      </c>
      <c r="C50" s="9" t="n">
        <f aca="false">+B50*$C$6</f>
        <v>7108.7700300337</v>
      </c>
      <c r="D50" s="13" t="n">
        <f aca="false">D49</f>
        <v>0.005</v>
      </c>
      <c r="E50" s="11" t="n">
        <f aca="false">+D50*C50*30.4</f>
        <v>1080.53304456512</v>
      </c>
      <c r="F50" s="13"/>
      <c r="G50" s="9" t="n">
        <f aca="false">+G49-(G49*$B$4)</f>
        <v>9402.88792885036</v>
      </c>
      <c r="H50" s="9" t="n">
        <f aca="false">+G50*$H$6</f>
        <v>7522.31034308029</v>
      </c>
      <c r="I50" s="14" t="n">
        <f aca="false">+$I$3</f>
        <v>0.005</v>
      </c>
      <c r="J50" s="11" t="n">
        <f aca="false">+I50*H50*30.4</f>
        <v>1143.3911721482</v>
      </c>
      <c r="K50" s="11"/>
    </row>
    <row r="51" customFormat="false" ht="12.75" hidden="false" customHeight="false" outlineLevel="0" collapsed="false">
      <c r="A51" s="8" t="n">
        <v>38169</v>
      </c>
      <c r="B51" s="9" t="n">
        <f aca="false">+B50-(B50*$B$4)</f>
        <v>8737.86316191643</v>
      </c>
      <c r="C51" s="9" t="n">
        <f aca="false">+B51*$C$6</f>
        <v>6990.29052953314</v>
      </c>
      <c r="D51" s="13" t="n">
        <f aca="false">D50</f>
        <v>0.005</v>
      </c>
      <c r="E51" s="11" t="n">
        <f aca="false">+D51*C51*30.4</f>
        <v>1062.52416048904</v>
      </c>
      <c r="F51" s="13"/>
      <c r="G51" s="9" t="n">
        <f aca="false">+G50-(G50*$B$4)</f>
        <v>9246.17313003619</v>
      </c>
      <c r="H51" s="9" t="n">
        <f aca="false">+G51*$H$6</f>
        <v>7396.93850402895</v>
      </c>
      <c r="I51" s="14" t="n">
        <f aca="false">+$I$3</f>
        <v>0.005</v>
      </c>
      <c r="J51" s="11" t="n">
        <f aca="false">+I51*H51*30.4</f>
        <v>1124.3346526124</v>
      </c>
      <c r="K51" s="11"/>
    </row>
    <row r="52" customFormat="false" ht="12.75" hidden="false" customHeight="false" outlineLevel="0" collapsed="false">
      <c r="A52" s="8" t="n">
        <v>38200</v>
      </c>
      <c r="B52" s="9" t="n">
        <f aca="false">+B51-(B51*$B$4)</f>
        <v>8592.23210921782</v>
      </c>
      <c r="C52" s="9" t="n">
        <f aca="false">+B52*$C$6</f>
        <v>6873.78568737426</v>
      </c>
      <c r="D52" s="13" t="n">
        <f aca="false">D51</f>
        <v>0.005</v>
      </c>
      <c r="E52" s="11" t="n">
        <f aca="false">+D52*C52*30.4</f>
        <v>1044.81542448089</v>
      </c>
      <c r="F52" s="13"/>
      <c r="G52" s="9" t="n">
        <f aca="false">+G51-(G51*$B$4)</f>
        <v>9092.07024453559</v>
      </c>
      <c r="H52" s="9" t="n">
        <f aca="false">+G52*$H$6</f>
        <v>7273.65619562847</v>
      </c>
      <c r="I52" s="14" t="n">
        <f aca="false">+$I$3</f>
        <v>0.005</v>
      </c>
      <c r="J52" s="11" t="n">
        <f aca="false">+I52*H52*30.4</f>
        <v>1105.59574173553</v>
      </c>
      <c r="K52" s="11"/>
    </row>
    <row r="53" customFormat="false" ht="12.75" hidden="false" customHeight="false" outlineLevel="0" collapsed="false">
      <c r="A53" s="8" t="n">
        <v>38231</v>
      </c>
      <c r="B53" s="9" t="n">
        <f aca="false">+B52-(B52*$B$4)</f>
        <v>8449.02824073086</v>
      </c>
      <c r="C53" s="9" t="n">
        <f aca="false">+B53*$C$6</f>
        <v>6759.22259258468</v>
      </c>
      <c r="D53" s="13" t="n">
        <f aca="false">D52</f>
        <v>0.005</v>
      </c>
      <c r="E53" s="11" t="n">
        <f aca="false">+D53*C53*30.4</f>
        <v>1027.40183407287</v>
      </c>
      <c r="F53" s="13"/>
      <c r="G53" s="9" t="n">
        <f aca="false">+G52-(G52*$B$4)</f>
        <v>8940.53574045999</v>
      </c>
      <c r="H53" s="9" t="n">
        <f aca="false">+G53*$H$6</f>
        <v>7152.428592368</v>
      </c>
      <c r="I53" s="14" t="n">
        <f aca="false">+$I$3</f>
        <v>0.005</v>
      </c>
      <c r="J53" s="11" t="n">
        <f aca="false">+I53*H53*30.4</f>
        <v>1087.16914603994</v>
      </c>
      <c r="K53" s="11"/>
    </row>
    <row r="54" customFormat="false" ht="12.75" hidden="false" customHeight="false" outlineLevel="0" collapsed="false">
      <c r="A54" s="8" t="n">
        <v>38261</v>
      </c>
      <c r="B54" s="9" t="n">
        <f aca="false">+B53-(B53*$B$4)</f>
        <v>8308.21110338534</v>
      </c>
      <c r="C54" s="9" t="n">
        <f aca="false">+B54*$C$6</f>
        <v>6646.56888270827</v>
      </c>
      <c r="D54" s="13" t="n">
        <f aca="false">D53</f>
        <v>0.005</v>
      </c>
      <c r="E54" s="11" t="n">
        <f aca="false">+D54*C54*30.4</f>
        <v>1010.27847017166</v>
      </c>
      <c r="F54" s="13"/>
      <c r="G54" s="9" t="n">
        <f aca="false">+G53-(G53*$B$4)</f>
        <v>8791.52681145233</v>
      </c>
      <c r="H54" s="9" t="n">
        <f aca="false">+G54*$H$6</f>
        <v>7033.22144916186</v>
      </c>
      <c r="I54" s="14" t="n">
        <f aca="false">+$I$3</f>
        <v>0.005</v>
      </c>
      <c r="J54" s="11" t="n">
        <f aca="false">+I54*H54*30.4</f>
        <v>1069.0496602726</v>
      </c>
      <c r="K54" s="11"/>
    </row>
    <row r="55" customFormat="false" ht="12.75" hidden="false" customHeight="false" outlineLevel="0" collapsed="false">
      <c r="A55" s="8" t="n">
        <v>38292</v>
      </c>
      <c r="B55" s="9" t="n">
        <f aca="false">+B54-(B54*$B$4)</f>
        <v>8169.74091832892</v>
      </c>
      <c r="C55" s="9" t="n">
        <f aca="false">+B55*$C$6</f>
        <v>6535.79273466314</v>
      </c>
      <c r="D55" s="13" t="n">
        <f aca="false">D54</f>
        <v>0.005</v>
      </c>
      <c r="E55" s="11" t="n">
        <f aca="false">+D55*C55*30.4</f>
        <v>993.440495668797</v>
      </c>
      <c r="F55" s="13"/>
      <c r="G55" s="9" t="n">
        <f aca="false">+G54-(G54*$B$4)</f>
        <v>8645.00136459479</v>
      </c>
      <c r="H55" s="9" t="n">
        <f aca="false">+G55*$H$6</f>
        <v>6916.00109167583</v>
      </c>
      <c r="I55" s="14" t="n">
        <f aca="false">+$I$3</f>
        <v>0.005</v>
      </c>
      <c r="J55" s="11" t="n">
        <f aca="false">+I55*H55*30.4</f>
        <v>1051.23216593473</v>
      </c>
      <c r="K55" s="11"/>
    </row>
    <row r="56" customFormat="false" ht="12.75" hidden="false" customHeight="false" outlineLevel="0" collapsed="false">
      <c r="A56" s="8" t="n">
        <v>38322</v>
      </c>
      <c r="B56" s="9" t="n">
        <f aca="false">+B55-(B55*$B$4)</f>
        <v>8033.5785696901</v>
      </c>
      <c r="C56" s="9" t="n">
        <f aca="false">+B56*$C$6</f>
        <v>6426.86285575208</v>
      </c>
      <c r="D56" s="13" t="n">
        <f aca="false">D55</f>
        <v>0.005</v>
      </c>
      <c r="E56" s="11" t="n">
        <f aca="false">+D56*C56*30.4</f>
        <v>976.883154074317</v>
      </c>
      <c r="F56" s="13"/>
      <c r="G56" s="9" t="n">
        <f aca="false">+G55-(G55*$B$4)</f>
        <v>8500.91800851821</v>
      </c>
      <c r="H56" s="9" t="n">
        <f aca="false">+G56*$H$6</f>
        <v>6800.73440681457</v>
      </c>
      <c r="I56" s="14" t="n">
        <f aca="false">+$I$3</f>
        <v>0.005</v>
      </c>
      <c r="J56" s="11" t="n">
        <f aca="false">+I56*H56*30.4</f>
        <v>1033.71162983581</v>
      </c>
      <c r="K56" s="11"/>
    </row>
    <row r="57" customFormat="false" ht="12.75" hidden="false" customHeight="false" outlineLevel="0" collapsed="false">
      <c r="A57" s="8" t="n">
        <v>38353</v>
      </c>
      <c r="B57" s="9" t="n">
        <f aca="false">+B56-(B56*$B$4)</f>
        <v>7899.6855935286</v>
      </c>
      <c r="C57" s="9" t="n">
        <f aca="false">+B57*$C$6</f>
        <v>6319.74847482288</v>
      </c>
      <c r="D57" s="13" t="n">
        <f aca="false">D56</f>
        <v>0.005</v>
      </c>
      <c r="E57" s="11" t="n">
        <f aca="false">+D57*C57*30.4</f>
        <v>960.601768173078</v>
      </c>
      <c r="F57" s="13"/>
      <c r="G57" s="9" t="n">
        <f aca="false">+G56-(G56*$B$4)</f>
        <v>8359.23604170957</v>
      </c>
      <c r="H57" s="9" t="n">
        <f aca="false">+G57*$H$6</f>
        <v>6687.38883336766</v>
      </c>
      <c r="I57" s="14" t="n">
        <f aca="false">+$I$3</f>
        <v>0.005</v>
      </c>
      <c r="J57" s="11" t="n">
        <f aca="false">+I57*H57*30.4</f>
        <v>1016.48310267188</v>
      </c>
      <c r="K57" s="11"/>
    </row>
    <row r="58" customFormat="false" ht="12.75" hidden="false" customHeight="false" outlineLevel="0" collapsed="false">
      <c r="A58" s="8" t="n">
        <v>38384</v>
      </c>
      <c r="B58" s="9" t="n">
        <f aca="false">+B57-(B57*$B$4)</f>
        <v>7768.02416696979</v>
      </c>
      <c r="C58" s="9" t="n">
        <f aca="false">+B58*$C$6</f>
        <v>6214.41933357583</v>
      </c>
      <c r="D58" s="13" t="n">
        <f aca="false">D57</f>
        <v>0.005</v>
      </c>
      <c r="E58" s="11" t="n">
        <f aca="false">+D58*C58*30.4</f>
        <v>944.591738703527</v>
      </c>
      <c r="F58" s="13"/>
      <c r="G58" s="9" t="n">
        <f aca="false">+G57-(G57*$B$4)</f>
        <v>8219.91544101441</v>
      </c>
      <c r="H58" s="9" t="n">
        <f aca="false">+G58*$H$6</f>
        <v>6575.93235281153</v>
      </c>
      <c r="I58" s="14" t="n">
        <f aca="false">+$I$3</f>
        <v>0.005</v>
      </c>
      <c r="J58" s="11" t="n">
        <f aca="false">+I58*H58*30.4</f>
        <v>999.541717627353</v>
      </c>
      <c r="K58" s="11"/>
    </row>
    <row r="59" customFormat="false" ht="12.75" hidden="false" customHeight="false" outlineLevel="0" collapsed="false">
      <c r="A59" s="8" t="n">
        <v>38412</v>
      </c>
      <c r="B59" s="9" t="n">
        <f aca="false">+B58-(B58*$B$4)</f>
        <v>7638.5570975203</v>
      </c>
      <c r="C59" s="9" t="n">
        <f aca="false">+B59*$C$6</f>
        <v>6110.84567801624</v>
      </c>
      <c r="D59" s="13" t="n">
        <f aca="false">D58</f>
        <v>0.005</v>
      </c>
      <c r="E59" s="11" t="n">
        <f aca="false">+D59*C59*30.4</f>
        <v>928.848543058468</v>
      </c>
      <c r="F59" s="13"/>
      <c r="G59" s="9" t="n">
        <f aca="false">+G58-(G58*$B$4)</f>
        <v>8082.91685033084</v>
      </c>
      <c r="H59" s="9" t="n">
        <f aca="false">+G59*$H$6</f>
        <v>6466.33348026467</v>
      </c>
      <c r="I59" s="14" t="n">
        <f aca="false">+$I$3</f>
        <v>0.005</v>
      </c>
      <c r="J59" s="11" t="n">
        <f aca="false">+I59*H59*30.4</f>
        <v>982.88268900023</v>
      </c>
      <c r="K59" s="11"/>
    </row>
    <row r="60" customFormat="false" ht="12.75" hidden="false" customHeight="false" outlineLevel="0" collapsed="false">
      <c r="A60" s="8" t="n">
        <v>38443</v>
      </c>
      <c r="B60" s="9" t="n">
        <f aca="false">+B59-(B59*$B$4)</f>
        <v>7511.24781256162</v>
      </c>
      <c r="C60" s="9" t="n">
        <f aca="false">+B60*$C$6</f>
        <v>6008.9982500493</v>
      </c>
      <c r="D60" s="13" t="n">
        <f aca="false">D59</f>
        <v>0.005</v>
      </c>
      <c r="E60" s="11" t="n">
        <f aca="false">+D60*C60*30.4</f>
        <v>913.367734007493</v>
      </c>
      <c r="F60" s="13"/>
      <c r="G60" s="9" t="n">
        <f aca="false">+G59-(G59*$B$4)</f>
        <v>7948.20156949199</v>
      </c>
      <c r="H60" s="9" t="n">
        <f aca="false">+G60*$H$6</f>
        <v>6358.56125559359</v>
      </c>
      <c r="I60" s="14" t="n">
        <f aca="false">+$I$3</f>
        <v>0.005</v>
      </c>
      <c r="J60" s="11" t="n">
        <f aca="false">+I60*H60*30.4</f>
        <v>966.501310850226</v>
      </c>
      <c r="K60" s="11"/>
    </row>
    <row r="61" customFormat="false" ht="12.75" hidden="false" customHeight="false" outlineLevel="0" collapsed="false">
      <c r="A61" s="8" t="n">
        <v>38473</v>
      </c>
      <c r="B61" s="9" t="n">
        <f aca="false">+B60-(B60*$B$4)</f>
        <v>7386.06034901893</v>
      </c>
      <c r="C61" s="9" t="n">
        <f aca="false">+B61*$C$6</f>
        <v>5908.84827921514</v>
      </c>
      <c r="D61" s="13" t="n">
        <f aca="false">D60</f>
        <v>0.005</v>
      </c>
      <c r="E61" s="11" t="n">
        <f aca="false">+D61*C61*30.4</f>
        <v>898.144938440702</v>
      </c>
      <c r="F61" s="13"/>
      <c r="G61" s="9" t="n">
        <f aca="false">+G60-(G60*$B$4)</f>
        <v>7815.73154333379</v>
      </c>
      <c r="H61" s="9" t="n">
        <f aca="false">+G61*$H$6</f>
        <v>6252.58523466703</v>
      </c>
      <c r="I61" s="14" t="n">
        <f aca="false">+$I$3</f>
        <v>0.005</v>
      </c>
      <c r="J61" s="11" t="n">
        <f aca="false">+I61*H61*30.4</f>
        <v>950.392955669389</v>
      </c>
      <c r="K61" s="11"/>
    </row>
    <row r="62" customFormat="false" ht="12.75" hidden="false" customHeight="false" outlineLevel="0" collapsed="false">
      <c r="A62" s="8" t="n">
        <v>38504</v>
      </c>
      <c r="B62" s="9" t="n">
        <f aca="false">+B61-(B61*$B$4)</f>
        <v>7262.95934320195</v>
      </c>
      <c r="C62" s="9" t="n">
        <f aca="false">+B62*$C$6</f>
        <v>5810.36747456156</v>
      </c>
      <c r="D62" s="13" t="n">
        <f aca="false">D61</f>
        <v>0.005</v>
      </c>
      <c r="E62" s="11" t="n">
        <f aca="false">+D62*C62*30.4</f>
        <v>883.175856133357</v>
      </c>
      <c r="F62" s="13"/>
      <c r="G62" s="9" t="n">
        <f aca="false">+G61-(G61*$B$4)</f>
        <v>7685.4693509449</v>
      </c>
      <c r="H62" s="9" t="n">
        <f aca="false">+G62*$H$6</f>
        <v>6148.37548075592</v>
      </c>
      <c r="I62" s="14" t="n">
        <f aca="false">+$I$3</f>
        <v>0.005</v>
      </c>
      <c r="J62" s="11" t="n">
        <f aca="false">+I62*H62*30.4</f>
        <v>934.553073074899</v>
      </c>
      <c r="K62" s="11"/>
    </row>
    <row r="63" customFormat="false" ht="12.75" hidden="false" customHeight="false" outlineLevel="0" collapsed="false">
      <c r="A63" s="8" t="n">
        <v>38534</v>
      </c>
      <c r="B63" s="9" t="n">
        <f aca="false">+B62-(B62*$B$4)</f>
        <v>7141.91002081525</v>
      </c>
      <c r="C63" s="9" t="n">
        <f aca="false">+B63*$C$6</f>
        <v>5713.5280166522</v>
      </c>
      <c r="D63" s="13" t="n">
        <f aca="false">D62</f>
        <v>0.005</v>
      </c>
      <c r="E63" s="11" t="n">
        <f aca="false">+D63*C63*30.4</f>
        <v>868.456258531134</v>
      </c>
      <c r="F63" s="13"/>
      <c r="G63" s="9" t="n">
        <f aca="false">+G62-(G62*$B$4)</f>
        <v>7557.37819509581</v>
      </c>
      <c r="H63" s="9" t="n">
        <f aca="false">+G63*$H$6</f>
        <v>6045.90255607665</v>
      </c>
      <c r="I63" s="14" t="n">
        <f aca="false">+$I$3</f>
        <v>0.005</v>
      </c>
      <c r="J63" s="11" t="n">
        <f aca="false">+I63*H63*30.4</f>
        <v>918.977188523651</v>
      </c>
      <c r="K63" s="11"/>
    </row>
    <row r="64" customFormat="false" ht="12.75" hidden="false" customHeight="false" outlineLevel="0" collapsed="false">
      <c r="A64" s="8" t="n">
        <v>38565</v>
      </c>
      <c r="B64" s="9" t="n">
        <f aca="false">+B63-(B63*$B$4)</f>
        <v>7022.878187135</v>
      </c>
      <c r="C64" s="9" t="n">
        <f aca="false">+B64*$C$6</f>
        <v>5618.302549708</v>
      </c>
      <c r="D64" s="13" t="n">
        <f aca="false">D63</f>
        <v>0.005</v>
      </c>
      <c r="E64" s="11" t="n">
        <f aca="false">+D64*C64*30.4</f>
        <v>853.981987555615</v>
      </c>
      <c r="F64" s="13"/>
      <c r="G64" s="9" t="n">
        <f aca="false">+G63-(G63*$B$4)</f>
        <v>7431.42189184422</v>
      </c>
      <c r="H64" s="9" t="n">
        <f aca="false">+G64*$H$6</f>
        <v>5945.13751347537</v>
      </c>
      <c r="I64" s="14" t="n">
        <f aca="false">+$I$3</f>
        <v>0.005</v>
      </c>
      <c r="J64" s="11" t="n">
        <f aca="false">+I64*H64*30.4</f>
        <v>903.660902048257</v>
      </c>
      <c r="K64" s="11"/>
    </row>
    <row r="65" customFormat="false" ht="12.75" hidden="false" customHeight="false" outlineLevel="0" collapsed="false">
      <c r="A65" s="8" t="n">
        <v>38596</v>
      </c>
      <c r="B65" s="9" t="n">
        <f aca="false">+B64-(B64*$B$4)</f>
        <v>6905.83021734941</v>
      </c>
      <c r="C65" s="9" t="n">
        <f aca="false">+B65*$C$6</f>
        <v>5524.66417387953</v>
      </c>
      <c r="D65" s="13" t="n">
        <f aca="false">D64</f>
        <v>0.005</v>
      </c>
      <c r="E65" s="11" t="n">
        <f aca="false">+D65*C65*30.4</f>
        <v>839.748954429689</v>
      </c>
      <c r="F65" s="13"/>
      <c r="G65" s="9" t="n">
        <f aca="false">+G64-(G64*$B$4)</f>
        <v>7307.56486031348</v>
      </c>
      <c r="H65" s="9" t="n">
        <f aca="false">+G65*$H$6</f>
        <v>5846.05188825078</v>
      </c>
      <c r="I65" s="14" t="n">
        <f aca="false">+$I$3</f>
        <v>0.005</v>
      </c>
      <c r="J65" s="11" t="n">
        <f aca="false">+I65*H65*30.4</f>
        <v>888.599887014119</v>
      </c>
      <c r="K65" s="11"/>
    </row>
    <row r="66" customFormat="false" ht="12.75" hidden="false" customHeight="false" outlineLevel="0" collapsed="false">
      <c r="A66" s="8" t="n">
        <v>38626</v>
      </c>
      <c r="B66" s="9" t="n">
        <f aca="false">+B65-(B65*$B$4)</f>
        <v>6790.73304706026</v>
      </c>
      <c r="C66" s="9" t="n">
        <f aca="false">+B66*$C$6</f>
        <v>5432.5864376482</v>
      </c>
      <c r="D66" s="13" t="n">
        <f aca="false">D65</f>
        <v>0.005</v>
      </c>
      <c r="E66" s="11" t="n">
        <f aca="false">+D66*C66*30.4</f>
        <v>825.753138522527</v>
      </c>
      <c r="F66" s="13"/>
      <c r="G66" s="9" t="n">
        <f aca="false">+G65-(G65*$B$4)</f>
        <v>7185.77211264159</v>
      </c>
      <c r="H66" s="9" t="n">
        <f aca="false">+G66*$H$6</f>
        <v>5748.61769011327</v>
      </c>
      <c r="I66" s="14" t="n">
        <f aca="false">+$I$3</f>
        <v>0.005</v>
      </c>
      <c r="J66" s="11" t="n">
        <f aca="false">+I66*H66*30.4</f>
        <v>873.789888897217</v>
      </c>
      <c r="K66" s="11"/>
    </row>
    <row r="67" customFormat="false" ht="12.75" hidden="false" customHeight="false" outlineLevel="0" collapsed="false">
      <c r="A67" s="8" t="n">
        <v>38657</v>
      </c>
      <c r="B67" s="9" t="n">
        <f aca="false">+B66-(B66*$B$4)</f>
        <v>6677.55416294258</v>
      </c>
      <c r="C67" s="9" t="n">
        <f aca="false">+B67*$C$6</f>
        <v>5342.04333035407</v>
      </c>
      <c r="D67" s="13" t="n">
        <f aca="false">D66</f>
        <v>0.005</v>
      </c>
      <c r="E67" s="11" t="n">
        <f aca="false">+D67*C67*30.4</f>
        <v>811.990586213818</v>
      </c>
      <c r="F67" s="13"/>
      <c r="G67" s="9" t="n">
        <f aca="false">+G66-(G66*$B$4)</f>
        <v>7066.00924409756</v>
      </c>
      <c r="H67" s="9" t="n">
        <f aca="false">+G67*$H$6</f>
        <v>5652.80739527805</v>
      </c>
      <c r="I67" s="14" t="n">
        <f aca="false">+$I$3</f>
        <v>0.005</v>
      </c>
      <c r="J67" s="11" t="n">
        <f aca="false">+I67*H67*30.4</f>
        <v>859.226724082263</v>
      </c>
      <c r="K67" s="11"/>
    </row>
    <row r="68" customFormat="false" ht="12.75" hidden="false" customHeight="false" outlineLevel="0" collapsed="false">
      <c r="E68" s="15" t="n">
        <f aca="false">NPV(0.1/12,E8:E67)</f>
        <v>72322.8836689231</v>
      </c>
      <c r="J68" s="15" t="n">
        <f aca="false">NPV(0.1/12,J8:J67)</f>
        <v>71184.4165149923</v>
      </c>
      <c r="K68" s="15"/>
    </row>
    <row r="71" customFormat="false" ht="12.75" hidden="false" customHeight="false" outlineLevel="0" collapsed="false">
      <c r="C71" s="0" t="s">
        <v>14</v>
      </c>
    </row>
    <row r="72" customFormat="false" ht="12.75" hidden="false" customHeight="false" outlineLevel="0" collapsed="false">
      <c r="C72" s="16" t="s">
        <v>15</v>
      </c>
      <c r="G72" s="17" t="n">
        <v>106393.017580201</v>
      </c>
      <c r="H72" s="17" t="n">
        <v>106776.624772488</v>
      </c>
      <c r="I72" s="17" t="n">
        <f aca="false">+H72+G72</f>
        <v>213169.642352689</v>
      </c>
    </row>
    <row r="73" customFormat="false" ht="12.75" hidden="false" customHeight="false" outlineLevel="0" collapsed="false">
      <c r="C73" s="16" t="s">
        <v>16</v>
      </c>
      <c r="G73" s="17" t="n">
        <v>79250.0503238315</v>
      </c>
      <c r="H73" s="17" t="n">
        <v>78356.6551564506</v>
      </c>
      <c r="I73" s="17" t="n">
        <v>157606.705480282</v>
      </c>
    </row>
    <row r="74" customFormat="false" ht="12.75" hidden="false" customHeight="false" outlineLevel="0" collapsed="false">
      <c r="C74" s="0" t="s">
        <v>17</v>
      </c>
      <c r="G74" s="15" t="n">
        <v>81363.2441275385</v>
      </c>
      <c r="H74" s="15" t="n">
        <v>80082.4685793663</v>
      </c>
      <c r="I74" s="15" t="n">
        <v>161445.712706905</v>
      </c>
    </row>
  </sheetData>
  <printOptions headings="false" gridLines="false" gridLinesSet="true" horizontalCentered="false" verticalCentered="false"/>
  <pageMargins left="0.25" right="0.25" top="0.75" bottom="0.75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&amp;CCabot Terrebonne Parish Deals</oddHeader>
    <oddFooter>&amp;Lgmw/h:/parties/cabot.xls&amp;R&amp;D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2000-10-26T22:29:10Z</dcterms:created>
  <dc:creator>gweissm</dc:creator>
  <dc:description/>
  <dc:language>en-US</dc:language>
  <cp:lastModifiedBy>gweissm</cp:lastModifiedBy>
  <cp:revision>0</cp:revision>
  <dc:subject/>
  <dc:title/>
</cp:coreProperties>
</file>