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7.xml.rels" ContentType="application/vnd.openxmlformats-package.relationships+xml"/>
  <Override PartName="/xl/worksheets/_rels/sheet12.xml.rels" ContentType="application/vnd.openxmlformats-package.relationships+xml"/>
  <Override PartName="/xl/worksheets/_rels/sheet15.xml.rels" ContentType="application/vnd.openxmlformats-package.relationships+xml"/>
  <Override PartName="/xl/worksheets/_rels/sheet16.xml.rels" ContentType="application/vnd.openxmlformats-package.relationships+xml"/>
  <Override PartName="/xl/worksheets/_rels/sheet17.xml.rels" ContentType="application/vnd.openxmlformats-package.relationships+xml"/>
  <Override PartName="/xl/worksheets/_rels/sheet18.xml.rels" ContentType="application/vnd.openxmlformats-package.relationships+xml"/>
  <Override PartName="/xl/worksheets/_rels/sheet20.xml.rels" ContentType="application/vnd.openxmlformats-package.relationships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23.xml.rels" ContentType="application/vnd.openxmlformats-package.relationships+xml"/>
  <Override PartName="/xl/worksheets/_rels/sheet6.xml.rels" ContentType="application/vnd.openxmlformats-package.relationships+xml"/>
  <Override PartName="/xl/worksheets/_rels/sheet10.xml.rels" ContentType="application/vnd.openxmlformats-package.relationships+xml"/>
  <Override PartName="/xl/worksheets/_rels/sheet22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14.xml.rels" ContentType="application/vnd.openxmlformats-package.relationships+xml"/>
  <Override PartName="/xl/worksheets/_rels/sheet8.xml.rels" ContentType="application/vnd.openxmlformats-package.relationships+xml"/>
  <Override PartName="/xl/worksheets/_rels/sheet13.xml.rels" ContentType="application/vnd.openxmlformats-package.relationships+xml"/>
  <Override PartName="/xl/worksheets/_rels/sheet3.xml.rels" ContentType="application/vnd.openxmlformats-package.relationships+xml"/>
  <Override PartName="/xl/worksheets/_rels/sheet19.xml.rels" ContentType="application/vnd.openxmlformats-package.relationships+xml"/>
  <Override PartName="/xl/worksheets/_rels/sheet2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9.xml" ContentType="application/vnd.openxmlformats-officedocument.drawingml.chart+xml"/>
  <Override PartName="/xl/charts/chart13.xml" ContentType="application/vnd.openxmlformats-officedocument.drawingml.chart+xml"/>
  <Override PartName="/xl/charts/chart8.xml" ContentType="application/vnd.openxmlformats-officedocument.drawingml.chart+xml"/>
  <Override PartName="/xl/charts/chart12.xml" ContentType="application/vnd.openxmlformats-officedocument.drawingml.chart+xml"/>
  <Override PartName="/xl/charts/chart7.xml" ContentType="application/vnd.openxmlformats-officedocument.drawingml.chart+xml"/>
  <Override PartName="/xl/charts/chart11.xml" ContentType="application/vnd.openxmlformats-officedocument.drawingml.chart+xml"/>
  <Override PartName="/xl/charts/chart6.xml" ContentType="application/vnd.openxmlformats-officedocument.drawingml.chart+xml"/>
  <Override PartName="/xl/charts/chart10.xml" ContentType="application/vnd.openxmlformats-officedocument.drawingml.chart+xml"/>
  <Override PartName="/xl/charts/chart4.xml" ContentType="application/vnd.openxmlformats-officedocument.drawingml.chart+xml"/>
  <Override PartName="/xl/charts/chart21.xml" ContentType="application/vnd.openxmlformats-officedocument.drawingml.chart+xml"/>
  <Override PartName="/xl/charts/chart19.xml" ContentType="application/vnd.openxmlformats-officedocument.drawingml.chart+xml"/>
  <Override PartName="/xl/charts/chart1.xml" ContentType="application/vnd.openxmlformats-officedocument.drawingml.chart+xml"/>
  <Override PartName="/xl/charts/chart3.xml" ContentType="application/vnd.openxmlformats-officedocument.drawingml.chart+xml"/>
  <Override PartName="/xl/charts/chart20.xml" ContentType="application/vnd.openxmlformats-officedocument.drawingml.chart+xml"/>
  <Override PartName="/xl/charts/chart18.xml" ContentType="application/vnd.openxmlformats-officedocument.drawingml.chart+xml"/>
  <Override PartName="/xl/charts/chart17.xml" ContentType="application/vnd.openxmlformats-officedocument.drawingml.chart+xml"/>
  <Override PartName="/xl/charts/chart16.xml" ContentType="application/vnd.openxmlformats-officedocument.drawingml.chart+xml"/>
  <Override PartName="/xl/charts/chart15.xml" ContentType="application/vnd.openxmlformats-officedocument.drawingml.chart+xml"/>
  <Override PartName="/xl/charts/chart14.xml" ContentType="application/vnd.openxmlformats-officedocument.drawingml.chart+xml"/>
  <Override PartName="/xl/charts/chart2.xml" ContentType="application/vnd.openxmlformats-officedocument.drawingml.chart+xml"/>
  <Override PartName="/xl/charts/chart5.xml" ContentType="application/vnd.openxmlformats-officedocument.drawingml.chart+xml"/>
  <Override PartName="/xl/sharedStrings.xml" ContentType="application/vnd.openxmlformats-officedocument.spreadsheetml.sharedStrings+xml"/>
  <Override PartName="/xl/drawings/drawing13.xml" ContentType="application/vnd.openxmlformats-officedocument.drawing+xml"/>
  <Override PartName="/xl/drawings/drawing4.xml" ContentType="application/vnd.openxmlformats-officedocument.drawing+xml"/>
  <Override PartName="/xl/drawings/drawing9.xml" ContentType="application/vnd.openxmlformats-officedocument.drawing+xml"/>
  <Override PartName="/xl/drawings/drawing18.xml" ContentType="application/vnd.openxmlformats-officedocument.drawing+xml"/>
  <Override PartName="/xl/drawings/drawing20.xml" ContentType="application/vnd.openxmlformats-officedocument.drawing+xml"/>
  <Override PartName="/xl/drawings/_rels/drawing17.xml.rels" ContentType="application/vnd.openxmlformats-package.relationships+xml"/>
  <Override PartName="/xl/drawings/_rels/drawing2.xml.rels" ContentType="application/vnd.openxmlformats-package.relationships+xml"/>
  <Override PartName="/xl/drawings/_rels/drawing7.xml.rels" ContentType="application/vnd.openxmlformats-package.relationships+xml"/>
  <Override PartName="/xl/drawings/_rels/drawing16.xml.rels" ContentType="application/vnd.openxmlformats-package.relationships+xml"/>
  <Override PartName="/xl/drawings/_rels/drawing11.xml.rels" ContentType="application/vnd.openxmlformats-package.relationships+xml"/>
  <Override PartName="/xl/drawings/_rels/drawing6.xml.rels" ContentType="application/vnd.openxmlformats-package.relationships+xml"/>
  <Override PartName="/xl/drawings/_rels/drawing15.xml.rels" ContentType="application/vnd.openxmlformats-package.relationships+xml"/>
  <Override PartName="/xl/drawings/_rels/drawing10.xml.rels" ContentType="application/vnd.openxmlformats-package.relationships+xml"/>
  <Override PartName="/xl/drawings/_rels/drawing13.xml.rels" ContentType="application/vnd.openxmlformats-package.relationships+xml"/>
  <Override PartName="/xl/drawings/_rels/drawing8.xml.rels" ContentType="application/vnd.openxmlformats-package.relationships+xml"/>
  <Override PartName="/xl/drawings/_rels/drawing4.xml.rels" ContentType="application/vnd.openxmlformats-package.relationships+xml"/>
  <Override PartName="/xl/drawings/_rels/drawing9.xml.rels" ContentType="application/vnd.openxmlformats-package.relationships+xml"/>
  <Override PartName="/xl/drawings/_rels/drawing14.xml.rels" ContentType="application/vnd.openxmlformats-package.relationships+xml"/>
  <Override PartName="/xl/drawings/_rels/drawing18.xml.rels" ContentType="application/vnd.openxmlformats-package.relationships+xml"/>
  <Override PartName="/xl/drawings/_rels/drawing20.xml.rels" ContentType="application/vnd.openxmlformats-package.relationships+xml"/>
  <Override PartName="/xl/drawings/_rels/drawing3.xml.rels" ContentType="application/vnd.openxmlformats-package.relationships+xml"/>
  <Override PartName="/xl/drawings/_rels/drawing12.xml.rels" ContentType="application/vnd.openxmlformats-package.relationships+xml"/>
  <Override PartName="/xl/drawings/_rels/drawing21.xml.rels" ContentType="application/vnd.openxmlformats-package.relationships+xml"/>
  <Override PartName="/xl/drawings/_rels/drawing19.xml.rels" ContentType="application/vnd.openxmlformats-package.relationships+xml"/>
  <Override PartName="/xl/drawings/_rels/drawing1.xml.rels" ContentType="application/vnd.openxmlformats-package.relationships+xml"/>
  <Override PartName="/xl/drawings/_rels/drawing5.xml.rels" ContentType="application/vnd.openxmlformats-package.relationships+xml"/>
  <Override PartName="/xl/drawings/drawing12.xml" ContentType="application/vnd.openxmlformats-officedocument.drawing+xml"/>
  <Override PartName="/xl/drawings/drawing3.xml" ContentType="application/vnd.openxmlformats-officedocument.drawing+xml"/>
  <Override PartName="/xl/drawings/drawing21.xml" ContentType="application/vnd.openxmlformats-officedocument.drawing+xml"/>
  <Override PartName="/xl/drawings/drawing19.xml" ContentType="application/vnd.openxmlformats-officedocument.drawing+xml"/>
  <Override PartName="/xl/drawings/drawing5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drawings/drawing16.xml" ContentType="application/vnd.openxmlformats-officedocument.drawing+xml"/>
  <Override PartName="/xl/drawings/drawing7.xml" ContentType="application/vnd.openxmlformats-officedocument.drawing+xml"/>
  <Override PartName="/xl/drawings/drawing2.xml" ContentType="application/vnd.openxmlformats-officedocument.drawing+xml"/>
  <Override PartName="/xl/drawings/drawing11.xml" ContentType="application/vnd.openxmlformats-officedocument.drawing+xml"/>
  <Override PartName="/xl/drawings/drawing8.xml" ContentType="application/vnd.openxmlformats-officedocument.drawing+xml"/>
  <Override PartName="/xl/drawings/drawing17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Actuals" sheetId="2" state="hidden" r:id="rId4"/>
    <sheet name="Crude - Physical" sheetId="3" state="visible" r:id="rId5"/>
    <sheet name="Crude - Financial" sheetId="4" state="visible" r:id="rId6"/>
    <sheet name="Crude - Mgmt" sheetId="5" state="visible" r:id="rId7"/>
    <sheet name="Distillates" sheetId="6" state="visible" r:id="rId8"/>
    <sheet name="Fuel Oil" sheetId="7" state="visible" r:id="rId9"/>
    <sheet name="Gasoline" sheetId="8" state="visible" r:id="rId10"/>
    <sheet name="LPG's" sheetId="9" state="visible" r:id="rId11"/>
    <sheet name="Petchems" sheetId="10" state="visible" r:id="rId12"/>
    <sheet name="Pan Nat" sheetId="11" state="visible" r:id="rId13"/>
    <sheet name="Finland" sheetId="12" state="visible" r:id="rId14"/>
    <sheet name="FGH" sheetId="13" state="visible" r:id="rId15"/>
    <sheet name="Jblock" sheetId="14" state="visible" r:id="rId16"/>
    <sheet name="Spore" sheetId="15" state="visible" r:id="rId17"/>
    <sheet name="ARB" sheetId="16" state="visible" r:id="rId18"/>
    <sheet name="Other" sheetId="17" state="visible" r:id="rId19"/>
    <sheet name="Orig" sheetId="18" state="visible" r:id="rId20"/>
    <sheet name="Timber" sheetId="19" state="visible" r:id="rId21"/>
    <sheet name="Coal" sheetId="20" state="hidden" r:id="rId22"/>
    <sheet name="Coal2" sheetId="21" state="hidden" r:id="rId23"/>
    <sheet name="Emissions" sheetId="22" state="hidden" r:id="rId24"/>
    <sheet name="Emissions2" sheetId="23" state="hidden" r:id="rId25"/>
  </sheets>
  <externalReferences>
    <externalReference r:id="rId26"/>
  </externalReferences>
  <definedNames>
    <definedName function="false" hidden="false" localSheetId="1" name="_xlnm.Print_Area" vbProcedure="false">Actuals!$1:$65536</definedName>
    <definedName function="false" hidden="false" localSheetId="15" name="_xlnm.Print_Area" vbProcedure="false">ARB!$A$1:$Q$38</definedName>
    <definedName function="false" hidden="false" localSheetId="19" name="_xlnm.Print_Area" vbProcedure="false">Coal!$A$1:$H$38</definedName>
    <definedName function="false" hidden="false" localSheetId="20" name="_xlnm.Print_Area" vbProcedure="false">Coal2!$A$1:$H$38</definedName>
    <definedName function="false" hidden="false" localSheetId="3" name="_xlnm.Print_Area" vbProcedure="false">'Crude - Financial'!$A$1:$Q$38</definedName>
    <definedName function="false" hidden="false" localSheetId="4" name="_xlnm.Print_Area" vbProcedure="false">'Crude - Mgmt'!$A$1:$Q$38</definedName>
    <definedName function="false" hidden="false" localSheetId="2" name="_xlnm.Print_Area" vbProcedure="false">'Crude - Physical'!$A$1:$Q$38</definedName>
    <definedName function="false" hidden="false" localSheetId="5" name="_xlnm.Print_Area" vbProcedure="false">Distillates!$A$1:$Q$41</definedName>
    <definedName function="false" hidden="false" localSheetId="21" name="_xlnm.Print_Area" vbProcedure="false">Emissions!$A$1:$H$38</definedName>
    <definedName function="false" hidden="false" localSheetId="22" name="_xlnm.Print_Area" vbProcedure="false">Emissions2!$A$1:$H$38</definedName>
    <definedName function="false" hidden="false" localSheetId="12" name="_xlnm.Print_Area" vbProcedure="false">FGH!$A$1:$Q$38</definedName>
    <definedName function="false" hidden="false" localSheetId="11" name="_xlnm.Print_Area" vbProcedure="false">Finland!$A$1:$Q$38</definedName>
    <definedName function="false" hidden="false" localSheetId="6" name="_xlnm.Print_Area" vbProcedure="false">'Fuel Oil'!$A$1:$Q$38</definedName>
    <definedName function="false" hidden="false" localSheetId="7" name="_xlnm.Print_Area" vbProcedure="false">Gasoline!$A$1:$Q$41</definedName>
    <definedName function="false" hidden="false" localSheetId="13" name="_xlnm.Print_Area" vbProcedure="false">Jblock!$A$1:$Q$38</definedName>
    <definedName function="false" hidden="false" localSheetId="8" name="_xlnm.Print_Area" vbProcedure="false">'LPG''s'!$A$1:$Q$38</definedName>
    <definedName function="false" hidden="false" localSheetId="17" name="_xlnm.Print_Area" vbProcedure="false">Orig!$A$1:$Q$38</definedName>
    <definedName function="false" hidden="false" localSheetId="16" name="_xlnm.Print_Area" vbProcedure="false">Other!$A$1:$Q$38</definedName>
    <definedName function="false" hidden="false" localSheetId="10" name="_xlnm.Print_Area" vbProcedure="false">'Pan Nat'!$A$1:$Q$41</definedName>
    <definedName function="false" hidden="false" localSheetId="9" name="_xlnm.Print_Area" vbProcedure="false">Petchems!$A$1:$Q$38</definedName>
    <definedName function="false" hidden="false" localSheetId="14" name="_xlnm.Print_Area" vbProcedure="false">Spore!$A$1:$Q$41</definedName>
    <definedName function="false" hidden="false" localSheetId="18" name="_xlnm.Print_Area" vbProcedure="false">Timber!$A$1:$Q$38</definedName>
    <definedName function="false" hidden="false" name="CriteriaAll" vbProcedure="false">'[1]'!$A$11:$A$13</definedName>
    <definedName function="false" hidden="false" name="CriteriaForUK" vbProcedure="false">'[1]'!$A$16:$A$17</definedName>
    <definedName function="false" hidden="false" name="DealMakerTable" vbProcedure="false">'[1]'!$B$2:$C$105</definedName>
    <definedName function="false" hidden="false" name="Excel_BuiltIn_Criteria" vbProcedure="false">'[1]'!$A$5:$A$6</definedName>
    <definedName function="false" hidden="false" name="HedgeNames" vbProcedure="false">'[1]'!$E$92:$E$129</definedName>
    <definedName function="false" hidden="false" name="HedgeUsedMarketValue" vbProcedure="false">'[1]'!$G$92:$G$129</definedName>
    <definedName function="false" hidden="false" name="Hedge_Beta" vbProcedure="false">'[1]'!$AS$388:$AT$740</definedName>
    <definedName function="false" hidden="false" name="Hedge_Daily_P_L" vbProcedure="false">'[1]'!$I$92:$I$129</definedName>
    <definedName function="false" hidden="false" name="Hedge_QTD_P_L" vbProcedure="false">'[1]'!$J$92:$J$129</definedName>
    <definedName function="false" hidden="false" name="IndexLivePercentChange" vbProcedure="false">'[1]'!$S$60:$S$87</definedName>
    <definedName function="false" hidden="false" name="IndexSummaryTable" vbProcedure="false">'[1]'!$A$1:$I$26</definedName>
    <definedName function="false" hidden="false" name="IndexTags" vbProcedure="false">'[1]'!$F$60:$F$87</definedName>
    <definedName function="false" hidden="false" name="IndexValues" vbProcedure="false">'[1]'!$E$58:$S$87</definedName>
    <definedName function="false" hidden="false" name="NAMEECM_Non_SLP_Total" vbProcedure="false">'[1]'!$H$4:$H$18</definedName>
    <definedName function="false" hidden="false" name="NAMEECM_SLP_Total" vbProcedure="false">'[1]'!$G$4:$G$18</definedName>
    <definedName function="false" hidden="false" name="NAMEEnron_Asia_Pacific_Total" vbProcedure="false">'[1]'!$K$4:$K$18</definedName>
    <definedName function="false" hidden="false" name="NAMEEnron_Broadband_Svcs__Total" vbProcedure="false">'[1]'!$O$4:$O$18</definedName>
    <definedName function="false" hidden="false" name="NAMEEnron_CALME_Total" vbProcedure="false">'[1]'!$J$4:$J$18</definedName>
    <definedName function="false" hidden="false" name="NAMEEnron_Corp__Total" vbProcedure="false">'[1]'!$I$4:$I$18</definedName>
    <definedName function="false" hidden="false" name="NAMEEnron_Europe_Total" vbProcedure="false">'[1]'!$N$4:$N$18</definedName>
    <definedName function="false" hidden="false" name="NAMEEnron_NA_Accrual_Income" vbProcedure="false">'[1]'!$F$4:$F$18</definedName>
    <definedName function="false" hidden="false" name="NAMEEnron_NA_Funding_Cost" vbProcedure="false">'[1]'!$E$4:$E$18</definedName>
    <definedName function="false" hidden="false" name="NAMEEnron_NA_Int_l_Total" vbProcedure="false">'[1]'!$M$4:$M$18</definedName>
    <definedName function="false" hidden="false" name="NAMEEnron_NA_Total" vbProcedure="false">'[1]'!$C$4:$C$18</definedName>
    <definedName function="false" hidden="false" name="NAMEEnron_Networks_Total" vbProcedure="false">'[1]'!$P$4:$P$18</definedName>
    <definedName function="false" hidden="false" name="NAMEEnron_South_America_Total" vbProcedure="false">'[1]'!$L$4:$L$18</definedName>
    <definedName function="false" hidden="false" name="NAMEGrand_Total" vbProcedure="false">'[1]'!$Q$4:$Q$18</definedName>
    <definedName function="false" hidden="false" name="NAMEPortfolio_Insurance" vbProcedure="false">'[1]'!$D$4:$D$18</definedName>
    <definedName function="false" hidden="false" name="PL_Date" vbProcedure="false">'[1]'!$V$53</definedName>
    <definedName function="false" hidden="false" name="Position" vbProcedure="false">'[1]'!$A$1:$AE$346</definedName>
    <definedName function="false" hidden="false" name="PricingTypeOptions" vbProcedure="false">'[1]'!$B$6:$B$10</definedName>
    <definedName function="false" hidden="false" name="Pricing_Type_Options" vbProcedure="false">'[1]'!$A$5:$B$9</definedName>
    <definedName function="false" hidden="false" name="StockPriceTable" vbProcedure="false">'[1]'!$F$18:$N$55</definedName>
    <definedName function="false" hidden="false" name="SummaryPivotPoint" vbProcedure="false">'[1]'!$A$452</definedName>
    <definedName function="false" hidden="false" name="Z_83874C97_8BB7_11D2_9732_00104B678AA7__wvu_Cols" vbProcedure="false">'[1]'!$A$1:$A$1048576,'[1]'!$I$1:$R$1048576,'[1]'!$W$1:$Y$1048576,'[1]'!$AM$1:$AO$1048576</definedName>
    <definedName function="false" hidden="false" name="Z_83874C97_8BB7_11D2_9732_00104B678AA7__wvu_PrintArea" vbProcedure="false">'[1]'!$B$1:$BE$346</definedName>
    <definedName function="false" hidden="false" name="Z_83874C97_8BB7_11D2_9732_00104B678AA7__wvu_PrintTitles" vbProcedure="false">'[1]'!$A$51:$XFD$53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<sst xmlns="http://schemas.openxmlformats.org/spreadsheetml/2006/main" count="187" uniqueCount="65">
  <si>
    <t xml:space="preserve">CRUDE &amp; PRODUCTS GROSS MARGIN</t>
  </si>
  <si>
    <t xml:space="preserve">$ in 000's</t>
  </si>
  <si>
    <t xml:space="preserve">Crude - Physical</t>
  </si>
  <si>
    <t xml:space="preserve">Crude - Financial</t>
  </si>
  <si>
    <t xml:space="preserve">Crude - Mgmt </t>
  </si>
  <si>
    <t xml:space="preserve">Distillates</t>
  </si>
  <si>
    <t xml:space="preserve">Fuel Oil/Resid</t>
  </si>
  <si>
    <t xml:space="preserve">Gasoline</t>
  </si>
  <si>
    <t xml:space="preserve">LPG's</t>
  </si>
  <si>
    <t xml:space="preserve">Petchems/Plastics</t>
  </si>
  <si>
    <t xml:space="preserve">Pan Nat</t>
  </si>
  <si>
    <t xml:space="preserve">Finland</t>
  </si>
  <si>
    <t xml:space="preserve">FGH</t>
  </si>
  <si>
    <t xml:space="preserve">J-Block</t>
  </si>
  <si>
    <t xml:space="preserve">Singapore</t>
  </si>
  <si>
    <t xml:space="preserve">ARB </t>
  </si>
  <si>
    <t xml:space="preserve">Other</t>
  </si>
  <si>
    <t xml:space="preserve">ORIGINATION</t>
  </si>
  <si>
    <t xml:space="preserve">TIMBER</t>
  </si>
  <si>
    <t xml:space="preserve">Total</t>
  </si>
  <si>
    <t xml:space="preserve">Qtrly checks</t>
  </si>
  <si>
    <t xml:space="preserve">Possibly only Houston Data</t>
  </si>
  <si>
    <t xml:space="preserve">From Jan 02 - data for Singapore was broken down, prior to that we have shown their gross margin under "Singapore" classification.</t>
  </si>
  <si>
    <t xml:space="preserve">Gasolines are included in the Distillates information</t>
  </si>
  <si>
    <t xml:space="preserve">Gasolines &amp; Pan Nat were separated from this point on</t>
  </si>
  <si>
    <t xml:space="preserve">Gross Margin</t>
  </si>
  <si>
    <t xml:space="preserve">1998 Q1</t>
  </si>
  <si>
    <t xml:space="preserve">1998 Q2</t>
  </si>
  <si>
    <t xml:space="preserve">1998 Q3</t>
  </si>
  <si>
    <t xml:space="preserve">1998 Q4</t>
  </si>
  <si>
    <t xml:space="preserve">1999 Q1</t>
  </si>
  <si>
    <t xml:space="preserve">1999 Q2</t>
  </si>
  <si>
    <t xml:space="preserve">1999 Q3</t>
  </si>
  <si>
    <t xml:space="preserve">1999 Q4</t>
  </si>
  <si>
    <t xml:space="preserve">2000 Q1</t>
  </si>
  <si>
    <t xml:space="preserve">2000 Q2</t>
  </si>
  <si>
    <t xml:space="preserve">2000 Q3</t>
  </si>
  <si>
    <t xml:space="preserve">2000 Q4</t>
  </si>
  <si>
    <t xml:space="preserve">2001 Q1</t>
  </si>
  <si>
    <t xml:space="preserve">2001 Q2</t>
  </si>
  <si>
    <t xml:space="preserve">2001 Q3</t>
  </si>
  <si>
    <t xml:space="preserve">TOTAL</t>
  </si>
  <si>
    <t xml:space="preserve">Liquids</t>
  </si>
  <si>
    <t xml:space="preserve">Coal</t>
  </si>
  <si>
    <t xml:space="preserve">Emissions</t>
  </si>
  <si>
    <t xml:space="preserve">Weather</t>
  </si>
  <si>
    <t xml:space="preserve">Financial Trading</t>
  </si>
  <si>
    <t xml:space="preserve">Coal and Emissions</t>
  </si>
  <si>
    <t xml:space="preserve">Subtotal Commercial</t>
  </si>
  <si>
    <t xml:space="preserve">C&amp;P w/o Timber</t>
  </si>
  <si>
    <t xml:space="preserve">EBIT</t>
  </si>
  <si>
    <t xml:space="preserve">2001 Q3 *</t>
  </si>
  <si>
    <t xml:space="preserve">Deal count</t>
  </si>
  <si>
    <t xml:space="preserve">2000 Q4 *</t>
  </si>
  <si>
    <t xml:space="preserve">2001 Q3 **</t>
  </si>
  <si>
    <t xml:space="preserve">Expansion of Existing Business</t>
  </si>
  <si>
    <t xml:space="preserve">($000's)</t>
  </si>
  <si>
    <t xml:space="preserve">Crude - Mgmt</t>
  </si>
  <si>
    <t xml:space="preserve">Gasolines are included in Distillates until Jan. 2001</t>
  </si>
  <si>
    <t xml:space="preserve">Fuel Oil/Residuals</t>
  </si>
  <si>
    <t xml:space="preserve">Pan Nat separated beginning Jan. 2001</t>
  </si>
  <si>
    <t xml:space="preserve">Commodity data for Singapore was not broken out until Jan. 2000.</t>
  </si>
  <si>
    <t xml:space="preserve">ARB</t>
  </si>
  <si>
    <t xml:space="preserve">Origination</t>
  </si>
  <si>
    <t xml:space="preserve">Project Timber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</si>
</sst>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&quot;$   &quot;#,##0.00_);&quot;($   &quot;#,##0.00\);&quot;$          -&quot;"/>
    <numFmt numFmtId="166" formatCode="\$#,##0_);[RED]&quot;($&quot;#,##0\)"/>
    <numFmt numFmtId="167" formatCode="#,##0.0000_);\(#,##0.0000\);_ &quot;-  &quot;"/>
    <numFmt numFmtId="168" formatCode="[$-409]#,##0_);\(#,##0\)"/>
    <numFmt numFmtId="169" formatCode="0.00_)"/>
    <numFmt numFmtId="170" formatCode="0.00%"/>
    <numFmt numFmtId="171" formatCode="#,##0"/>
    <numFmt numFmtId="172" formatCode="0.0_%;\(0.0\)%;&quot; -   &quot;"/>
    <numFmt numFmtId="173" formatCode="0.0%_);\(0.0\)%;&quot; -&quot;"/>
    <numFmt numFmtId="174" formatCode="0.0_;;;"/>
    <numFmt numFmtId="175" formatCode="#,###.000_);\(#,##0.000\);&quot; - &quot;_ "/>
    <numFmt numFmtId="176" formatCode="[$-409]mmm\-yy"/>
    <numFmt numFmtId="177" formatCode="_(* #,##0.00_);_(* \(#,##0.00\);_(* \-??_);_(@_)"/>
    <numFmt numFmtId="178" formatCode="_(* #,##0_);_(* \(#,##0\);_(* \-??_);_(@_)"/>
    <numFmt numFmtId="179" formatCode="_(* #,##0.0_);_(* \(#,##0.0\);_(* \-??_);_(@_)"/>
    <numFmt numFmtId="180" formatCode="[$-409]#,##0_);[RED]\(#,##0\)"/>
  </numFmts>
  <fonts count="3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b val="true"/>
      <sz val="12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0"/>
      <name val="Tahoma"/>
      <family val="0"/>
    </font>
    <font>
      <sz val="8"/>
      <name val="Arial"/>
      <family val="0"/>
    </font>
    <font>
      <sz val="8"/>
      <color rgb="FF0000FF"/>
      <name val="Arial"/>
      <family val="2"/>
    </font>
    <font>
      <sz val="12"/>
      <name val="바탕체"/>
      <family val="1"/>
      <charset val="129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0080"/>
      <name val="Arial"/>
      <family val="2"/>
    </font>
    <font>
      <sz val="10"/>
      <name val="Arial Narrow"/>
      <family val="2"/>
    </font>
    <font>
      <i val="true"/>
      <sz val="10"/>
      <name val="Arial Narrow"/>
      <family val="2"/>
    </font>
    <font>
      <b val="true"/>
      <sz val="12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sz val="10"/>
      <name val="Tahoma"/>
      <family val="2"/>
    </font>
    <font>
      <b val="true"/>
      <sz val="26"/>
      <name val="Arial"/>
      <family val="2"/>
    </font>
    <font>
      <sz val="20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8"/>
      <color rgb="FF000000"/>
      <name val="Arial"/>
      <family val="2"/>
    </font>
    <font>
      <b val="true"/>
      <sz val="8"/>
      <color rgb="FF000000"/>
      <name val="Arial"/>
      <family val="2"/>
    </font>
    <font>
      <sz val="20.25"/>
      <color rgb="FF000000"/>
      <name val="Arial"/>
      <family val="2"/>
    </font>
    <font>
      <b val="true"/>
      <sz val="8.5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1"/>
      <color rgb="FF000000"/>
      <name val="Arial"/>
      <family val="2"/>
    </font>
    <font>
      <sz val="12"/>
      <color rgb="FF000000"/>
      <name val="Arial"/>
      <family val="2"/>
    </font>
    <font>
      <b val="true"/>
      <sz val="10.5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00"/>
        <bgColor rgb="FFFFFF0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</borders>
  <cellStyleXfs count="4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applyFont="true" applyBorder="false" applyAlignment="false" applyProtection="true">
      <protection locked="tru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3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0" borderId="2" applyFont="true" applyBorder="true" applyAlignment="false" applyProtection="false"/>
    <xf numFmtId="164" fontId="7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4" applyFont="true" applyBorder="true" applyAlignment="false" applyProtection="false"/>
    <xf numFmtId="164" fontId="5" fillId="4" borderId="0" applyFont="true" applyBorder="false" applyAlignment="false" applyProtection="false"/>
    <xf numFmtId="168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false" applyAlignment="false" applyProtection="false"/>
    <xf numFmtId="164" fontId="0" fillId="0" borderId="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5" borderId="0" applyFont="true" applyBorder="false" applyAlignment="false" applyProtection="false"/>
    <xf numFmtId="168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0" applyFont="true" applyBorder="false" applyAlignment="false" applyProtection="false"/>
    <xf numFmtId="171" fontId="13" fillId="0" borderId="4" applyFont="true" applyBorder="tru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7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8" xfId="3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6" xfId="3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8" xfId="3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9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1" fillId="0" borderId="9" xfId="34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21" fillId="0" borderId="10" xfId="34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3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1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8" fillId="0" borderId="0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6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0" fillId="0" borderId="6" xfId="34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0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1" fillId="0" borderId="0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8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9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3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Calc Currency (0)" xfId="21"/>
    <cellStyle name="Date" xfId="22"/>
    <cellStyle name="Fixed" xfId="23"/>
    <cellStyle name="Grey" xfId="24"/>
    <cellStyle name="HEADER" xfId="25"/>
    <cellStyle name="Header1" xfId="26"/>
    <cellStyle name="Header2" xfId="27"/>
    <cellStyle name="Heading 1" xfId="28"/>
    <cellStyle name="Heading2" xfId="29"/>
    <cellStyle name="HIGHLIGHT" xfId="30"/>
    <cellStyle name="Input [yellow]" xfId="31"/>
    <cellStyle name="no dec" xfId="32"/>
    <cellStyle name="Normal - Style1" xfId="33"/>
    <cellStyle name="Normal_98 99 00 Actual EBIT-Laurel" xfId="34"/>
    <cellStyle name="Normal_~0007077" xfId="35"/>
    <cellStyle name="Percent [2]" xfId="36"/>
    <cellStyle name="Total" xfId="37"/>
    <cellStyle name="Unprot" xfId="38"/>
    <cellStyle name="Unprot$" xfId="39"/>
    <cellStyle name="Unprot_CurrencySKorea" xfId="40"/>
    <cellStyle name="Unprotect" xfId="41"/>
    <cellStyle name="콤마 [0]_94하반기" xfId="42"/>
    <cellStyle name="콤마_94하반기" xfId="43"/>
    <cellStyle name="통화 [0]_94하반기" xfId="44"/>
    <cellStyle name="통화_94하반기" xfId="45"/>
    <cellStyle name="표준_Ⅰ.경영실적" xfId="46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externalLink" Target="externalLinks/externalLink1.xml"/><Relationship Id="rId2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0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1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2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25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6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7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8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9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0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2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4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5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6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numFmt formatCode="[$-409]#,##0_);[RED]\(#,##0\)" sourceLinked="1"/>
            <c:dLbl>
              <c:idx val="0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2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5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6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7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8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9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0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1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2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3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4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5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6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ff0000"/>
                </a:solidFill>
                <a:round/>
              </a:ln>
            </c:spPr>
            <c:trendlineType val="movingAvg"/>
            <c:period val="2"/>
            <c:forward val="0"/>
            <c:backward val="0"/>
            <c:dispRSqr val="0"/>
            <c:dispEq val="0"/>
          </c:trendline>
          <c:cat>
            <c:strRef>
              <c:f>SUMMARY!$C$5:$AU$5</c:f>
              <c:strCache>
                <c:ptCount val="37"/>
                <c:pt idx="0">
                  <c:v>Sep-98</c:v>
                </c:pt>
                <c:pt idx="1">
                  <c:v>Oct-98</c:v>
                </c:pt>
                <c:pt idx="2">
                  <c:v>Nov-98</c:v>
                </c:pt>
                <c:pt idx="3">
                  <c:v>Dec-98</c:v>
                </c:pt>
                <c:pt idx="4">
                  <c:v>Jan-99</c:v>
                </c:pt>
                <c:pt idx="5">
                  <c:v>Feb-99</c:v>
                </c:pt>
                <c:pt idx="6">
                  <c:v>Mar-99</c:v>
                </c:pt>
                <c:pt idx="7">
                  <c:v>Apr-99</c:v>
                </c:pt>
                <c:pt idx="8">
                  <c:v>May-99</c:v>
                </c:pt>
                <c:pt idx="9">
                  <c:v>Jun-99</c:v>
                </c:pt>
                <c:pt idx="10">
                  <c:v>Jul-99</c:v>
                </c:pt>
                <c:pt idx="11">
                  <c:v>Aug-99</c:v>
                </c:pt>
                <c:pt idx="12">
                  <c:v>Sep-99</c:v>
                </c:pt>
                <c:pt idx="13">
                  <c:v>Oct-99</c:v>
                </c:pt>
                <c:pt idx="14">
                  <c:v>Nov-99</c:v>
                </c:pt>
                <c:pt idx="15">
                  <c:v>Dec-99</c:v>
                </c:pt>
                <c:pt idx="16">
                  <c:v>Jan-00</c:v>
                </c:pt>
                <c:pt idx="17">
                  <c:v>Feb-00</c:v>
                </c:pt>
                <c:pt idx="18">
                  <c:v>Mar-00</c:v>
                </c:pt>
                <c:pt idx="19">
                  <c:v>Apr-00</c:v>
                </c:pt>
                <c:pt idx="20">
                  <c:v>May-00</c:v>
                </c:pt>
                <c:pt idx="21">
                  <c:v>Jun-00</c:v>
                </c:pt>
                <c:pt idx="22">
                  <c:v>Jul-00</c:v>
                </c:pt>
                <c:pt idx="23">
                  <c:v>Aug-00</c:v>
                </c:pt>
                <c:pt idx="24">
                  <c:v>Sep-00</c:v>
                </c:pt>
                <c:pt idx="25">
                  <c:v>Oct-00</c:v>
                </c:pt>
                <c:pt idx="26">
                  <c:v>Nov-00</c:v>
                </c:pt>
                <c:pt idx="27">
                  <c:v>Dec-00</c:v>
                </c:pt>
                <c:pt idx="28">
                  <c:v>Jan-01</c:v>
                </c:pt>
                <c:pt idx="29">
                  <c:v>Feb-01</c:v>
                </c:pt>
                <c:pt idx="30">
                  <c:v>Mar-01</c:v>
                </c:pt>
                <c:pt idx="31">
                  <c:v>Apr-01</c:v>
                </c:pt>
                <c:pt idx="32">
                  <c:v>May-01</c:v>
                </c:pt>
                <c:pt idx="33">
                  <c:v>Jun-01</c:v>
                </c:pt>
                <c:pt idx="34">
                  <c:v>Jul-01</c:v>
                </c:pt>
                <c:pt idx="35">
                  <c:v>Aug-01</c:v>
                </c:pt>
                <c:pt idx="36">
                  <c:v>Sep-01</c:v>
                </c:pt>
              </c:strCache>
            </c:strRef>
          </c:cat>
          <c:val>
            <c:numRef>
              <c:f>SUMMARY!$C$7:$AU$7</c:f>
              <c:numCache>
                <c:formatCode>\$#,##0_);[RED]"($"#,##0\)</c:formatCode>
                <c:ptCount val="37"/>
                <c:pt idx="0">
                  <c:v>1455.996</c:v>
                </c:pt>
                <c:pt idx="1">
                  <c:v>-125.341</c:v>
                </c:pt>
                <c:pt idx="2">
                  <c:v>1830.50505722876</c:v>
                </c:pt>
                <c:pt idx="3">
                  <c:v>128.770983695945</c:v>
                </c:pt>
                <c:pt idx="4">
                  <c:v>1047.31119258983</c:v>
                </c:pt>
                <c:pt idx="5">
                  <c:v>-302.786875135319</c:v>
                </c:pt>
                <c:pt idx="6">
                  <c:v>1110.63374072055</c:v>
                </c:pt>
                <c:pt idx="7">
                  <c:v>433.103425750337</c:v>
                </c:pt>
                <c:pt idx="8">
                  <c:v>524.081210294902</c:v>
                </c:pt>
                <c:pt idx="9">
                  <c:v>1222.61898413396</c:v>
                </c:pt>
                <c:pt idx="10">
                  <c:v>463.363241089437</c:v>
                </c:pt>
                <c:pt idx="11">
                  <c:v>1961.30214056686</c:v>
                </c:pt>
                <c:pt idx="12">
                  <c:v>1647.90314266999</c:v>
                </c:pt>
                <c:pt idx="13">
                  <c:v>69.2593620266547</c:v>
                </c:pt>
                <c:pt idx="14">
                  <c:v>-117.624209825148</c:v>
                </c:pt>
                <c:pt idx="15">
                  <c:v>1230.83629189498</c:v>
                </c:pt>
                <c:pt idx="16">
                  <c:v>1273.16612166185</c:v>
                </c:pt>
                <c:pt idx="17">
                  <c:v>104.212965828886</c:v>
                </c:pt>
                <c:pt idx="18">
                  <c:v>1774.92600847117</c:v>
                </c:pt>
                <c:pt idx="19">
                  <c:v>-4540.33213567284</c:v>
                </c:pt>
                <c:pt idx="20">
                  <c:v>682.706635688792</c:v>
                </c:pt>
                <c:pt idx="21">
                  <c:v>6920.21881910432</c:v>
                </c:pt>
                <c:pt idx="22">
                  <c:v>-5354.10083898198</c:v>
                </c:pt>
                <c:pt idx="23">
                  <c:v>-3939.24121638478</c:v>
                </c:pt>
                <c:pt idx="24">
                  <c:v>12203.8959417064</c:v>
                </c:pt>
                <c:pt idx="25">
                  <c:v>-2189.66977655229</c:v>
                </c:pt>
                <c:pt idx="26">
                  <c:v>5754.82807192514</c:v>
                </c:pt>
                <c:pt idx="27">
                  <c:v>24919.4765696136</c:v>
                </c:pt>
                <c:pt idx="28">
                  <c:v>3111.59629465425</c:v>
                </c:pt>
                <c:pt idx="29">
                  <c:v>-6933.21118323603</c:v>
                </c:pt>
                <c:pt idx="30">
                  <c:v>38736.937828969</c:v>
                </c:pt>
                <c:pt idx="31">
                  <c:v>-27819.1138196024</c:v>
                </c:pt>
                <c:pt idx="32">
                  <c:v>-20720.0020293565</c:v>
                </c:pt>
                <c:pt idx="33">
                  <c:v>-18014.6002175341</c:v>
                </c:pt>
                <c:pt idx="34">
                  <c:v>-24366.7762635141</c:v>
                </c:pt>
                <c:pt idx="35">
                  <c:v>-12003.9374379892</c:v>
                </c:pt>
                <c:pt idx="36">
                  <c:v>-8136.11758772289</c:v>
                </c:pt>
              </c:numCache>
            </c:numRef>
          </c:val>
        </c:ser>
        <c:gapWidth val="30"/>
        <c:overlap val="0"/>
        <c:axId val="40834921"/>
        <c:axId val="56209511"/>
      </c:barChart>
      <c:catAx>
        <c:axId val="40834921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209511"/>
        <c:crossesAt val="0"/>
        <c:auto val="1"/>
        <c:lblAlgn val="ctr"/>
        <c:lblOffset val="100"/>
        <c:noMultiLvlLbl val="0"/>
      </c:catAx>
      <c:valAx>
        <c:axId val="56209511"/>
        <c:scaling>
          <c:orientation val="minMax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numFmt formatCode="\$#,##0_);[RED]&quot;($&quot;#,##0\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2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834921"/>
        <c:crossBetween val="midCat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0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1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2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3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4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5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6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numFmt formatCode="[$-409]#,##0_);[RED]\(#,##0\)" sourceLinked="1"/>
            <c:dLbl>
              <c:idx val="0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2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3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4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5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6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ff0000"/>
                </a:solidFill>
                <a:round/>
              </a:ln>
            </c:spPr>
            <c:trendlineType val="movingAvg"/>
            <c:period val="2"/>
            <c:forward val="0"/>
            <c:backward val="0"/>
            <c:dispRSqr val="0"/>
            <c:dispEq val="0"/>
          </c:trendline>
          <c:cat>
            <c:strRef>
              <c:f>SUMMARY!$C$5:$AU$5</c:f>
              <c:strCache>
                <c:ptCount val="37"/>
                <c:pt idx="0">
                  <c:v>Sep-98</c:v>
                </c:pt>
                <c:pt idx="1">
                  <c:v>Oct-98</c:v>
                </c:pt>
                <c:pt idx="2">
                  <c:v>Nov-98</c:v>
                </c:pt>
                <c:pt idx="3">
                  <c:v>Dec-98</c:v>
                </c:pt>
                <c:pt idx="4">
                  <c:v>Jan-99</c:v>
                </c:pt>
                <c:pt idx="5">
                  <c:v>Feb-99</c:v>
                </c:pt>
                <c:pt idx="6">
                  <c:v>Mar-99</c:v>
                </c:pt>
                <c:pt idx="7">
                  <c:v>Apr-99</c:v>
                </c:pt>
                <c:pt idx="8">
                  <c:v>May-99</c:v>
                </c:pt>
                <c:pt idx="9">
                  <c:v>Jun-99</c:v>
                </c:pt>
                <c:pt idx="10">
                  <c:v>Jul-99</c:v>
                </c:pt>
                <c:pt idx="11">
                  <c:v>Aug-99</c:v>
                </c:pt>
                <c:pt idx="12">
                  <c:v>Sep-99</c:v>
                </c:pt>
                <c:pt idx="13">
                  <c:v>Oct-99</c:v>
                </c:pt>
                <c:pt idx="14">
                  <c:v>Nov-99</c:v>
                </c:pt>
                <c:pt idx="15">
                  <c:v>Dec-99</c:v>
                </c:pt>
                <c:pt idx="16">
                  <c:v>Jan-00</c:v>
                </c:pt>
                <c:pt idx="17">
                  <c:v>Feb-00</c:v>
                </c:pt>
                <c:pt idx="18">
                  <c:v>Mar-00</c:v>
                </c:pt>
                <c:pt idx="19">
                  <c:v>Apr-00</c:v>
                </c:pt>
                <c:pt idx="20">
                  <c:v>May-00</c:v>
                </c:pt>
                <c:pt idx="21">
                  <c:v>Jun-00</c:v>
                </c:pt>
                <c:pt idx="22">
                  <c:v>Jul-00</c:v>
                </c:pt>
                <c:pt idx="23">
                  <c:v>Aug-00</c:v>
                </c:pt>
                <c:pt idx="24">
                  <c:v>Sep-00</c:v>
                </c:pt>
                <c:pt idx="25">
                  <c:v>Oct-00</c:v>
                </c:pt>
                <c:pt idx="26">
                  <c:v>Nov-00</c:v>
                </c:pt>
                <c:pt idx="27">
                  <c:v>Dec-00</c:v>
                </c:pt>
                <c:pt idx="28">
                  <c:v>Jan-01</c:v>
                </c:pt>
                <c:pt idx="29">
                  <c:v>Feb-01</c:v>
                </c:pt>
                <c:pt idx="30">
                  <c:v>Mar-01</c:v>
                </c:pt>
                <c:pt idx="31">
                  <c:v>Apr-01</c:v>
                </c:pt>
                <c:pt idx="32">
                  <c:v>May-01</c:v>
                </c:pt>
                <c:pt idx="33">
                  <c:v>Jun-01</c:v>
                </c:pt>
                <c:pt idx="34">
                  <c:v>Jul-01</c:v>
                </c:pt>
                <c:pt idx="35">
                  <c:v>Aug-01</c:v>
                </c:pt>
                <c:pt idx="36">
                  <c:v>Sep-01</c:v>
                </c:pt>
              </c:strCache>
            </c:strRef>
          </c:cat>
          <c:val>
            <c:numRef>
              <c:f>SUMMARY!$C$16:$AU$16</c:f>
              <c:numCache>
                <c:formatCode>\$#,##0_);[RED]"($"#,##0\)</c:formatCode>
                <c:ptCount val="37"/>
                <c:pt idx="0">
                  <c:v>-4257</c:v>
                </c:pt>
                <c:pt idx="1">
                  <c:v>0</c:v>
                </c:pt>
                <c:pt idx="2">
                  <c:v>4524</c:v>
                </c:pt>
                <c:pt idx="3">
                  <c:v>-148.6973</c:v>
                </c:pt>
                <c:pt idx="4">
                  <c:v>424.758</c:v>
                </c:pt>
                <c:pt idx="5">
                  <c:v>154.158</c:v>
                </c:pt>
                <c:pt idx="6">
                  <c:v>1036.351</c:v>
                </c:pt>
                <c:pt idx="7">
                  <c:v>1260.326</c:v>
                </c:pt>
                <c:pt idx="8">
                  <c:v>-943.548</c:v>
                </c:pt>
                <c:pt idx="9">
                  <c:v>1258.844</c:v>
                </c:pt>
                <c:pt idx="10">
                  <c:v>926.029</c:v>
                </c:pt>
                <c:pt idx="11">
                  <c:v>-287.582</c:v>
                </c:pt>
                <c:pt idx="12">
                  <c:v>-82.9159999999999</c:v>
                </c:pt>
                <c:pt idx="13">
                  <c:v>-660.4288</c:v>
                </c:pt>
                <c:pt idx="14">
                  <c:v>-2624.885</c:v>
                </c:pt>
                <c:pt idx="15">
                  <c:v>-2507.761</c:v>
                </c:pt>
                <c:pt idx="16">
                  <c:v>-886.901</c:v>
                </c:pt>
                <c:pt idx="17">
                  <c:v>-901.465</c:v>
                </c:pt>
                <c:pt idx="18">
                  <c:v>-1671.918</c:v>
                </c:pt>
                <c:pt idx="19">
                  <c:v>-914.73728</c:v>
                </c:pt>
                <c:pt idx="20">
                  <c:v>4.602</c:v>
                </c:pt>
                <c:pt idx="21">
                  <c:v>-273.448</c:v>
                </c:pt>
                <c:pt idx="22">
                  <c:v>30.771</c:v>
                </c:pt>
              </c:numCache>
            </c:numRef>
          </c:val>
        </c:ser>
        <c:gapWidth val="30"/>
        <c:overlap val="0"/>
        <c:axId val="5731800"/>
        <c:axId val="11295894"/>
      </c:barChart>
      <c:catAx>
        <c:axId val="5731800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295894"/>
        <c:crossesAt val="0"/>
        <c:auto val="1"/>
        <c:lblAlgn val="ctr"/>
        <c:lblOffset val="100"/>
        <c:noMultiLvlLbl val="0"/>
      </c:catAx>
      <c:valAx>
        <c:axId val="11295894"/>
        <c:scaling>
          <c:orientation val="minMax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numFmt formatCode="\$#,##0_);[RED]&quot;($&quot;#,##0\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2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31800"/>
        <c:crossBetween val="midCat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0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1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2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25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6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7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8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9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0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2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4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5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6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numFmt formatCode="[$-409]#,##0_);[RED]\(#,##0\)" sourceLinked="1"/>
            <c:dLbl>
              <c:idx val="0"/>
              <c:numFmt formatCode="[$-409]#,##0_);[RED]\(#,##0\)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numFmt formatCode="[$-409]#,##0_);[RED]\(#,##0\)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numFmt formatCode="[$-409]#,##0_);[RED]\(#,##0\)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numFmt formatCode="[$-409]#,##0_);[RED]\(#,##0\)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numFmt formatCode="[$-409]#,##0_);[RED]\(#,##0\)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numFmt formatCode="[$-409]#,##0_);[RED]\(#,##0\)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numFmt formatCode="[$-409]#,##0_);[RED]\(#,##0\)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numFmt formatCode="[$-409]#,##0_);[RED]\(#,##0\)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numFmt formatCode="[$-409]#,##0_);[RED]\(#,##0\)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numFmt formatCode="[$-409]#,##0_);[RED]\(#,##0\)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numFmt formatCode="[$-409]#,##0_);[RED]\(#,##0\)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numFmt formatCode="[$-409]#,##0_);[RED]\(#,##0\)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2"/>
              <c:numFmt formatCode="[$-409]#,##0_);[RED]\(#,##0\)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5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6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7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8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9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0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1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2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3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4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5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6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ff0000"/>
                </a:solidFill>
                <a:round/>
              </a:ln>
            </c:spPr>
            <c:trendlineType val="movingAvg"/>
            <c:period val="2"/>
            <c:forward val="0"/>
            <c:backward val="0"/>
            <c:dispRSqr val="0"/>
            <c:dispEq val="0"/>
          </c:trendline>
          <c:cat>
            <c:strRef>
              <c:f>SUMMARY!$C$5:$AU$5</c:f>
              <c:strCache>
                <c:ptCount val="37"/>
                <c:pt idx="0">
                  <c:v>Sep-98</c:v>
                </c:pt>
                <c:pt idx="1">
                  <c:v>Oct-98</c:v>
                </c:pt>
                <c:pt idx="2">
                  <c:v>Nov-98</c:v>
                </c:pt>
                <c:pt idx="3">
                  <c:v>Dec-98</c:v>
                </c:pt>
                <c:pt idx="4">
                  <c:v>Jan-99</c:v>
                </c:pt>
                <c:pt idx="5">
                  <c:v>Feb-99</c:v>
                </c:pt>
                <c:pt idx="6">
                  <c:v>Mar-99</c:v>
                </c:pt>
                <c:pt idx="7">
                  <c:v>Apr-99</c:v>
                </c:pt>
                <c:pt idx="8">
                  <c:v>May-99</c:v>
                </c:pt>
                <c:pt idx="9">
                  <c:v>Jun-99</c:v>
                </c:pt>
                <c:pt idx="10">
                  <c:v>Jul-99</c:v>
                </c:pt>
                <c:pt idx="11">
                  <c:v>Aug-99</c:v>
                </c:pt>
                <c:pt idx="12">
                  <c:v>Sep-99</c:v>
                </c:pt>
                <c:pt idx="13">
                  <c:v>Oct-99</c:v>
                </c:pt>
                <c:pt idx="14">
                  <c:v>Nov-99</c:v>
                </c:pt>
                <c:pt idx="15">
                  <c:v>Dec-99</c:v>
                </c:pt>
                <c:pt idx="16">
                  <c:v>Jan-00</c:v>
                </c:pt>
                <c:pt idx="17">
                  <c:v>Feb-00</c:v>
                </c:pt>
                <c:pt idx="18">
                  <c:v>Mar-00</c:v>
                </c:pt>
                <c:pt idx="19">
                  <c:v>Apr-00</c:v>
                </c:pt>
                <c:pt idx="20">
                  <c:v>May-00</c:v>
                </c:pt>
                <c:pt idx="21">
                  <c:v>Jun-00</c:v>
                </c:pt>
                <c:pt idx="22">
                  <c:v>Jul-00</c:v>
                </c:pt>
                <c:pt idx="23">
                  <c:v>Aug-00</c:v>
                </c:pt>
                <c:pt idx="24">
                  <c:v>Sep-00</c:v>
                </c:pt>
                <c:pt idx="25">
                  <c:v>Oct-00</c:v>
                </c:pt>
                <c:pt idx="26">
                  <c:v>Nov-00</c:v>
                </c:pt>
                <c:pt idx="27">
                  <c:v>Dec-00</c:v>
                </c:pt>
                <c:pt idx="28">
                  <c:v>Jan-01</c:v>
                </c:pt>
                <c:pt idx="29">
                  <c:v>Feb-01</c:v>
                </c:pt>
                <c:pt idx="30">
                  <c:v>Mar-01</c:v>
                </c:pt>
                <c:pt idx="31">
                  <c:v>Apr-01</c:v>
                </c:pt>
                <c:pt idx="32">
                  <c:v>May-01</c:v>
                </c:pt>
                <c:pt idx="33">
                  <c:v>Jun-01</c:v>
                </c:pt>
                <c:pt idx="34">
                  <c:v>Jul-01</c:v>
                </c:pt>
                <c:pt idx="35">
                  <c:v>Aug-01</c:v>
                </c:pt>
                <c:pt idx="36">
                  <c:v>Sep-01</c:v>
                </c:pt>
              </c:strCache>
            </c:strRef>
          </c:cat>
          <c:val>
            <c:numRef>
              <c:f>SUMMARY!$C$17:$AU$17</c:f>
              <c:numCache>
                <c:formatCode>\$#,##0_);[RED]"($"#,##0\)</c:formatCode>
                <c:ptCount val="37"/>
                <c:pt idx="16">
                  <c:v>131.54</c:v>
                </c:pt>
                <c:pt idx="17">
                  <c:v>179.293</c:v>
                </c:pt>
                <c:pt idx="18">
                  <c:v>3946.048</c:v>
                </c:pt>
                <c:pt idx="19">
                  <c:v>196.971947625537</c:v>
                </c:pt>
                <c:pt idx="20">
                  <c:v>-1521.03637</c:v>
                </c:pt>
                <c:pt idx="21">
                  <c:v>-343.025979999999</c:v>
                </c:pt>
                <c:pt idx="22">
                  <c:v>-3898.84625</c:v>
                </c:pt>
                <c:pt idx="23">
                  <c:v>506.803410000001</c:v>
                </c:pt>
                <c:pt idx="24">
                  <c:v>-1783.4749895207</c:v>
                </c:pt>
                <c:pt idx="25">
                  <c:v>1308.75487388649</c:v>
                </c:pt>
                <c:pt idx="26">
                  <c:v>509.506967246988</c:v>
                </c:pt>
                <c:pt idx="27">
                  <c:v>-668.601827116051</c:v>
                </c:pt>
                <c:pt idx="28">
                  <c:v>457.705763150062</c:v>
                </c:pt>
                <c:pt idx="29">
                  <c:v>331.947277870711</c:v>
                </c:pt>
                <c:pt idx="30">
                  <c:v>-8356.6505637008</c:v>
                </c:pt>
                <c:pt idx="31">
                  <c:v>79.7829976272369</c:v>
                </c:pt>
                <c:pt idx="32">
                  <c:v>394.92511102119</c:v>
                </c:pt>
                <c:pt idx="33">
                  <c:v>-21587.8248338669</c:v>
                </c:pt>
                <c:pt idx="34">
                  <c:v>28.2077404999997</c:v>
                </c:pt>
                <c:pt idx="35">
                  <c:v>-0.00339579999995287</c:v>
                </c:pt>
                <c:pt idx="36">
                  <c:v>-4.60812009999982</c:v>
                </c:pt>
              </c:numCache>
            </c:numRef>
          </c:val>
        </c:ser>
        <c:gapWidth val="30"/>
        <c:overlap val="0"/>
        <c:axId val="72575473"/>
        <c:axId val="82066322"/>
      </c:barChart>
      <c:catAx>
        <c:axId val="72575473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066322"/>
        <c:crossesAt val="0"/>
        <c:auto val="1"/>
        <c:lblAlgn val="ctr"/>
        <c:lblOffset val="100"/>
        <c:noMultiLvlLbl val="0"/>
      </c:catAx>
      <c:valAx>
        <c:axId val="82066322"/>
        <c:scaling>
          <c:orientation val="minMax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numFmt formatCode="\$#,##0_);[RED]&quot;($&quot;#,##0\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2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575473"/>
        <c:crossBetween val="midCat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0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1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2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3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4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5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6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numFmt formatCode="[$-409]#,##0_);[RED]\(#,##0\)" sourceLinked="1"/>
            <c:dLbl>
              <c:idx val="0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2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3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4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5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6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ff0000"/>
                </a:solidFill>
                <a:round/>
              </a:ln>
            </c:spPr>
            <c:trendlineType val="movingAvg"/>
            <c:period val="2"/>
            <c:forward val="0"/>
            <c:backward val="0"/>
            <c:dispRSqr val="0"/>
            <c:dispEq val="0"/>
          </c:trendline>
          <c:cat>
            <c:strRef>
              <c:f>SUMMARY!$C$5:$AU$5</c:f>
              <c:strCache>
                <c:ptCount val="37"/>
                <c:pt idx="0">
                  <c:v>Sep-98</c:v>
                </c:pt>
                <c:pt idx="1">
                  <c:v>Oct-98</c:v>
                </c:pt>
                <c:pt idx="2">
                  <c:v>Nov-98</c:v>
                </c:pt>
                <c:pt idx="3">
                  <c:v>Dec-98</c:v>
                </c:pt>
                <c:pt idx="4">
                  <c:v>Jan-99</c:v>
                </c:pt>
                <c:pt idx="5">
                  <c:v>Feb-99</c:v>
                </c:pt>
                <c:pt idx="6">
                  <c:v>Mar-99</c:v>
                </c:pt>
                <c:pt idx="7">
                  <c:v>Apr-99</c:v>
                </c:pt>
                <c:pt idx="8">
                  <c:v>May-99</c:v>
                </c:pt>
                <c:pt idx="9">
                  <c:v>Jun-99</c:v>
                </c:pt>
                <c:pt idx="10">
                  <c:v>Jul-99</c:v>
                </c:pt>
                <c:pt idx="11">
                  <c:v>Aug-99</c:v>
                </c:pt>
                <c:pt idx="12">
                  <c:v>Sep-99</c:v>
                </c:pt>
                <c:pt idx="13">
                  <c:v>Oct-99</c:v>
                </c:pt>
                <c:pt idx="14">
                  <c:v>Nov-99</c:v>
                </c:pt>
                <c:pt idx="15">
                  <c:v>Dec-99</c:v>
                </c:pt>
                <c:pt idx="16">
                  <c:v>Jan-00</c:v>
                </c:pt>
                <c:pt idx="17">
                  <c:v>Feb-00</c:v>
                </c:pt>
                <c:pt idx="18">
                  <c:v>Mar-00</c:v>
                </c:pt>
                <c:pt idx="19">
                  <c:v>Apr-00</c:v>
                </c:pt>
                <c:pt idx="20">
                  <c:v>May-00</c:v>
                </c:pt>
                <c:pt idx="21">
                  <c:v>Jun-00</c:v>
                </c:pt>
                <c:pt idx="22">
                  <c:v>Jul-00</c:v>
                </c:pt>
                <c:pt idx="23">
                  <c:v>Aug-00</c:v>
                </c:pt>
                <c:pt idx="24">
                  <c:v>Sep-00</c:v>
                </c:pt>
                <c:pt idx="25">
                  <c:v>Oct-00</c:v>
                </c:pt>
                <c:pt idx="26">
                  <c:v>Nov-00</c:v>
                </c:pt>
                <c:pt idx="27">
                  <c:v>Dec-00</c:v>
                </c:pt>
                <c:pt idx="28">
                  <c:v>Jan-01</c:v>
                </c:pt>
                <c:pt idx="29">
                  <c:v>Feb-01</c:v>
                </c:pt>
                <c:pt idx="30">
                  <c:v>Mar-01</c:v>
                </c:pt>
                <c:pt idx="31">
                  <c:v>Apr-01</c:v>
                </c:pt>
                <c:pt idx="32">
                  <c:v>May-01</c:v>
                </c:pt>
                <c:pt idx="33">
                  <c:v>Jun-01</c:v>
                </c:pt>
                <c:pt idx="34">
                  <c:v>Jul-01</c:v>
                </c:pt>
                <c:pt idx="35">
                  <c:v>Aug-01</c:v>
                </c:pt>
                <c:pt idx="36">
                  <c:v>Sep-01</c:v>
                </c:pt>
              </c:strCache>
            </c:strRef>
          </c:cat>
          <c:val>
            <c:numRef>
              <c:f>SUMMARY!$C$18:$AU$18</c:f>
              <c:numCache>
                <c:formatCode>\$#,##0_);[RED]"($"#,##0\)</c:formatCode>
                <c:ptCount val="37"/>
                <c:pt idx="0">
                  <c:v>375</c:v>
                </c:pt>
                <c:pt idx="1">
                  <c:v>5</c:v>
                </c:pt>
                <c:pt idx="2">
                  <c:v>208</c:v>
                </c:pt>
                <c:pt idx="3">
                  <c:v>-188</c:v>
                </c:pt>
                <c:pt idx="4">
                  <c:v>166</c:v>
                </c:pt>
                <c:pt idx="5">
                  <c:v>551</c:v>
                </c:pt>
                <c:pt idx="6">
                  <c:v>25</c:v>
                </c:pt>
                <c:pt idx="7">
                  <c:v>4</c:v>
                </c:pt>
                <c:pt idx="8">
                  <c:v>-12</c:v>
                </c:pt>
                <c:pt idx="9">
                  <c:v>-22</c:v>
                </c:pt>
                <c:pt idx="10">
                  <c:v>18</c:v>
                </c:pt>
                <c:pt idx="11">
                  <c:v>-1</c:v>
                </c:pt>
                <c:pt idx="12">
                  <c:v>29</c:v>
                </c:pt>
                <c:pt idx="13">
                  <c:v>20</c:v>
                </c:pt>
                <c:pt idx="14">
                  <c:v>-15</c:v>
                </c:pt>
                <c:pt idx="15">
                  <c:v>-771</c:v>
                </c:pt>
              </c:numCache>
            </c:numRef>
          </c:val>
        </c:ser>
        <c:gapWidth val="30"/>
        <c:overlap val="0"/>
        <c:axId val="23854766"/>
        <c:axId val="84463951"/>
      </c:barChart>
      <c:catAx>
        <c:axId val="23854766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463951"/>
        <c:crossesAt val="0"/>
        <c:auto val="1"/>
        <c:lblAlgn val="ctr"/>
        <c:lblOffset val="100"/>
        <c:noMultiLvlLbl val="0"/>
      </c:catAx>
      <c:valAx>
        <c:axId val="84463951"/>
        <c:scaling>
          <c:orientation val="minMax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numFmt formatCode="\$#,##0_);[RED]&quot;($&quot;#,##0\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2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854766"/>
        <c:crossBetween val="midCat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0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1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2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3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4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5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6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numFmt formatCode="[$-409]#,##0_);[RED]\(#,##0\)" sourceLinked="1"/>
            <c:dLbl>
              <c:idx val="0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2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3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4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5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6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ff0000"/>
                </a:solidFill>
                <a:round/>
              </a:ln>
            </c:spPr>
            <c:trendlineType val="movingAvg"/>
            <c:period val="2"/>
            <c:forward val="0"/>
            <c:backward val="0"/>
            <c:dispRSqr val="0"/>
            <c:dispEq val="0"/>
          </c:trendline>
          <c:cat>
            <c:strRef>
              <c:f>SUMMARY!$C$5:$AU$5</c:f>
              <c:strCache>
                <c:ptCount val="37"/>
                <c:pt idx="0">
                  <c:v>Sep-98</c:v>
                </c:pt>
                <c:pt idx="1">
                  <c:v>Oct-98</c:v>
                </c:pt>
                <c:pt idx="2">
                  <c:v>Nov-98</c:v>
                </c:pt>
                <c:pt idx="3">
                  <c:v>Dec-98</c:v>
                </c:pt>
                <c:pt idx="4">
                  <c:v>Jan-99</c:v>
                </c:pt>
                <c:pt idx="5">
                  <c:v>Feb-99</c:v>
                </c:pt>
                <c:pt idx="6">
                  <c:v>Mar-99</c:v>
                </c:pt>
                <c:pt idx="7">
                  <c:v>Apr-99</c:v>
                </c:pt>
                <c:pt idx="8">
                  <c:v>May-99</c:v>
                </c:pt>
                <c:pt idx="9">
                  <c:v>Jun-99</c:v>
                </c:pt>
                <c:pt idx="10">
                  <c:v>Jul-99</c:v>
                </c:pt>
                <c:pt idx="11">
                  <c:v>Aug-99</c:v>
                </c:pt>
                <c:pt idx="12">
                  <c:v>Sep-99</c:v>
                </c:pt>
                <c:pt idx="13">
                  <c:v>Oct-99</c:v>
                </c:pt>
                <c:pt idx="14">
                  <c:v>Nov-99</c:v>
                </c:pt>
                <c:pt idx="15">
                  <c:v>Dec-99</c:v>
                </c:pt>
                <c:pt idx="16">
                  <c:v>Jan-00</c:v>
                </c:pt>
                <c:pt idx="17">
                  <c:v>Feb-00</c:v>
                </c:pt>
                <c:pt idx="18">
                  <c:v>Mar-00</c:v>
                </c:pt>
                <c:pt idx="19">
                  <c:v>Apr-00</c:v>
                </c:pt>
                <c:pt idx="20">
                  <c:v>May-00</c:v>
                </c:pt>
                <c:pt idx="21">
                  <c:v>Jun-00</c:v>
                </c:pt>
                <c:pt idx="22">
                  <c:v>Jul-00</c:v>
                </c:pt>
                <c:pt idx="23">
                  <c:v>Aug-00</c:v>
                </c:pt>
                <c:pt idx="24">
                  <c:v>Sep-00</c:v>
                </c:pt>
                <c:pt idx="25">
                  <c:v>Oct-00</c:v>
                </c:pt>
                <c:pt idx="26">
                  <c:v>Nov-00</c:v>
                </c:pt>
                <c:pt idx="27">
                  <c:v>Dec-00</c:v>
                </c:pt>
                <c:pt idx="28">
                  <c:v>Jan-01</c:v>
                </c:pt>
                <c:pt idx="29">
                  <c:v>Feb-01</c:v>
                </c:pt>
                <c:pt idx="30">
                  <c:v>Mar-01</c:v>
                </c:pt>
                <c:pt idx="31">
                  <c:v>Apr-01</c:v>
                </c:pt>
                <c:pt idx="32">
                  <c:v>May-01</c:v>
                </c:pt>
                <c:pt idx="33">
                  <c:v>Jun-01</c:v>
                </c:pt>
                <c:pt idx="34">
                  <c:v>Jul-01</c:v>
                </c:pt>
                <c:pt idx="35">
                  <c:v>Aug-01</c:v>
                </c:pt>
                <c:pt idx="36">
                  <c:v>Sep-01</c:v>
                </c:pt>
              </c:strCache>
            </c:strRef>
          </c:cat>
          <c:val>
            <c:numRef>
              <c:f>SUMMARY!$C$19:$AU$19</c:f>
              <c:numCache>
                <c:formatCode>\$#,##0_);[RED]"($"#,##0\)</c:formatCode>
                <c:ptCount val="37"/>
                <c:pt idx="0">
                  <c:v>-675.1205</c:v>
                </c:pt>
                <c:pt idx="1">
                  <c:v>48.756</c:v>
                </c:pt>
                <c:pt idx="2">
                  <c:v>-182.0565</c:v>
                </c:pt>
                <c:pt idx="3">
                  <c:v>26417.019</c:v>
                </c:pt>
                <c:pt idx="4">
                  <c:v>-735.0535</c:v>
                </c:pt>
                <c:pt idx="5">
                  <c:v>-92.6682680121424</c:v>
                </c:pt>
                <c:pt idx="6">
                  <c:v>14681.640268522</c:v>
                </c:pt>
                <c:pt idx="7">
                  <c:v>394.515964750914</c:v>
                </c:pt>
                <c:pt idx="8">
                  <c:v>-689.909730228535</c:v>
                </c:pt>
                <c:pt idx="9">
                  <c:v>3474.14422555425</c:v>
                </c:pt>
                <c:pt idx="10">
                  <c:v>878.456</c:v>
                </c:pt>
                <c:pt idx="11">
                  <c:v>2198.706</c:v>
                </c:pt>
                <c:pt idx="12">
                  <c:v>1933.804</c:v>
                </c:pt>
                <c:pt idx="13">
                  <c:v>-1963.798</c:v>
                </c:pt>
                <c:pt idx="14">
                  <c:v>1637.3715</c:v>
                </c:pt>
                <c:pt idx="15">
                  <c:v>586.211</c:v>
                </c:pt>
              </c:numCache>
            </c:numRef>
          </c:val>
        </c:ser>
        <c:gapWidth val="30"/>
        <c:overlap val="0"/>
        <c:axId val="25211142"/>
        <c:axId val="98682302"/>
      </c:barChart>
      <c:catAx>
        <c:axId val="25211142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682302"/>
        <c:crossesAt val="0"/>
        <c:auto val="1"/>
        <c:lblAlgn val="ctr"/>
        <c:lblOffset val="100"/>
        <c:noMultiLvlLbl val="0"/>
      </c:catAx>
      <c:valAx>
        <c:axId val="98682302"/>
        <c:scaling>
          <c:orientation val="minMax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numFmt formatCode="\$#,##0_);[RED]&quot;($&quot;#,##0\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2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211142"/>
        <c:crossBetween val="midCat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0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1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2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25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6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7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4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5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6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numFmt formatCode="[$-409]#,##0_);[RED]\(#,##0\)" sourceLinked="1"/>
            <c:dLbl>
              <c:idx val="0"/>
              <c:numFmt formatCode="[$-409]#,##0_);[RED]\(#,##0\)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numFmt formatCode="[$-409]#,##0_);[RED]\(#,##0\)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2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5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6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7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3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4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5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6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ff0000"/>
                </a:solidFill>
                <a:round/>
              </a:ln>
            </c:spPr>
            <c:trendlineType val="movingAvg"/>
            <c:period val="2"/>
            <c:forward val="0"/>
            <c:backward val="0"/>
            <c:dispRSqr val="0"/>
            <c:dispEq val="0"/>
          </c:trendline>
          <c:cat>
            <c:strRef>
              <c:f>SUMMARY!$C$5:$AU$5</c:f>
              <c:strCache>
                <c:ptCount val="37"/>
                <c:pt idx="0">
                  <c:v>Sep-98</c:v>
                </c:pt>
                <c:pt idx="1">
                  <c:v>Oct-98</c:v>
                </c:pt>
                <c:pt idx="2">
                  <c:v>Nov-98</c:v>
                </c:pt>
                <c:pt idx="3">
                  <c:v>Dec-98</c:v>
                </c:pt>
                <c:pt idx="4">
                  <c:v>Jan-99</c:v>
                </c:pt>
                <c:pt idx="5">
                  <c:v>Feb-99</c:v>
                </c:pt>
                <c:pt idx="6">
                  <c:v>Mar-99</c:v>
                </c:pt>
                <c:pt idx="7">
                  <c:v>Apr-99</c:v>
                </c:pt>
                <c:pt idx="8">
                  <c:v>May-99</c:v>
                </c:pt>
                <c:pt idx="9">
                  <c:v>Jun-99</c:v>
                </c:pt>
                <c:pt idx="10">
                  <c:v>Jul-99</c:v>
                </c:pt>
                <c:pt idx="11">
                  <c:v>Aug-99</c:v>
                </c:pt>
                <c:pt idx="12">
                  <c:v>Sep-99</c:v>
                </c:pt>
                <c:pt idx="13">
                  <c:v>Oct-99</c:v>
                </c:pt>
                <c:pt idx="14">
                  <c:v>Nov-99</c:v>
                </c:pt>
                <c:pt idx="15">
                  <c:v>Dec-99</c:v>
                </c:pt>
                <c:pt idx="16">
                  <c:v>Jan-00</c:v>
                </c:pt>
                <c:pt idx="17">
                  <c:v>Feb-00</c:v>
                </c:pt>
                <c:pt idx="18">
                  <c:v>Mar-00</c:v>
                </c:pt>
                <c:pt idx="19">
                  <c:v>Apr-00</c:v>
                </c:pt>
                <c:pt idx="20">
                  <c:v>May-00</c:v>
                </c:pt>
                <c:pt idx="21">
                  <c:v>Jun-00</c:v>
                </c:pt>
                <c:pt idx="22">
                  <c:v>Jul-00</c:v>
                </c:pt>
                <c:pt idx="23">
                  <c:v>Aug-00</c:v>
                </c:pt>
                <c:pt idx="24">
                  <c:v>Sep-00</c:v>
                </c:pt>
                <c:pt idx="25">
                  <c:v>Oct-00</c:v>
                </c:pt>
                <c:pt idx="26">
                  <c:v>Nov-00</c:v>
                </c:pt>
                <c:pt idx="27">
                  <c:v>Dec-00</c:v>
                </c:pt>
                <c:pt idx="28">
                  <c:v>Jan-01</c:v>
                </c:pt>
                <c:pt idx="29">
                  <c:v>Feb-01</c:v>
                </c:pt>
                <c:pt idx="30">
                  <c:v>Mar-01</c:v>
                </c:pt>
                <c:pt idx="31">
                  <c:v>Apr-01</c:v>
                </c:pt>
                <c:pt idx="32">
                  <c:v>May-01</c:v>
                </c:pt>
                <c:pt idx="33">
                  <c:v>Jun-01</c:v>
                </c:pt>
                <c:pt idx="34">
                  <c:v>Jul-01</c:v>
                </c:pt>
                <c:pt idx="35">
                  <c:v>Aug-01</c:v>
                </c:pt>
                <c:pt idx="36">
                  <c:v>Sep-01</c:v>
                </c:pt>
              </c:strCache>
            </c:strRef>
          </c:cat>
          <c:val>
            <c:numRef>
              <c:f>SUMMARY!$C$20:$AU$20</c:f>
              <c:numCache>
                <c:formatCode>\$#,##0_);[RED]"($"#,##0\)</c:formatCode>
                <c:ptCount val="37"/>
                <c:pt idx="2">
                  <c:v>416.097</c:v>
                </c:pt>
                <c:pt idx="3">
                  <c:v>-696.223</c:v>
                </c:pt>
                <c:pt idx="4">
                  <c:v>539.863</c:v>
                </c:pt>
                <c:pt idx="5">
                  <c:v>267.831</c:v>
                </c:pt>
                <c:pt idx="6">
                  <c:v>153.934</c:v>
                </c:pt>
                <c:pt idx="7">
                  <c:v>-231.294</c:v>
                </c:pt>
                <c:pt idx="8">
                  <c:v>-559.962</c:v>
                </c:pt>
                <c:pt idx="9">
                  <c:v>1823.69</c:v>
                </c:pt>
                <c:pt idx="10">
                  <c:v>-201.468</c:v>
                </c:pt>
                <c:pt idx="11">
                  <c:v>951.947</c:v>
                </c:pt>
                <c:pt idx="12">
                  <c:v>2120.2451123</c:v>
                </c:pt>
                <c:pt idx="13">
                  <c:v>-440.1757328</c:v>
                </c:pt>
                <c:pt idx="14">
                  <c:v>333.779</c:v>
                </c:pt>
                <c:pt idx="15">
                  <c:v>108.268</c:v>
                </c:pt>
                <c:pt idx="16">
                  <c:v>656.558819</c:v>
                </c:pt>
                <c:pt idx="17">
                  <c:v>-155.3296555</c:v>
                </c:pt>
                <c:pt idx="18">
                  <c:v>-599.8614875</c:v>
                </c:pt>
                <c:pt idx="19">
                  <c:v>-545.097748</c:v>
                </c:pt>
                <c:pt idx="20">
                  <c:v>1575.9059339</c:v>
                </c:pt>
                <c:pt idx="21">
                  <c:v>96.9595606999998</c:v>
                </c:pt>
                <c:pt idx="22">
                  <c:v>-2328.0256849</c:v>
                </c:pt>
                <c:pt idx="23">
                  <c:v>-869.606578200001</c:v>
                </c:pt>
                <c:pt idx="24">
                  <c:v>-1676.0192764</c:v>
                </c:pt>
                <c:pt idx="25">
                  <c:v>1016.0983755</c:v>
                </c:pt>
                <c:pt idx="26">
                  <c:v>-1335.3081584</c:v>
                </c:pt>
                <c:pt idx="27">
                  <c:v>152.395637000003</c:v>
                </c:pt>
              </c:numCache>
            </c:numRef>
          </c:val>
        </c:ser>
        <c:gapWidth val="30"/>
        <c:overlap val="0"/>
        <c:axId val="36538754"/>
        <c:axId val="60950957"/>
      </c:barChart>
      <c:catAx>
        <c:axId val="36538754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950957"/>
        <c:crossesAt val="0"/>
        <c:auto val="1"/>
        <c:lblAlgn val="ctr"/>
        <c:lblOffset val="100"/>
        <c:noMultiLvlLbl val="0"/>
      </c:catAx>
      <c:valAx>
        <c:axId val="60950957"/>
        <c:scaling>
          <c:orientation val="minMax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numFmt formatCode="\$#,##0_);[RED]&quot;($&quot;#,##0\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2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538754"/>
        <c:crossBetween val="midCat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0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1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2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25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6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7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8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9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0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2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4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5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6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numFmt formatCode="[$-409]#,##0_);[RED]\(#,##0\)" sourceLinked="1"/>
            <c:dLbl>
              <c:idx val="0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2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5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6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7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8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9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0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1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2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3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4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5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6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ff0000"/>
                </a:solidFill>
                <a:round/>
              </a:ln>
            </c:spPr>
            <c:trendlineType val="movingAvg"/>
            <c:period val="2"/>
            <c:forward val="0"/>
            <c:backward val="0"/>
            <c:dispRSqr val="0"/>
            <c:dispEq val="0"/>
          </c:trendline>
          <c:cat>
            <c:strRef>
              <c:f>SUMMARY!$C$5:$AU$5</c:f>
              <c:strCache>
                <c:ptCount val="37"/>
                <c:pt idx="0">
                  <c:v>Sep-98</c:v>
                </c:pt>
                <c:pt idx="1">
                  <c:v>Oct-98</c:v>
                </c:pt>
                <c:pt idx="2">
                  <c:v>Nov-98</c:v>
                </c:pt>
                <c:pt idx="3">
                  <c:v>Dec-98</c:v>
                </c:pt>
                <c:pt idx="4">
                  <c:v>Jan-99</c:v>
                </c:pt>
                <c:pt idx="5">
                  <c:v>Feb-99</c:v>
                </c:pt>
                <c:pt idx="6">
                  <c:v>Mar-99</c:v>
                </c:pt>
                <c:pt idx="7">
                  <c:v>Apr-99</c:v>
                </c:pt>
                <c:pt idx="8">
                  <c:v>May-99</c:v>
                </c:pt>
                <c:pt idx="9">
                  <c:v>Jun-99</c:v>
                </c:pt>
                <c:pt idx="10">
                  <c:v>Jul-99</c:v>
                </c:pt>
                <c:pt idx="11">
                  <c:v>Aug-99</c:v>
                </c:pt>
                <c:pt idx="12">
                  <c:v>Sep-99</c:v>
                </c:pt>
                <c:pt idx="13">
                  <c:v>Oct-99</c:v>
                </c:pt>
                <c:pt idx="14">
                  <c:v>Nov-99</c:v>
                </c:pt>
                <c:pt idx="15">
                  <c:v>Dec-99</c:v>
                </c:pt>
                <c:pt idx="16">
                  <c:v>Jan-00</c:v>
                </c:pt>
                <c:pt idx="17">
                  <c:v>Feb-00</c:v>
                </c:pt>
                <c:pt idx="18">
                  <c:v>Mar-00</c:v>
                </c:pt>
                <c:pt idx="19">
                  <c:v>Apr-00</c:v>
                </c:pt>
                <c:pt idx="20">
                  <c:v>May-00</c:v>
                </c:pt>
                <c:pt idx="21">
                  <c:v>Jun-00</c:v>
                </c:pt>
                <c:pt idx="22">
                  <c:v>Jul-00</c:v>
                </c:pt>
                <c:pt idx="23">
                  <c:v>Aug-00</c:v>
                </c:pt>
                <c:pt idx="24">
                  <c:v>Sep-00</c:v>
                </c:pt>
                <c:pt idx="25">
                  <c:v>Oct-00</c:v>
                </c:pt>
                <c:pt idx="26">
                  <c:v>Nov-00</c:v>
                </c:pt>
                <c:pt idx="27">
                  <c:v>Dec-00</c:v>
                </c:pt>
                <c:pt idx="28">
                  <c:v>Jan-01</c:v>
                </c:pt>
                <c:pt idx="29">
                  <c:v>Feb-01</c:v>
                </c:pt>
                <c:pt idx="30">
                  <c:v>Mar-01</c:v>
                </c:pt>
                <c:pt idx="31">
                  <c:v>Apr-01</c:v>
                </c:pt>
                <c:pt idx="32">
                  <c:v>May-01</c:v>
                </c:pt>
                <c:pt idx="33">
                  <c:v>Jun-01</c:v>
                </c:pt>
                <c:pt idx="34">
                  <c:v>Jul-01</c:v>
                </c:pt>
                <c:pt idx="35">
                  <c:v>Aug-01</c:v>
                </c:pt>
                <c:pt idx="36">
                  <c:v>Sep-01</c:v>
                </c:pt>
              </c:strCache>
            </c:strRef>
          </c:cat>
          <c:val>
            <c:numRef>
              <c:f>SUMMARY!$C$21:$AU$21</c:f>
              <c:numCache>
                <c:formatCode>\$#,##0_);[RED]"($"#,##0\)</c:formatCode>
                <c:ptCount val="37"/>
                <c:pt idx="0">
                  <c:v>-1.656</c:v>
                </c:pt>
                <c:pt idx="1">
                  <c:v>0.007</c:v>
                </c:pt>
                <c:pt idx="2">
                  <c:v>-0.55</c:v>
                </c:pt>
                <c:pt idx="3">
                  <c:v>0.003</c:v>
                </c:pt>
                <c:pt idx="4">
                  <c:v>317.947</c:v>
                </c:pt>
                <c:pt idx="5">
                  <c:v>154.542</c:v>
                </c:pt>
                <c:pt idx="6">
                  <c:v>-106.308</c:v>
                </c:pt>
                <c:pt idx="7">
                  <c:v>0.000428199999999326</c:v>
                </c:pt>
                <c:pt idx="8">
                  <c:v>634.9617646</c:v>
                </c:pt>
                <c:pt idx="9">
                  <c:v>385.896</c:v>
                </c:pt>
                <c:pt idx="10">
                  <c:v>336.653</c:v>
                </c:pt>
                <c:pt idx="11">
                  <c:v>286.715</c:v>
                </c:pt>
                <c:pt idx="12">
                  <c:v>73.225</c:v>
                </c:pt>
                <c:pt idx="13">
                  <c:v>-76.567</c:v>
                </c:pt>
                <c:pt idx="14">
                  <c:v>-85.652</c:v>
                </c:pt>
                <c:pt idx="15">
                  <c:v>-10.2725487</c:v>
                </c:pt>
                <c:pt idx="16">
                  <c:v>4991.6539569</c:v>
                </c:pt>
                <c:pt idx="17">
                  <c:v>274.4860122</c:v>
                </c:pt>
                <c:pt idx="18">
                  <c:v>-2618.1052223</c:v>
                </c:pt>
                <c:pt idx="19">
                  <c:v>504.8965633</c:v>
                </c:pt>
                <c:pt idx="20">
                  <c:v>859.4073097</c:v>
                </c:pt>
                <c:pt idx="21">
                  <c:v>906.4280481</c:v>
                </c:pt>
                <c:pt idx="22">
                  <c:v>-52.3368071</c:v>
                </c:pt>
                <c:pt idx="23">
                  <c:v>185.5226228</c:v>
                </c:pt>
                <c:pt idx="24">
                  <c:v>1248.0187448</c:v>
                </c:pt>
                <c:pt idx="25">
                  <c:v>-21.9666907</c:v>
                </c:pt>
                <c:pt idx="26">
                  <c:v>263.5147293</c:v>
                </c:pt>
                <c:pt idx="27">
                  <c:v>1401.5706585</c:v>
                </c:pt>
                <c:pt idx="28">
                  <c:v>-1858.6633392</c:v>
                </c:pt>
                <c:pt idx="29">
                  <c:v>-1041.9500108</c:v>
                </c:pt>
                <c:pt idx="30">
                  <c:v>4169.8323142</c:v>
                </c:pt>
                <c:pt idx="31">
                  <c:v>-730.812020999999</c:v>
                </c:pt>
                <c:pt idx="32">
                  <c:v>-522.876395600001</c:v>
                </c:pt>
                <c:pt idx="33">
                  <c:v>1562.1594133</c:v>
                </c:pt>
                <c:pt idx="34">
                  <c:v>269.9816294</c:v>
                </c:pt>
                <c:pt idx="35">
                  <c:v>9.46067580000006</c:v>
                </c:pt>
                <c:pt idx="36">
                  <c:v>-180.6244146</c:v>
                </c:pt>
              </c:numCache>
            </c:numRef>
          </c:val>
        </c:ser>
        <c:gapWidth val="30"/>
        <c:overlap val="0"/>
        <c:axId val="321358"/>
        <c:axId val="56482931"/>
      </c:barChart>
      <c:catAx>
        <c:axId val="321358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482931"/>
        <c:crossesAt val="0"/>
        <c:auto val="1"/>
        <c:lblAlgn val="ctr"/>
        <c:lblOffset val="100"/>
        <c:noMultiLvlLbl val="0"/>
      </c:catAx>
      <c:valAx>
        <c:axId val="56482931"/>
        <c:scaling>
          <c:orientation val="minMax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numFmt formatCode="\$#,##0_);[RED]&quot;($&quot;#,##0\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2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1358"/>
        <c:crossBetween val="midCat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0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1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2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25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7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8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9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0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2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4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5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6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numFmt formatCode="[$-409]#,##0_);[RED]\(#,##0\)" sourceLinked="1"/>
            <c:dLbl>
              <c:idx val="0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2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5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7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8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9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0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1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2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3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4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5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6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ff0000"/>
                </a:solidFill>
                <a:round/>
              </a:ln>
            </c:spPr>
            <c:trendlineType val="movingAvg"/>
            <c:period val="2"/>
            <c:forward val="0"/>
            <c:backward val="0"/>
            <c:dispRSqr val="0"/>
            <c:dispEq val="0"/>
          </c:trendline>
          <c:cat>
            <c:strRef>
              <c:f>SUMMARY!$C$5:$AU$5</c:f>
              <c:strCache>
                <c:ptCount val="37"/>
                <c:pt idx="0">
                  <c:v>Sep-98</c:v>
                </c:pt>
                <c:pt idx="1">
                  <c:v>Oct-98</c:v>
                </c:pt>
                <c:pt idx="2">
                  <c:v>Nov-98</c:v>
                </c:pt>
                <c:pt idx="3">
                  <c:v>Dec-98</c:v>
                </c:pt>
                <c:pt idx="4">
                  <c:v>Jan-99</c:v>
                </c:pt>
                <c:pt idx="5">
                  <c:v>Feb-99</c:v>
                </c:pt>
                <c:pt idx="6">
                  <c:v>Mar-99</c:v>
                </c:pt>
                <c:pt idx="7">
                  <c:v>Apr-99</c:v>
                </c:pt>
                <c:pt idx="8">
                  <c:v>May-99</c:v>
                </c:pt>
                <c:pt idx="9">
                  <c:v>Jun-99</c:v>
                </c:pt>
                <c:pt idx="10">
                  <c:v>Jul-99</c:v>
                </c:pt>
                <c:pt idx="11">
                  <c:v>Aug-99</c:v>
                </c:pt>
                <c:pt idx="12">
                  <c:v>Sep-99</c:v>
                </c:pt>
                <c:pt idx="13">
                  <c:v>Oct-99</c:v>
                </c:pt>
                <c:pt idx="14">
                  <c:v>Nov-99</c:v>
                </c:pt>
                <c:pt idx="15">
                  <c:v>Dec-99</c:v>
                </c:pt>
                <c:pt idx="16">
                  <c:v>Jan-00</c:v>
                </c:pt>
                <c:pt idx="17">
                  <c:v>Feb-00</c:v>
                </c:pt>
                <c:pt idx="18">
                  <c:v>Mar-00</c:v>
                </c:pt>
                <c:pt idx="19">
                  <c:v>Apr-00</c:v>
                </c:pt>
                <c:pt idx="20">
                  <c:v>May-00</c:v>
                </c:pt>
                <c:pt idx="21">
                  <c:v>Jun-00</c:v>
                </c:pt>
                <c:pt idx="22">
                  <c:v>Jul-00</c:v>
                </c:pt>
                <c:pt idx="23">
                  <c:v>Aug-00</c:v>
                </c:pt>
                <c:pt idx="24">
                  <c:v>Sep-00</c:v>
                </c:pt>
                <c:pt idx="25">
                  <c:v>Oct-00</c:v>
                </c:pt>
                <c:pt idx="26">
                  <c:v>Nov-00</c:v>
                </c:pt>
                <c:pt idx="27">
                  <c:v>Dec-00</c:v>
                </c:pt>
                <c:pt idx="28">
                  <c:v>Jan-01</c:v>
                </c:pt>
                <c:pt idx="29">
                  <c:v>Feb-01</c:v>
                </c:pt>
                <c:pt idx="30">
                  <c:v>Mar-01</c:v>
                </c:pt>
                <c:pt idx="31">
                  <c:v>Apr-01</c:v>
                </c:pt>
                <c:pt idx="32">
                  <c:v>May-01</c:v>
                </c:pt>
                <c:pt idx="33">
                  <c:v>Jun-01</c:v>
                </c:pt>
                <c:pt idx="34">
                  <c:v>Jul-01</c:v>
                </c:pt>
                <c:pt idx="35">
                  <c:v>Aug-01</c:v>
                </c:pt>
                <c:pt idx="36">
                  <c:v>Sep-01</c:v>
                </c:pt>
              </c:strCache>
            </c:strRef>
          </c:cat>
          <c:val>
            <c:numRef>
              <c:f>SUMMARY!$C$22:$AU$22</c:f>
              <c:numCache>
                <c:formatCode>\$#,##0_);[RED]"($"#,##0\)</c:formatCode>
                <c:ptCount val="37"/>
                <c:pt idx="0">
                  <c:v>43.949</c:v>
                </c:pt>
                <c:pt idx="1">
                  <c:v>7.3</c:v>
                </c:pt>
                <c:pt idx="2">
                  <c:v>72.482</c:v>
                </c:pt>
                <c:pt idx="3">
                  <c:v>3340.483</c:v>
                </c:pt>
                <c:pt idx="4">
                  <c:v>117.604</c:v>
                </c:pt>
                <c:pt idx="5">
                  <c:v>1967.983</c:v>
                </c:pt>
                <c:pt idx="6">
                  <c:v>-2184.189</c:v>
                </c:pt>
                <c:pt idx="7">
                  <c:v>156.36</c:v>
                </c:pt>
                <c:pt idx="8">
                  <c:v>0</c:v>
                </c:pt>
                <c:pt idx="9">
                  <c:v>-7992.141</c:v>
                </c:pt>
                <c:pt idx="10">
                  <c:v>-2650</c:v>
                </c:pt>
                <c:pt idx="11">
                  <c:v>4511.94</c:v>
                </c:pt>
                <c:pt idx="12">
                  <c:v>6004.9096306</c:v>
                </c:pt>
                <c:pt idx="13">
                  <c:v>3774.719</c:v>
                </c:pt>
                <c:pt idx="14">
                  <c:v>-1329.9575</c:v>
                </c:pt>
                <c:pt idx="15">
                  <c:v>5329.38166</c:v>
                </c:pt>
                <c:pt idx="16">
                  <c:v>-13439.088</c:v>
                </c:pt>
                <c:pt idx="17">
                  <c:v>-1311</c:v>
                </c:pt>
                <c:pt idx="18">
                  <c:v>-20</c:v>
                </c:pt>
                <c:pt idx="19">
                  <c:v>-20</c:v>
                </c:pt>
                <c:pt idx="20">
                  <c:v>-20</c:v>
                </c:pt>
                <c:pt idx="21">
                  <c:v>-1149.4581</c:v>
                </c:pt>
                <c:pt idx="22">
                  <c:v>0</c:v>
                </c:pt>
                <c:pt idx="23">
                  <c:v>0</c:v>
                </c:pt>
                <c:pt idx="24">
                  <c:v>82</c:v>
                </c:pt>
                <c:pt idx="25">
                  <c:v>-88.10714</c:v>
                </c:pt>
                <c:pt idx="26">
                  <c:v>-34.03025</c:v>
                </c:pt>
                <c:pt idx="27">
                  <c:v>-1600</c:v>
                </c:pt>
                <c:pt idx="28">
                  <c:v>428</c:v>
                </c:pt>
                <c:pt idx="29">
                  <c:v>8123.578</c:v>
                </c:pt>
                <c:pt idx="30">
                  <c:v>5563.154</c:v>
                </c:pt>
                <c:pt idx="31">
                  <c:v>347.6765</c:v>
                </c:pt>
                <c:pt idx="32">
                  <c:v>176.96598</c:v>
                </c:pt>
                <c:pt idx="33">
                  <c:v>5754.4436536</c:v>
                </c:pt>
                <c:pt idx="34">
                  <c:v>136.5082002</c:v>
                </c:pt>
                <c:pt idx="35">
                  <c:v>316.2755</c:v>
                </c:pt>
                <c:pt idx="36">
                  <c:v>14540.778</c:v>
                </c:pt>
              </c:numCache>
            </c:numRef>
          </c:val>
        </c:ser>
        <c:gapWidth val="30"/>
        <c:overlap val="0"/>
        <c:axId val="27299051"/>
        <c:axId val="78855122"/>
      </c:barChart>
      <c:catAx>
        <c:axId val="27299051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855122"/>
        <c:crossesAt val="0"/>
        <c:auto val="1"/>
        <c:lblAlgn val="ctr"/>
        <c:lblOffset val="100"/>
        <c:noMultiLvlLbl val="0"/>
      </c:catAx>
      <c:valAx>
        <c:axId val="78855122"/>
        <c:scaling>
          <c:orientation val="minMax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numFmt formatCode="\$#,##0_);[RED]&quot;($&quot;#,##0\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2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299051"/>
        <c:crossBetween val="midCat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0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2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numFmt formatCode="[$-409]#,##0_);[RED]\(#,##0\)" sourceLinked="1"/>
            <c:dLbl>
              <c:idx val="0"/>
              <c:numFmt formatCode="[$-409]#,##0_);[RED]\(#,##0\)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numFmt formatCode="[$-409]#,##0_);[RED]\(#,##0\)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numFmt formatCode="[$-409]#,##0_);[RED]\(#,##0\)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numFmt formatCode="[$-409]#,##0_);[RED]\(#,##0\)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numFmt formatCode="[$-409]#,##0_);[RED]\(#,##0\)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numFmt formatCode="[$-409]#,##0_);[RED]\(#,##0\)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numFmt formatCode="[$-409]#,##0_);[RED]\(#,##0\)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numFmt formatCode="[$-409]#,##0_);[RED]\(#,##0\)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numFmt formatCode="[$-409]#,##0_);[RED]\(#,##0\)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numFmt formatCode="[$-409]#,##0_);[RED]\(#,##0\)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numFmt formatCode="[$-409]#,##0_);[RED]\(#,##0\)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numFmt formatCode="[$-409]#,##0_);[RED]\(#,##0\)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2"/>
              <c:numFmt formatCode="[$-409]#,##0_);[RED]\(#,##0\)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ff0000"/>
                </a:solidFill>
                <a:round/>
              </a:ln>
            </c:spPr>
            <c:trendlineType val="movingAvg"/>
            <c:period val="2"/>
            <c:forward val="0"/>
            <c:backward val="0"/>
            <c:dispRSqr val="0"/>
            <c:dispEq val="0"/>
          </c:trendline>
          <c:cat>
            <c:strRef>
              <c:f>SUMMARY!$C$5:$AU$5</c:f>
              <c:strCache>
                <c:ptCount val="37"/>
                <c:pt idx="0">
                  <c:v>Sep-98</c:v>
                </c:pt>
                <c:pt idx="1">
                  <c:v>Oct-98</c:v>
                </c:pt>
                <c:pt idx="2">
                  <c:v>Nov-98</c:v>
                </c:pt>
                <c:pt idx="3">
                  <c:v>Dec-98</c:v>
                </c:pt>
                <c:pt idx="4">
                  <c:v>Jan-99</c:v>
                </c:pt>
                <c:pt idx="5">
                  <c:v>Feb-99</c:v>
                </c:pt>
                <c:pt idx="6">
                  <c:v>Mar-99</c:v>
                </c:pt>
                <c:pt idx="7">
                  <c:v>Apr-99</c:v>
                </c:pt>
                <c:pt idx="8">
                  <c:v>May-99</c:v>
                </c:pt>
                <c:pt idx="9">
                  <c:v>Jun-99</c:v>
                </c:pt>
                <c:pt idx="10">
                  <c:v>Jul-99</c:v>
                </c:pt>
                <c:pt idx="11">
                  <c:v>Aug-99</c:v>
                </c:pt>
                <c:pt idx="12">
                  <c:v>Sep-99</c:v>
                </c:pt>
                <c:pt idx="13">
                  <c:v>Oct-99</c:v>
                </c:pt>
                <c:pt idx="14">
                  <c:v>Nov-99</c:v>
                </c:pt>
                <c:pt idx="15">
                  <c:v>Dec-99</c:v>
                </c:pt>
                <c:pt idx="16">
                  <c:v>Jan-00</c:v>
                </c:pt>
                <c:pt idx="17">
                  <c:v>Feb-00</c:v>
                </c:pt>
                <c:pt idx="18">
                  <c:v>Mar-00</c:v>
                </c:pt>
                <c:pt idx="19">
                  <c:v>Apr-00</c:v>
                </c:pt>
                <c:pt idx="20">
                  <c:v>May-00</c:v>
                </c:pt>
                <c:pt idx="21">
                  <c:v>Jun-00</c:v>
                </c:pt>
                <c:pt idx="22">
                  <c:v>Jul-00</c:v>
                </c:pt>
                <c:pt idx="23">
                  <c:v>Aug-00</c:v>
                </c:pt>
                <c:pt idx="24">
                  <c:v>Sep-00</c:v>
                </c:pt>
                <c:pt idx="25">
                  <c:v>Oct-00</c:v>
                </c:pt>
                <c:pt idx="26">
                  <c:v>Nov-00</c:v>
                </c:pt>
                <c:pt idx="27">
                  <c:v>Dec-00</c:v>
                </c:pt>
                <c:pt idx="28">
                  <c:v>Jan-01</c:v>
                </c:pt>
                <c:pt idx="29">
                  <c:v>Feb-01</c:v>
                </c:pt>
                <c:pt idx="30">
                  <c:v>Mar-01</c:v>
                </c:pt>
                <c:pt idx="31">
                  <c:v>Apr-01</c:v>
                </c:pt>
                <c:pt idx="32">
                  <c:v>May-01</c:v>
                </c:pt>
                <c:pt idx="33">
                  <c:v>Jun-01</c:v>
                </c:pt>
                <c:pt idx="34">
                  <c:v>Jul-01</c:v>
                </c:pt>
                <c:pt idx="35">
                  <c:v>Aug-01</c:v>
                </c:pt>
                <c:pt idx="36">
                  <c:v>Sep-01</c:v>
                </c:pt>
              </c:strCache>
            </c:strRef>
          </c:cat>
          <c:val>
            <c:numRef>
              <c:f>SUMMARY!$C$23:$AU$23</c:f>
              <c:numCache>
                <c:formatCode>_(* #,##0_);_(* \(#,##0\);_(* \-??_);_(@_)</c:formatCode>
                <c:ptCount val="37"/>
                <c:pt idx="33">
                  <c:v>125300</c:v>
                </c:pt>
                <c:pt idx="36">
                  <c:v>76667</c:v>
                </c:pt>
              </c:numCache>
            </c:numRef>
          </c:val>
        </c:ser>
        <c:gapWidth val="30"/>
        <c:overlap val="0"/>
        <c:axId val="96999193"/>
        <c:axId val="55774867"/>
      </c:barChart>
      <c:catAx>
        <c:axId val="96999193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774867"/>
        <c:crossesAt val="0"/>
        <c:auto val="1"/>
        <c:lblAlgn val="ctr"/>
        <c:lblOffset val="100"/>
        <c:noMultiLvlLbl val="0"/>
      </c:catAx>
      <c:valAx>
        <c:axId val="55774867"/>
        <c:scaling>
          <c:orientation val="minMax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2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999193"/>
        <c:crossBetween val="midCat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0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2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2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ff0000"/>
                </a:solidFill>
                <a:round/>
              </a:ln>
            </c:spPr>
            <c:trendlineType val="movingAvg"/>
            <c:period val="2"/>
            <c:forward val="0"/>
            <c:backward val="0"/>
            <c:dispRSqr val="0"/>
            <c:dispEq val="0"/>
          </c:trendline>
          <c:cat>
            <c:strRef>
              <c:f>Actuals!$B$5:$N$5</c:f>
              <c:strCache>
                <c:ptCount val="13"/>
                <c:pt idx="0">
                  <c:v>1998 Q1</c:v>
                </c:pt>
                <c:pt idx="1">
                  <c:v>1998 Q2</c:v>
                </c:pt>
                <c:pt idx="2">
                  <c:v>1998 Q3</c:v>
                </c:pt>
                <c:pt idx="3">
                  <c:v>1998 Q4</c:v>
                </c:pt>
                <c:pt idx="4">
                  <c:v>1999 Q1</c:v>
                </c:pt>
                <c:pt idx="5">
                  <c:v>1999 Q2</c:v>
                </c:pt>
                <c:pt idx="6">
                  <c:v>1999 Q3</c:v>
                </c:pt>
                <c:pt idx="7">
                  <c:v>1999 Q4</c:v>
                </c:pt>
                <c:pt idx="8">
                  <c:v>2000 Q1</c:v>
                </c:pt>
                <c:pt idx="9">
                  <c:v>2000 Q2</c:v>
                </c:pt>
                <c:pt idx="10">
                  <c:v>2000 Q3</c:v>
                </c:pt>
                <c:pt idx="11">
                  <c:v>2000 Q4</c:v>
                </c:pt>
                <c:pt idx="12">
                  <c:v>2001 Q1</c:v>
                </c:pt>
              </c:strCache>
            </c:strRef>
          </c:cat>
          <c:val>
            <c:numRef>
              <c:f>Actuals!$B$7:$N$7</c:f>
              <c:numCache>
                <c:formatCode>[$-409]#,##0_);\(#,##0\)</c:formatCode>
                <c:ptCount val="13"/>
                <c:pt idx="0">
                  <c:v>606</c:v>
                </c:pt>
                <c:pt idx="1">
                  <c:v>1268</c:v>
                </c:pt>
                <c:pt idx="2">
                  <c:v>8326</c:v>
                </c:pt>
                <c:pt idx="3">
                  <c:v>10737</c:v>
                </c:pt>
                <c:pt idx="4">
                  <c:v>9436</c:v>
                </c:pt>
                <c:pt idx="5">
                  <c:v>2311</c:v>
                </c:pt>
                <c:pt idx="6">
                  <c:v>12475</c:v>
                </c:pt>
                <c:pt idx="7">
                  <c:v>13259</c:v>
                </c:pt>
                <c:pt idx="8">
                  <c:v>2359</c:v>
                </c:pt>
                <c:pt idx="9">
                  <c:v>4009</c:v>
                </c:pt>
                <c:pt idx="10">
                  <c:v>-1548</c:v>
                </c:pt>
                <c:pt idx="11">
                  <c:v>46518</c:v>
                </c:pt>
                <c:pt idx="12">
                  <c:v>20273</c:v>
                </c:pt>
              </c:numCache>
            </c:numRef>
          </c:val>
        </c:ser>
        <c:gapWidth val="30"/>
        <c:overlap val="0"/>
        <c:axId val="75270361"/>
        <c:axId val="55542375"/>
      </c:barChart>
      <c:catAx>
        <c:axId val="7527036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542375"/>
        <c:crossesAt val="0"/>
        <c:auto val="1"/>
        <c:lblAlgn val="ctr"/>
        <c:lblOffset val="100"/>
        <c:noMultiLvlLbl val="0"/>
      </c:catAx>
      <c:valAx>
        <c:axId val="55542375"/>
        <c:scaling>
          <c:orientation val="minMax"/>
          <c:max val="48000"/>
          <c:min val="-5000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270361"/>
        <c:crossBetween val="midCat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0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2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2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ff0000"/>
                </a:solidFill>
                <a:round/>
              </a:ln>
            </c:spPr>
            <c:trendlineType val="movingAvg"/>
            <c:period val="2"/>
            <c:forward val="0"/>
            <c:backward val="0"/>
            <c:dispRSqr val="0"/>
            <c:dispEq val="0"/>
          </c:trendline>
          <c:cat>
            <c:strRef>
              <c:f>Actuals!$B$5:$N$5</c:f>
              <c:strCache>
                <c:ptCount val="13"/>
                <c:pt idx="0">
                  <c:v>1998 Q1</c:v>
                </c:pt>
                <c:pt idx="1">
                  <c:v>1998 Q2</c:v>
                </c:pt>
                <c:pt idx="2">
                  <c:v>1998 Q3</c:v>
                </c:pt>
                <c:pt idx="3">
                  <c:v>1998 Q4</c:v>
                </c:pt>
                <c:pt idx="4">
                  <c:v>1999 Q1</c:v>
                </c:pt>
                <c:pt idx="5">
                  <c:v>1999 Q2</c:v>
                </c:pt>
                <c:pt idx="6">
                  <c:v>1999 Q3</c:v>
                </c:pt>
                <c:pt idx="7">
                  <c:v>1999 Q4</c:v>
                </c:pt>
                <c:pt idx="8">
                  <c:v>2000 Q1</c:v>
                </c:pt>
                <c:pt idx="9">
                  <c:v>2000 Q2</c:v>
                </c:pt>
                <c:pt idx="10">
                  <c:v>2000 Q3</c:v>
                </c:pt>
                <c:pt idx="11">
                  <c:v>2000 Q4</c:v>
                </c:pt>
                <c:pt idx="12">
                  <c:v>2001 Q1</c:v>
                </c:pt>
              </c:strCache>
            </c:strRef>
          </c:cat>
          <c:val>
            <c:numRef>
              <c:f>Actuals!$B$18:$N$18</c:f>
              <c:numCache>
                <c:formatCode>[$-409]#,##0_);\(#,##0\)</c:formatCode>
                <c:ptCount val="13"/>
                <c:pt idx="0">
                  <c:v>-673.686</c:v>
                </c:pt>
                <c:pt idx="1">
                  <c:v>-544.5</c:v>
                </c:pt>
                <c:pt idx="2">
                  <c:v>4501.393</c:v>
                </c:pt>
                <c:pt idx="3">
                  <c:v>3878.024</c:v>
                </c:pt>
                <c:pt idx="4">
                  <c:v>6231.304</c:v>
                </c:pt>
                <c:pt idx="5">
                  <c:v>-1081.585</c:v>
                </c:pt>
                <c:pt idx="6">
                  <c:v>8935.167</c:v>
                </c:pt>
                <c:pt idx="7">
                  <c:v>5792.389</c:v>
                </c:pt>
                <c:pt idx="8">
                  <c:v>-3978.579</c:v>
                </c:pt>
                <c:pt idx="9">
                  <c:v>-1363.455</c:v>
                </c:pt>
                <c:pt idx="10">
                  <c:v>-7962.979</c:v>
                </c:pt>
                <c:pt idx="11">
                  <c:v>40036.242</c:v>
                </c:pt>
                <c:pt idx="12">
                  <c:v>13511</c:v>
                </c:pt>
              </c:numCache>
            </c:numRef>
          </c:val>
        </c:ser>
        <c:gapWidth val="30"/>
        <c:overlap val="0"/>
        <c:axId val="20319794"/>
        <c:axId val="65206274"/>
      </c:barChart>
      <c:catAx>
        <c:axId val="2031979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206274"/>
        <c:crossesAt val="0"/>
        <c:auto val="1"/>
        <c:lblAlgn val="ctr"/>
        <c:lblOffset val="100"/>
        <c:noMultiLvlLbl val="0"/>
      </c:catAx>
      <c:valAx>
        <c:axId val="65206274"/>
        <c:scaling>
          <c:orientation val="minMax"/>
          <c:max val="42000"/>
          <c:min val="-10500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319794"/>
        <c:crossBetween val="midCat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0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1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2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25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6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7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8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9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0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2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4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5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6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numFmt formatCode="[$-409]#,##0_);[RED]\(#,##0\)" sourceLinked="1"/>
            <c:dLbl>
              <c:idx val="0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2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5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6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7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8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9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0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1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2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3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4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5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6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ff0000"/>
                </a:solidFill>
                <a:round/>
              </a:ln>
            </c:spPr>
            <c:trendlineType val="movingAvg"/>
            <c:period val="2"/>
            <c:forward val="0"/>
            <c:backward val="0"/>
            <c:dispRSqr val="0"/>
            <c:dispEq val="0"/>
          </c:trendline>
          <c:cat>
            <c:strRef>
              <c:f>SUMMARY!$C$5:$AU$5</c:f>
              <c:strCache>
                <c:ptCount val="37"/>
                <c:pt idx="0">
                  <c:v>Sep-98</c:v>
                </c:pt>
                <c:pt idx="1">
                  <c:v>Oct-98</c:v>
                </c:pt>
                <c:pt idx="2">
                  <c:v>Nov-98</c:v>
                </c:pt>
                <c:pt idx="3">
                  <c:v>Dec-98</c:v>
                </c:pt>
                <c:pt idx="4">
                  <c:v>Jan-99</c:v>
                </c:pt>
                <c:pt idx="5">
                  <c:v>Feb-99</c:v>
                </c:pt>
                <c:pt idx="6">
                  <c:v>Mar-99</c:v>
                </c:pt>
                <c:pt idx="7">
                  <c:v>Apr-99</c:v>
                </c:pt>
                <c:pt idx="8">
                  <c:v>May-99</c:v>
                </c:pt>
                <c:pt idx="9">
                  <c:v>Jun-99</c:v>
                </c:pt>
                <c:pt idx="10">
                  <c:v>Jul-99</c:v>
                </c:pt>
                <c:pt idx="11">
                  <c:v>Aug-99</c:v>
                </c:pt>
                <c:pt idx="12">
                  <c:v>Sep-99</c:v>
                </c:pt>
                <c:pt idx="13">
                  <c:v>Oct-99</c:v>
                </c:pt>
                <c:pt idx="14">
                  <c:v>Nov-99</c:v>
                </c:pt>
                <c:pt idx="15">
                  <c:v>Dec-99</c:v>
                </c:pt>
                <c:pt idx="16">
                  <c:v>Jan-00</c:v>
                </c:pt>
                <c:pt idx="17">
                  <c:v>Feb-00</c:v>
                </c:pt>
                <c:pt idx="18">
                  <c:v>Mar-00</c:v>
                </c:pt>
                <c:pt idx="19">
                  <c:v>Apr-00</c:v>
                </c:pt>
                <c:pt idx="20">
                  <c:v>May-00</c:v>
                </c:pt>
                <c:pt idx="21">
                  <c:v>Jun-00</c:v>
                </c:pt>
                <c:pt idx="22">
                  <c:v>Jul-00</c:v>
                </c:pt>
                <c:pt idx="23">
                  <c:v>Aug-00</c:v>
                </c:pt>
                <c:pt idx="24">
                  <c:v>Sep-00</c:v>
                </c:pt>
                <c:pt idx="25">
                  <c:v>Oct-00</c:v>
                </c:pt>
                <c:pt idx="26">
                  <c:v>Nov-00</c:v>
                </c:pt>
                <c:pt idx="27">
                  <c:v>Dec-00</c:v>
                </c:pt>
                <c:pt idx="28">
                  <c:v>Jan-01</c:v>
                </c:pt>
                <c:pt idx="29">
                  <c:v>Feb-01</c:v>
                </c:pt>
                <c:pt idx="30">
                  <c:v>Mar-01</c:v>
                </c:pt>
                <c:pt idx="31">
                  <c:v>Apr-01</c:v>
                </c:pt>
                <c:pt idx="32">
                  <c:v>May-01</c:v>
                </c:pt>
                <c:pt idx="33">
                  <c:v>Jun-01</c:v>
                </c:pt>
                <c:pt idx="34">
                  <c:v>Jul-01</c:v>
                </c:pt>
                <c:pt idx="35">
                  <c:v>Aug-01</c:v>
                </c:pt>
                <c:pt idx="36">
                  <c:v>Sep-01</c:v>
                </c:pt>
              </c:strCache>
            </c:strRef>
          </c:cat>
          <c:val>
            <c:numRef>
              <c:f>SUMMARY!$C$8:$AU$8</c:f>
              <c:numCache>
                <c:formatCode>\$#,##0_);[RED]"($"#,##0\)</c:formatCode>
                <c:ptCount val="37"/>
                <c:pt idx="0">
                  <c:v>5553.4791231364</c:v>
                </c:pt>
                <c:pt idx="1">
                  <c:v>-63.4639567857716</c:v>
                </c:pt>
                <c:pt idx="2">
                  <c:v>-6410.24955922496</c:v>
                </c:pt>
                <c:pt idx="3">
                  <c:v>-9009.44014586776</c:v>
                </c:pt>
                <c:pt idx="4">
                  <c:v>-5189.29128660277</c:v>
                </c:pt>
                <c:pt idx="5">
                  <c:v>-2337.13980242941</c:v>
                </c:pt>
                <c:pt idx="6">
                  <c:v>7040.25420814218</c:v>
                </c:pt>
                <c:pt idx="7">
                  <c:v>-1255.62359371015</c:v>
                </c:pt>
                <c:pt idx="8">
                  <c:v>-197.278891845458</c:v>
                </c:pt>
                <c:pt idx="9">
                  <c:v>-2004.81030588339</c:v>
                </c:pt>
                <c:pt idx="10">
                  <c:v>-1179.425249228</c:v>
                </c:pt>
                <c:pt idx="11">
                  <c:v>-4024.02820918948</c:v>
                </c:pt>
                <c:pt idx="12">
                  <c:v>3552.19813495652</c:v>
                </c:pt>
                <c:pt idx="13">
                  <c:v>-15915.5991082176</c:v>
                </c:pt>
                <c:pt idx="14">
                  <c:v>1109.57417211717</c:v>
                </c:pt>
                <c:pt idx="15">
                  <c:v>1918.55849286142</c:v>
                </c:pt>
                <c:pt idx="16">
                  <c:v>3472.28354693916</c:v>
                </c:pt>
                <c:pt idx="17">
                  <c:v>162.844249184018</c:v>
                </c:pt>
                <c:pt idx="18">
                  <c:v>1781.90333433776</c:v>
                </c:pt>
                <c:pt idx="19">
                  <c:v>-383.895726466129</c:v>
                </c:pt>
                <c:pt idx="20">
                  <c:v>-2816.14172451587</c:v>
                </c:pt>
                <c:pt idx="21">
                  <c:v>3187.21196465099</c:v>
                </c:pt>
                <c:pt idx="22">
                  <c:v>-1135.38507900169</c:v>
                </c:pt>
                <c:pt idx="23">
                  <c:v>6553.10381820243</c:v>
                </c:pt>
                <c:pt idx="24">
                  <c:v>-6995.23559921843</c:v>
                </c:pt>
                <c:pt idx="25">
                  <c:v>-3856.46000790004</c:v>
                </c:pt>
                <c:pt idx="26">
                  <c:v>4826.4785481</c:v>
                </c:pt>
                <c:pt idx="27">
                  <c:v>-25212.0848382</c:v>
                </c:pt>
                <c:pt idx="28">
                  <c:v>6301.19580569997</c:v>
                </c:pt>
                <c:pt idx="29">
                  <c:v>361.469695600009</c:v>
                </c:pt>
                <c:pt idx="30">
                  <c:v>6476.04456519995</c:v>
                </c:pt>
                <c:pt idx="31">
                  <c:v>-2585.9846161</c:v>
                </c:pt>
                <c:pt idx="32">
                  <c:v>-3378.50937054565</c:v>
                </c:pt>
                <c:pt idx="33">
                  <c:v>-4843.41647270262</c:v>
                </c:pt>
                <c:pt idx="34">
                  <c:v>32.1131810646487</c:v>
                </c:pt>
                <c:pt idx="35">
                  <c:v>-1464.35874905842</c:v>
                </c:pt>
                <c:pt idx="36">
                  <c:v>-3386.32071825924</c:v>
                </c:pt>
              </c:numCache>
            </c:numRef>
          </c:val>
        </c:ser>
        <c:gapWidth val="30"/>
        <c:overlap val="0"/>
        <c:axId val="67797089"/>
        <c:axId val="57121351"/>
      </c:barChart>
      <c:catAx>
        <c:axId val="67797089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121351"/>
        <c:crossesAt val="0"/>
        <c:auto val="1"/>
        <c:lblAlgn val="ctr"/>
        <c:lblOffset val="100"/>
        <c:noMultiLvlLbl val="0"/>
      </c:catAx>
      <c:valAx>
        <c:axId val="57121351"/>
        <c:scaling>
          <c:orientation val="minMax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numFmt formatCode="\$#,##0_);[RED]&quot;($&quot;#,##0\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2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797089"/>
        <c:crossBetween val="midCat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0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2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2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ff0000"/>
                </a:solidFill>
                <a:round/>
              </a:ln>
            </c:spPr>
            <c:trendlineType val="movingAvg"/>
            <c:period val="2"/>
            <c:forward val="0"/>
            <c:backward val="0"/>
            <c:dispRSqr val="0"/>
            <c:dispEq val="0"/>
          </c:trendline>
          <c:cat>
            <c:strRef>
              <c:f>Actuals!$B$5:$N$5</c:f>
              <c:strCache>
                <c:ptCount val="13"/>
                <c:pt idx="0">
                  <c:v>1998 Q1</c:v>
                </c:pt>
                <c:pt idx="1">
                  <c:v>1998 Q2</c:v>
                </c:pt>
                <c:pt idx="2">
                  <c:v>1998 Q3</c:v>
                </c:pt>
                <c:pt idx="3">
                  <c:v>1998 Q4</c:v>
                </c:pt>
                <c:pt idx="4">
                  <c:v>1999 Q1</c:v>
                </c:pt>
                <c:pt idx="5">
                  <c:v>1999 Q2</c:v>
                </c:pt>
                <c:pt idx="6">
                  <c:v>1999 Q3</c:v>
                </c:pt>
                <c:pt idx="7">
                  <c:v>1999 Q4</c:v>
                </c:pt>
                <c:pt idx="8">
                  <c:v>2000 Q1</c:v>
                </c:pt>
                <c:pt idx="9">
                  <c:v>2000 Q2</c:v>
                </c:pt>
                <c:pt idx="10">
                  <c:v>2000 Q3</c:v>
                </c:pt>
                <c:pt idx="11">
                  <c:v>2000 Q4</c:v>
                </c:pt>
                <c:pt idx="12">
                  <c:v>2001 Q1</c:v>
                </c:pt>
              </c:strCache>
            </c:strRef>
          </c:cat>
          <c:val>
            <c:numRef>
              <c:f>Actuals!$B$8:$N$8</c:f>
              <c:numCache>
                <c:formatCode>[$-409]#,##0_);\(#,##0\)</c:formatCode>
                <c:ptCount val="13"/>
                <c:pt idx="0">
                  <c:v>-2602</c:v>
                </c:pt>
                <c:pt idx="1">
                  <c:v>-5203</c:v>
                </c:pt>
                <c:pt idx="2">
                  <c:v>-270</c:v>
                </c:pt>
                <c:pt idx="3">
                  <c:v>1082</c:v>
                </c:pt>
                <c:pt idx="4">
                  <c:v>849</c:v>
                </c:pt>
                <c:pt idx="5">
                  <c:v>-181</c:v>
                </c:pt>
                <c:pt idx="6">
                  <c:v>-3358</c:v>
                </c:pt>
                <c:pt idx="7">
                  <c:v>-3936</c:v>
                </c:pt>
                <c:pt idx="8">
                  <c:v>3674</c:v>
                </c:pt>
                <c:pt idx="9">
                  <c:v>-6918</c:v>
                </c:pt>
                <c:pt idx="10">
                  <c:v>2948</c:v>
                </c:pt>
                <c:pt idx="11">
                  <c:v>6453</c:v>
                </c:pt>
                <c:pt idx="12">
                  <c:v>-6238</c:v>
                </c:pt>
              </c:numCache>
            </c:numRef>
          </c:val>
        </c:ser>
        <c:gapWidth val="30"/>
        <c:overlap val="0"/>
        <c:axId val="83848687"/>
        <c:axId val="39710805"/>
      </c:barChart>
      <c:catAx>
        <c:axId val="8384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710805"/>
        <c:crossesAt val="0"/>
        <c:auto val="1"/>
        <c:lblAlgn val="ctr"/>
        <c:lblOffset val="100"/>
        <c:noMultiLvlLbl val="0"/>
      </c:catAx>
      <c:valAx>
        <c:axId val="39710805"/>
        <c:scaling>
          <c:orientation val="minMax"/>
          <c:max val="7000"/>
          <c:min val="-8000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848687"/>
        <c:crossBetween val="midCat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0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2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2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ff0000"/>
                </a:solidFill>
                <a:round/>
              </a:ln>
            </c:spPr>
            <c:trendlineType val="movingAvg"/>
            <c:period val="2"/>
            <c:forward val="0"/>
            <c:backward val="0"/>
            <c:dispRSqr val="0"/>
            <c:dispEq val="0"/>
          </c:trendline>
          <c:cat>
            <c:strRef>
              <c:f>Actuals!$B$5:$N$5</c:f>
              <c:strCache>
                <c:ptCount val="13"/>
                <c:pt idx="0">
                  <c:v>1998 Q1</c:v>
                </c:pt>
                <c:pt idx="1">
                  <c:v>1998 Q2</c:v>
                </c:pt>
                <c:pt idx="2">
                  <c:v>1998 Q3</c:v>
                </c:pt>
                <c:pt idx="3">
                  <c:v>1998 Q4</c:v>
                </c:pt>
                <c:pt idx="4">
                  <c:v>1999 Q1</c:v>
                </c:pt>
                <c:pt idx="5">
                  <c:v>1999 Q2</c:v>
                </c:pt>
                <c:pt idx="6">
                  <c:v>1999 Q3</c:v>
                </c:pt>
                <c:pt idx="7">
                  <c:v>1999 Q4</c:v>
                </c:pt>
                <c:pt idx="8">
                  <c:v>2000 Q1</c:v>
                </c:pt>
                <c:pt idx="9">
                  <c:v>2000 Q2</c:v>
                </c:pt>
                <c:pt idx="10">
                  <c:v>2000 Q3</c:v>
                </c:pt>
                <c:pt idx="11">
                  <c:v>2000 Q4</c:v>
                </c:pt>
                <c:pt idx="12">
                  <c:v>2001 Q1</c:v>
                </c:pt>
              </c:strCache>
            </c:strRef>
          </c:cat>
          <c:val>
            <c:numRef>
              <c:f>Actuals!$B$19:$N$19</c:f>
              <c:numCache>
                <c:formatCode>[$-409]#,##0_);\(#,##0\)</c:formatCode>
                <c:ptCount val="13"/>
                <c:pt idx="0">
                  <c:v>-2749.127</c:v>
                </c:pt>
                <c:pt idx="1">
                  <c:v>-5388.699</c:v>
                </c:pt>
                <c:pt idx="2">
                  <c:v>-452.653</c:v>
                </c:pt>
                <c:pt idx="3">
                  <c:v>728.158</c:v>
                </c:pt>
                <c:pt idx="4">
                  <c:v>560.408</c:v>
                </c:pt>
                <c:pt idx="5">
                  <c:v>-549.53</c:v>
                </c:pt>
                <c:pt idx="6">
                  <c:v>-3738.717</c:v>
                </c:pt>
                <c:pt idx="7">
                  <c:v>-4369.782</c:v>
                </c:pt>
                <c:pt idx="8">
                  <c:v>3401.684</c:v>
                </c:pt>
                <c:pt idx="9">
                  <c:v>-7223.897</c:v>
                </c:pt>
                <c:pt idx="10">
                  <c:v>2555.2</c:v>
                </c:pt>
                <c:pt idx="11">
                  <c:v>4704.903</c:v>
                </c:pt>
                <c:pt idx="12">
                  <c:v>-7560</c:v>
                </c:pt>
              </c:numCache>
            </c:numRef>
          </c:val>
        </c:ser>
        <c:gapWidth val="30"/>
        <c:overlap val="0"/>
        <c:axId val="92211852"/>
        <c:axId val="23151406"/>
      </c:barChart>
      <c:catAx>
        <c:axId val="922118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151406"/>
        <c:crossesAt val="0"/>
        <c:auto val="1"/>
        <c:lblAlgn val="ctr"/>
        <c:lblOffset val="100"/>
        <c:noMultiLvlLbl val="0"/>
      </c:catAx>
      <c:valAx>
        <c:axId val="23151406"/>
        <c:scaling>
          <c:orientation val="minMax"/>
          <c:max val="5100"/>
          <c:min val="-8100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211852"/>
        <c:crossBetween val="midCat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0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1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2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25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6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7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8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9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0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2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4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5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6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numFmt formatCode="[$-409]#,##0_);[RED]\(#,##0\)" sourceLinked="1"/>
            <c:dLbl>
              <c:idx val="0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2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5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6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7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8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9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0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1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2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3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4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5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6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ff0000"/>
                </a:solidFill>
                <a:round/>
              </a:ln>
            </c:spPr>
            <c:trendlineType val="movingAvg"/>
            <c:period val="2"/>
            <c:forward val="0"/>
            <c:backward val="0"/>
            <c:dispRSqr val="0"/>
            <c:dispEq val="0"/>
          </c:trendline>
          <c:cat>
            <c:strRef>
              <c:f>SUMMARY!$C$5:$AU$5</c:f>
              <c:strCache>
                <c:ptCount val="37"/>
                <c:pt idx="0">
                  <c:v>Sep-98</c:v>
                </c:pt>
                <c:pt idx="1">
                  <c:v>Oct-98</c:v>
                </c:pt>
                <c:pt idx="2">
                  <c:v>Nov-98</c:v>
                </c:pt>
                <c:pt idx="3">
                  <c:v>Dec-98</c:v>
                </c:pt>
                <c:pt idx="4">
                  <c:v>Jan-99</c:v>
                </c:pt>
                <c:pt idx="5">
                  <c:v>Feb-99</c:v>
                </c:pt>
                <c:pt idx="6">
                  <c:v>Mar-99</c:v>
                </c:pt>
                <c:pt idx="7">
                  <c:v>Apr-99</c:v>
                </c:pt>
                <c:pt idx="8">
                  <c:v>May-99</c:v>
                </c:pt>
                <c:pt idx="9">
                  <c:v>Jun-99</c:v>
                </c:pt>
                <c:pt idx="10">
                  <c:v>Jul-99</c:v>
                </c:pt>
                <c:pt idx="11">
                  <c:v>Aug-99</c:v>
                </c:pt>
                <c:pt idx="12">
                  <c:v>Sep-99</c:v>
                </c:pt>
                <c:pt idx="13">
                  <c:v>Oct-99</c:v>
                </c:pt>
                <c:pt idx="14">
                  <c:v>Nov-99</c:v>
                </c:pt>
                <c:pt idx="15">
                  <c:v>Dec-99</c:v>
                </c:pt>
                <c:pt idx="16">
                  <c:v>Jan-00</c:v>
                </c:pt>
                <c:pt idx="17">
                  <c:v>Feb-00</c:v>
                </c:pt>
                <c:pt idx="18">
                  <c:v>Mar-00</c:v>
                </c:pt>
                <c:pt idx="19">
                  <c:v>Apr-00</c:v>
                </c:pt>
                <c:pt idx="20">
                  <c:v>May-00</c:v>
                </c:pt>
                <c:pt idx="21">
                  <c:v>Jun-00</c:v>
                </c:pt>
                <c:pt idx="22">
                  <c:v>Jul-00</c:v>
                </c:pt>
                <c:pt idx="23">
                  <c:v>Aug-00</c:v>
                </c:pt>
                <c:pt idx="24">
                  <c:v>Sep-00</c:v>
                </c:pt>
                <c:pt idx="25">
                  <c:v>Oct-00</c:v>
                </c:pt>
                <c:pt idx="26">
                  <c:v>Nov-00</c:v>
                </c:pt>
                <c:pt idx="27">
                  <c:v>Dec-00</c:v>
                </c:pt>
                <c:pt idx="28">
                  <c:v>Jan-01</c:v>
                </c:pt>
                <c:pt idx="29">
                  <c:v>Feb-01</c:v>
                </c:pt>
                <c:pt idx="30">
                  <c:v>Mar-01</c:v>
                </c:pt>
                <c:pt idx="31">
                  <c:v>Apr-01</c:v>
                </c:pt>
                <c:pt idx="32">
                  <c:v>May-01</c:v>
                </c:pt>
                <c:pt idx="33">
                  <c:v>Jun-01</c:v>
                </c:pt>
                <c:pt idx="34">
                  <c:v>Jul-01</c:v>
                </c:pt>
                <c:pt idx="35">
                  <c:v>Aug-01</c:v>
                </c:pt>
                <c:pt idx="36">
                  <c:v>Sep-01</c:v>
                </c:pt>
              </c:strCache>
            </c:strRef>
          </c:cat>
          <c:val>
            <c:numRef>
              <c:f>SUMMARY!$C$9:$AU$9</c:f>
              <c:numCache>
                <c:formatCode>\$#,##0_);[RED]"($"#,##0\)</c:formatCode>
                <c:ptCount val="37"/>
                <c:pt idx="0">
                  <c:v>-456.713</c:v>
                </c:pt>
                <c:pt idx="1">
                  <c:v>3.256</c:v>
                </c:pt>
                <c:pt idx="2">
                  <c:v>0.454</c:v>
                </c:pt>
                <c:pt idx="3">
                  <c:v>-2206.516</c:v>
                </c:pt>
                <c:pt idx="4">
                  <c:v>337.674</c:v>
                </c:pt>
                <c:pt idx="5">
                  <c:v>-982.47949</c:v>
                </c:pt>
                <c:pt idx="6">
                  <c:v>8731.15689370001</c:v>
                </c:pt>
                <c:pt idx="7">
                  <c:v>2317.35236</c:v>
                </c:pt>
                <c:pt idx="8">
                  <c:v>-4279.3298128</c:v>
                </c:pt>
                <c:pt idx="9">
                  <c:v>747.1935225</c:v>
                </c:pt>
                <c:pt idx="10">
                  <c:v>-134.9031677</c:v>
                </c:pt>
                <c:pt idx="11">
                  <c:v>-538.9451567</c:v>
                </c:pt>
                <c:pt idx="12">
                  <c:v>-2163.4568757</c:v>
                </c:pt>
                <c:pt idx="13">
                  <c:v>1982.6566254</c:v>
                </c:pt>
                <c:pt idx="14">
                  <c:v>4696.8696458</c:v>
                </c:pt>
                <c:pt idx="15">
                  <c:v>20.6607888999997</c:v>
                </c:pt>
                <c:pt idx="16">
                  <c:v>865.274287700002</c:v>
                </c:pt>
                <c:pt idx="17">
                  <c:v>0.00199929999988955</c:v>
                </c:pt>
                <c:pt idx="18">
                  <c:v>-7.0123090000001</c:v>
                </c:pt>
                <c:pt idx="19">
                  <c:v>470.042949899999</c:v>
                </c:pt>
                <c:pt idx="20">
                  <c:v>1930.4822107</c:v>
                </c:pt>
                <c:pt idx="21">
                  <c:v>1608.1312042</c:v>
                </c:pt>
                <c:pt idx="22">
                  <c:v>1568.4755876</c:v>
                </c:pt>
                <c:pt idx="23">
                  <c:v>-1894.3196336</c:v>
                </c:pt>
                <c:pt idx="24">
                  <c:v>-2376.9676664</c:v>
                </c:pt>
                <c:pt idx="25">
                  <c:v>-2936.9775261</c:v>
                </c:pt>
                <c:pt idx="26">
                  <c:v>7618.9269709</c:v>
                </c:pt>
                <c:pt idx="27">
                  <c:v>5380.1555344</c:v>
                </c:pt>
                <c:pt idx="28">
                  <c:v>-2734.0010386</c:v>
                </c:pt>
                <c:pt idx="29">
                  <c:v>-184.0239738</c:v>
                </c:pt>
                <c:pt idx="30">
                  <c:v>9309.814378</c:v>
                </c:pt>
                <c:pt idx="31">
                  <c:v>-3154.1582412</c:v>
                </c:pt>
                <c:pt idx="32">
                  <c:v>8120.71689179997</c:v>
                </c:pt>
                <c:pt idx="33">
                  <c:v>13389.5965808725</c:v>
                </c:pt>
                <c:pt idx="34">
                  <c:v>-1056.3724235132</c:v>
                </c:pt>
                <c:pt idx="35">
                  <c:v>-3051.08214751297</c:v>
                </c:pt>
                <c:pt idx="36">
                  <c:v>-6086.75349601856</c:v>
                </c:pt>
              </c:numCache>
            </c:numRef>
          </c:val>
        </c:ser>
        <c:gapWidth val="30"/>
        <c:overlap val="0"/>
        <c:axId val="64295588"/>
        <c:axId val="98720928"/>
      </c:barChart>
      <c:catAx>
        <c:axId val="64295588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720928"/>
        <c:crossesAt val="0"/>
        <c:auto val="1"/>
        <c:lblAlgn val="ctr"/>
        <c:lblOffset val="100"/>
        <c:noMultiLvlLbl val="0"/>
      </c:catAx>
      <c:valAx>
        <c:axId val="98720928"/>
        <c:scaling>
          <c:orientation val="minMax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numFmt formatCode="\$#,##0_);[RED]&quot;($&quot;#,##0\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2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295588"/>
        <c:crossBetween val="midCat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0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1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2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25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6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7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8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9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0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2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4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5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6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numFmt formatCode="[$-409]#,##0_);[RED]\(#,##0\)" sourceLinked="1"/>
            <c:dLbl>
              <c:idx val="0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2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5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6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7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8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9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0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1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2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3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4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5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6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ff0000"/>
                </a:solidFill>
                <a:round/>
              </a:ln>
            </c:spPr>
            <c:trendlineType val="movingAvg"/>
            <c:period val="2"/>
            <c:forward val="0"/>
            <c:backward val="0"/>
            <c:dispRSqr val="0"/>
            <c:dispEq val="0"/>
          </c:trendline>
          <c:cat>
            <c:strRef>
              <c:f>SUMMARY!$C$5:$AU$5</c:f>
              <c:strCache>
                <c:ptCount val="37"/>
                <c:pt idx="0">
                  <c:v>Sep-98</c:v>
                </c:pt>
                <c:pt idx="1">
                  <c:v>Oct-98</c:v>
                </c:pt>
                <c:pt idx="2">
                  <c:v>Nov-98</c:v>
                </c:pt>
                <c:pt idx="3">
                  <c:v>Dec-98</c:v>
                </c:pt>
                <c:pt idx="4">
                  <c:v>Jan-99</c:v>
                </c:pt>
                <c:pt idx="5">
                  <c:v>Feb-99</c:v>
                </c:pt>
                <c:pt idx="6">
                  <c:v>Mar-99</c:v>
                </c:pt>
                <c:pt idx="7">
                  <c:v>Apr-99</c:v>
                </c:pt>
                <c:pt idx="8">
                  <c:v>May-99</c:v>
                </c:pt>
                <c:pt idx="9">
                  <c:v>Jun-99</c:v>
                </c:pt>
                <c:pt idx="10">
                  <c:v>Jul-99</c:v>
                </c:pt>
                <c:pt idx="11">
                  <c:v>Aug-99</c:v>
                </c:pt>
                <c:pt idx="12">
                  <c:v>Sep-99</c:v>
                </c:pt>
                <c:pt idx="13">
                  <c:v>Oct-99</c:v>
                </c:pt>
                <c:pt idx="14">
                  <c:v>Nov-99</c:v>
                </c:pt>
                <c:pt idx="15">
                  <c:v>Dec-99</c:v>
                </c:pt>
                <c:pt idx="16">
                  <c:v>Jan-00</c:v>
                </c:pt>
                <c:pt idx="17">
                  <c:v>Feb-00</c:v>
                </c:pt>
                <c:pt idx="18">
                  <c:v>Mar-00</c:v>
                </c:pt>
                <c:pt idx="19">
                  <c:v>Apr-00</c:v>
                </c:pt>
                <c:pt idx="20">
                  <c:v>May-00</c:v>
                </c:pt>
                <c:pt idx="21">
                  <c:v>Jun-00</c:v>
                </c:pt>
                <c:pt idx="22">
                  <c:v>Jul-00</c:v>
                </c:pt>
                <c:pt idx="23">
                  <c:v>Aug-00</c:v>
                </c:pt>
                <c:pt idx="24">
                  <c:v>Sep-00</c:v>
                </c:pt>
                <c:pt idx="25">
                  <c:v>Oct-00</c:v>
                </c:pt>
                <c:pt idx="26">
                  <c:v>Nov-00</c:v>
                </c:pt>
                <c:pt idx="27">
                  <c:v>Dec-00</c:v>
                </c:pt>
                <c:pt idx="28">
                  <c:v>Jan-01</c:v>
                </c:pt>
                <c:pt idx="29">
                  <c:v>Feb-01</c:v>
                </c:pt>
                <c:pt idx="30">
                  <c:v>Mar-01</c:v>
                </c:pt>
                <c:pt idx="31">
                  <c:v>Apr-01</c:v>
                </c:pt>
                <c:pt idx="32">
                  <c:v>May-01</c:v>
                </c:pt>
                <c:pt idx="33">
                  <c:v>Jun-01</c:v>
                </c:pt>
                <c:pt idx="34">
                  <c:v>Jul-01</c:v>
                </c:pt>
                <c:pt idx="35">
                  <c:v>Aug-01</c:v>
                </c:pt>
                <c:pt idx="36">
                  <c:v>Sep-01</c:v>
                </c:pt>
              </c:strCache>
            </c:strRef>
          </c:cat>
          <c:val>
            <c:numRef>
              <c:f>SUMMARY!$C$10:$AU$10</c:f>
              <c:numCache>
                <c:formatCode>\$#,##0_);[RED]"($"#,##0\)</c:formatCode>
                <c:ptCount val="37"/>
                <c:pt idx="0">
                  <c:v>399.777000000002</c:v>
                </c:pt>
                <c:pt idx="1">
                  <c:v>-654.867</c:v>
                </c:pt>
                <c:pt idx="2">
                  <c:v>5715.105</c:v>
                </c:pt>
                <c:pt idx="3">
                  <c:v>14451.6225875388</c:v>
                </c:pt>
                <c:pt idx="4">
                  <c:v>1340.896</c:v>
                </c:pt>
                <c:pt idx="5">
                  <c:v>-966.939500000001</c:v>
                </c:pt>
                <c:pt idx="6">
                  <c:v>1447.24801094384</c:v>
                </c:pt>
                <c:pt idx="7">
                  <c:v>-1281.44093524008</c:v>
                </c:pt>
                <c:pt idx="8">
                  <c:v>-3289.56962695449</c:v>
                </c:pt>
                <c:pt idx="9">
                  <c:v>1946.71408569995</c:v>
                </c:pt>
                <c:pt idx="10">
                  <c:v>11981.7487052</c:v>
                </c:pt>
                <c:pt idx="11">
                  <c:v>7843.17030814704</c:v>
                </c:pt>
                <c:pt idx="12">
                  <c:v>-4454.16248074149</c:v>
                </c:pt>
                <c:pt idx="13">
                  <c:v>-6509.024197</c:v>
                </c:pt>
                <c:pt idx="14">
                  <c:v>11219.4174541</c:v>
                </c:pt>
                <c:pt idx="15">
                  <c:v>9544.89926490003</c:v>
                </c:pt>
                <c:pt idx="16">
                  <c:v>9210.5794799399</c:v>
                </c:pt>
                <c:pt idx="17">
                  <c:v>-2420.8136649037</c:v>
                </c:pt>
                <c:pt idx="18">
                  <c:v>528.476375640824</c:v>
                </c:pt>
                <c:pt idx="19">
                  <c:v>-5154.03317767497</c:v>
                </c:pt>
                <c:pt idx="20">
                  <c:v>-1577.15887163091</c:v>
                </c:pt>
                <c:pt idx="21">
                  <c:v>5998.86056529881</c:v>
                </c:pt>
                <c:pt idx="22">
                  <c:v>-9501.18237570237</c:v>
                </c:pt>
                <c:pt idx="23">
                  <c:v>27494.8000897973</c:v>
                </c:pt>
                <c:pt idx="24">
                  <c:v>-8321.96663128895</c:v>
                </c:pt>
                <c:pt idx="25">
                  <c:v>-13440.3659794983</c:v>
                </c:pt>
                <c:pt idx="26">
                  <c:v>-2131.82047040507</c:v>
                </c:pt>
                <c:pt idx="27">
                  <c:v>-14031.1119417511</c:v>
                </c:pt>
                <c:pt idx="28">
                  <c:v>-8715.96980941999</c:v>
                </c:pt>
                <c:pt idx="29">
                  <c:v>3906.39804709996</c:v>
                </c:pt>
                <c:pt idx="30">
                  <c:v>-3841.56071400002</c:v>
                </c:pt>
                <c:pt idx="31">
                  <c:v>-2569.9723367</c:v>
                </c:pt>
                <c:pt idx="32">
                  <c:v>1537.50906339998</c:v>
                </c:pt>
                <c:pt idx="33">
                  <c:v>-11485.8700147807</c:v>
                </c:pt>
                <c:pt idx="34">
                  <c:v>-4719.41286859999</c:v>
                </c:pt>
                <c:pt idx="35">
                  <c:v>-4342.71288309999</c:v>
                </c:pt>
                <c:pt idx="36">
                  <c:v>-2100.26403000001</c:v>
                </c:pt>
              </c:numCache>
            </c:numRef>
          </c:val>
        </c:ser>
        <c:gapWidth val="30"/>
        <c:overlap val="0"/>
        <c:axId val="20973436"/>
        <c:axId val="68638562"/>
      </c:barChart>
      <c:catAx>
        <c:axId val="20973436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638562"/>
        <c:crossesAt val="0"/>
        <c:auto val="1"/>
        <c:lblAlgn val="ctr"/>
        <c:lblOffset val="100"/>
        <c:noMultiLvlLbl val="0"/>
      </c:catAx>
      <c:valAx>
        <c:axId val="68638562"/>
        <c:scaling>
          <c:orientation val="minMax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numFmt formatCode="\$#,##0_);[RED]&quot;($&quot;#,##0\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2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973436"/>
        <c:crossBetween val="midCat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0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1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2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25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6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7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8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9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0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2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4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5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6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numFmt formatCode="[$-409]#,##0_);[RED]\(#,##0\)" sourceLinked="1"/>
            <c:dLbl>
              <c:idx val="0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2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5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6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7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8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9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0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1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2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3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4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5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6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ff0000"/>
                </a:solidFill>
                <a:round/>
              </a:ln>
            </c:spPr>
            <c:trendlineType val="movingAvg"/>
            <c:period val="2"/>
            <c:forward val="0"/>
            <c:backward val="0"/>
            <c:dispRSqr val="0"/>
            <c:dispEq val="0"/>
          </c:trendline>
          <c:cat>
            <c:strRef>
              <c:f>SUMMARY!$C$5:$AU$5</c:f>
              <c:strCache>
                <c:ptCount val="37"/>
                <c:pt idx="0">
                  <c:v>Sep-98</c:v>
                </c:pt>
                <c:pt idx="1">
                  <c:v>Oct-98</c:v>
                </c:pt>
                <c:pt idx="2">
                  <c:v>Nov-98</c:v>
                </c:pt>
                <c:pt idx="3">
                  <c:v>Dec-98</c:v>
                </c:pt>
                <c:pt idx="4">
                  <c:v>Jan-99</c:v>
                </c:pt>
                <c:pt idx="5">
                  <c:v>Feb-99</c:v>
                </c:pt>
                <c:pt idx="6">
                  <c:v>Mar-99</c:v>
                </c:pt>
                <c:pt idx="7">
                  <c:v>Apr-99</c:v>
                </c:pt>
                <c:pt idx="8">
                  <c:v>May-99</c:v>
                </c:pt>
                <c:pt idx="9">
                  <c:v>Jun-99</c:v>
                </c:pt>
                <c:pt idx="10">
                  <c:v>Jul-99</c:v>
                </c:pt>
                <c:pt idx="11">
                  <c:v>Aug-99</c:v>
                </c:pt>
                <c:pt idx="12">
                  <c:v>Sep-99</c:v>
                </c:pt>
                <c:pt idx="13">
                  <c:v>Oct-99</c:v>
                </c:pt>
                <c:pt idx="14">
                  <c:v>Nov-99</c:v>
                </c:pt>
                <c:pt idx="15">
                  <c:v>Dec-99</c:v>
                </c:pt>
                <c:pt idx="16">
                  <c:v>Jan-00</c:v>
                </c:pt>
                <c:pt idx="17">
                  <c:v>Feb-00</c:v>
                </c:pt>
                <c:pt idx="18">
                  <c:v>Mar-00</c:v>
                </c:pt>
                <c:pt idx="19">
                  <c:v>Apr-00</c:v>
                </c:pt>
                <c:pt idx="20">
                  <c:v>May-00</c:v>
                </c:pt>
                <c:pt idx="21">
                  <c:v>Jun-00</c:v>
                </c:pt>
                <c:pt idx="22">
                  <c:v>Jul-00</c:v>
                </c:pt>
                <c:pt idx="23">
                  <c:v>Aug-00</c:v>
                </c:pt>
                <c:pt idx="24">
                  <c:v>Sep-00</c:v>
                </c:pt>
                <c:pt idx="25">
                  <c:v>Oct-00</c:v>
                </c:pt>
                <c:pt idx="26">
                  <c:v>Nov-00</c:v>
                </c:pt>
                <c:pt idx="27">
                  <c:v>Dec-00</c:v>
                </c:pt>
                <c:pt idx="28">
                  <c:v>Jan-01</c:v>
                </c:pt>
                <c:pt idx="29">
                  <c:v>Feb-01</c:v>
                </c:pt>
                <c:pt idx="30">
                  <c:v>Mar-01</c:v>
                </c:pt>
                <c:pt idx="31">
                  <c:v>Apr-01</c:v>
                </c:pt>
                <c:pt idx="32">
                  <c:v>May-01</c:v>
                </c:pt>
                <c:pt idx="33">
                  <c:v>Jun-01</c:v>
                </c:pt>
                <c:pt idx="34">
                  <c:v>Jul-01</c:v>
                </c:pt>
                <c:pt idx="35">
                  <c:v>Aug-01</c:v>
                </c:pt>
                <c:pt idx="36">
                  <c:v>Sep-01</c:v>
                </c:pt>
              </c:strCache>
            </c:strRef>
          </c:cat>
          <c:val>
            <c:numRef>
              <c:f>SUMMARY!$C$11:$AU$11</c:f>
              <c:numCache>
                <c:formatCode>\$#,##0_);[RED]"($"#,##0\)</c:formatCode>
                <c:ptCount val="37"/>
                <c:pt idx="0">
                  <c:v>2109.52305</c:v>
                </c:pt>
                <c:pt idx="1">
                  <c:v>-1032.893</c:v>
                </c:pt>
                <c:pt idx="2">
                  <c:v>-903.198</c:v>
                </c:pt>
                <c:pt idx="3">
                  <c:v>-9669.35807</c:v>
                </c:pt>
                <c:pt idx="4">
                  <c:v>-260.478</c:v>
                </c:pt>
                <c:pt idx="5">
                  <c:v>-271.623185</c:v>
                </c:pt>
                <c:pt idx="6">
                  <c:v>-743.780754099997</c:v>
                </c:pt>
                <c:pt idx="7">
                  <c:v>26.9782742000019</c:v>
                </c:pt>
                <c:pt idx="8">
                  <c:v>-2016.38541199999</c:v>
                </c:pt>
                <c:pt idx="9">
                  <c:v>-4718.87147248922</c:v>
                </c:pt>
                <c:pt idx="10">
                  <c:v>-9281.69817281562</c:v>
                </c:pt>
                <c:pt idx="11">
                  <c:v>-3915.59932389999</c:v>
                </c:pt>
                <c:pt idx="12">
                  <c:v>1948.62776823407</c:v>
                </c:pt>
                <c:pt idx="13">
                  <c:v>-2669.44446555947</c:v>
                </c:pt>
                <c:pt idx="14">
                  <c:v>27.0798145346055</c:v>
                </c:pt>
                <c:pt idx="15">
                  <c:v>-466.107621244761</c:v>
                </c:pt>
                <c:pt idx="16">
                  <c:v>4272.36986014291</c:v>
                </c:pt>
                <c:pt idx="17">
                  <c:v>-3463.01435813452</c:v>
                </c:pt>
                <c:pt idx="18">
                  <c:v>1065.55800939099</c:v>
                </c:pt>
                <c:pt idx="19">
                  <c:v>-463.5035878299</c:v>
                </c:pt>
                <c:pt idx="20">
                  <c:v>2134.39164527141</c:v>
                </c:pt>
                <c:pt idx="21">
                  <c:v>667.879927656701</c:v>
                </c:pt>
                <c:pt idx="22">
                  <c:v>-1477.74685129037</c:v>
                </c:pt>
                <c:pt idx="23">
                  <c:v>1769.52485776527</c:v>
                </c:pt>
                <c:pt idx="24">
                  <c:v>603.636573960892</c:v>
                </c:pt>
                <c:pt idx="25">
                  <c:v>-3191.61784674443</c:v>
                </c:pt>
                <c:pt idx="26">
                  <c:v>2166.23373146362</c:v>
                </c:pt>
                <c:pt idx="27">
                  <c:v>-493.446095264933</c:v>
                </c:pt>
                <c:pt idx="28">
                  <c:v>290.096009935724</c:v>
                </c:pt>
                <c:pt idx="29">
                  <c:v>9847.83810505326</c:v>
                </c:pt>
                <c:pt idx="30">
                  <c:v>1798.81648451759</c:v>
                </c:pt>
                <c:pt idx="31">
                  <c:v>-710.414365346161</c:v>
                </c:pt>
                <c:pt idx="32">
                  <c:v>2375.19864680194</c:v>
                </c:pt>
                <c:pt idx="33">
                  <c:v>-1234.76034184607</c:v>
                </c:pt>
                <c:pt idx="34">
                  <c:v>583.158378181502</c:v>
                </c:pt>
                <c:pt idx="35">
                  <c:v>-411.87178438153</c:v>
                </c:pt>
                <c:pt idx="36">
                  <c:v>-1174.27195422955</c:v>
                </c:pt>
              </c:numCache>
            </c:numRef>
          </c:val>
        </c:ser>
        <c:gapWidth val="30"/>
        <c:overlap val="0"/>
        <c:axId val="89394449"/>
        <c:axId val="62700218"/>
      </c:barChart>
      <c:catAx>
        <c:axId val="89394449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700218"/>
        <c:crossesAt val="0"/>
        <c:auto val="1"/>
        <c:lblAlgn val="ctr"/>
        <c:lblOffset val="100"/>
        <c:noMultiLvlLbl val="0"/>
      </c:catAx>
      <c:valAx>
        <c:axId val="62700218"/>
        <c:scaling>
          <c:orientation val="minMax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numFmt formatCode="\$#,##0_);[RED]&quot;($&quot;#,##0\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2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394449"/>
        <c:crossBetween val="midCat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0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2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numFmt formatCode="[$-409]#,##0_);[RED]\(#,##0\)" sourceLinked="1"/>
            <c:dLbl>
              <c:idx val="0"/>
              <c:numFmt formatCode="[$-409]#,##0_);[RED]\(#,##0\)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numFmt formatCode="[$-409]#,##0_);[RED]\(#,##0\)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numFmt formatCode="[$-409]#,##0_);[RED]\(#,##0\)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numFmt formatCode="[$-409]#,##0_);[RED]\(#,##0\)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numFmt formatCode="[$-409]#,##0_);[RED]\(#,##0\)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numFmt formatCode="[$-409]#,##0_);[RED]\(#,##0\)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numFmt formatCode="[$-409]#,##0_);[RED]\(#,##0\)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numFmt formatCode="[$-409]#,##0_);[RED]\(#,##0\)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numFmt formatCode="[$-409]#,##0_);[RED]\(#,##0\)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numFmt formatCode="[$-409]#,##0_);[RED]\(#,##0\)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numFmt formatCode="[$-409]#,##0_);[RED]\(#,##0\)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numFmt formatCode="[$-409]#,##0_);[RED]\(#,##0\)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2"/>
              <c:numFmt formatCode="[$-409]#,##0_);[RED]\(#,##0\)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ff0000"/>
                </a:solidFill>
                <a:round/>
              </a:ln>
            </c:spPr>
            <c:trendlineType val="movingAvg"/>
            <c:period val="2"/>
            <c:forward val="0"/>
            <c:backward val="0"/>
            <c:dispRSqr val="0"/>
            <c:dispEq val="0"/>
          </c:trendline>
          <c:cat>
            <c:strRef>
              <c:f>SUMMARY!$C$5:$AU$5</c:f>
              <c:strCache>
                <c:ptCount val="37"/>
                <c:pt idx="0">
                  <c:v>Sep-98</c:v>
                </c:pt>
                <c:pt idx="1">
                  <c:v>Oct-98</c:v>
                </c:pt>
                <c:pt idx="2">
                  <c:v>Nov-98</c:v>
                </c:pt>
                <c:pt idx="3">
                  <c:v>Dec-98</c:v>
                </c:pt>
                <c:pt idx="4">
                  <c:v>Jan-99</c:v>
                </c:pt>
                <c:pt idx="5">
                  <c:v>Feb-99</c:v>
                </c:pt>
                <c:pt idx="6">
                  <c:v>Mar-99</c:v>
                </c:pt>
                <c:pt idx="7">
                  <c:v>Apr-99</c:v>
                </c:pt>
                <c:pt idx="8">
                  <c:v>May-99</c:v>
                </c:pt>
                <c:pt idx="9">
                  <c:v>Jun-99</c:v>
                </c:pt>
                <c:pt idx="10">
                  <c:v>Jul-99</c:v>
                </c:pt>
                <c:pt idx="11">
                  <c:v>Aug-99</c:v>
                </c:pt>
                <c:pt idx="12">
                  <c:v>Sep-99</c:v>
                </c:pt>
                <c:pt idx="13">
                  <c:v>Oct-99</c:v>
                </c:pt>
                <c:pt idx="14">
                  <c:v>Nov-99</c:v>
                </c:pt>
                <c:pt idx="15">
                  <c:v>Dec-99</c:v>
                </c:pt>
                <c:pt idx="16">
                  <c:v>Jan-00</c:v>
                </c:pt>
                <c:pt idx="17">
                  <c:v>Feb-00</c:v>
                </c:pt>
                <c:pt idx="18">
                  <c:v>Mar-00</c:v>
                </c:pt>
                <c:pt idx="19">
                  <c:v>Apr-00</c:v>
                </c:pt>
                <c:pt idx="20">
                  <c:v>May-00</c:v>
                </c:pt>
                <c:pt idx="21">
                  <c:v>Jun-00</c:v>
                </c:pt>
                <c:pt idx="22">
                  <c:v>Jul-00</c:v>
                </c:pt>
                <c:pt idx="23">
                  <c:v>Aug-00</c:v>
                </c:pt>
                <c:pt idx="24">
                  <c:v>Sep-00</c:v>
                </c:pt>
                <c:pt idx="25">
                  <c:v>Oct-00</c:v>
                </c:pt>
                <c:pt idx="26">
                  <c:v>Nov-00</c:v>
                </c:pt>
                <c:pt idx="27">
                  <c:v>Dec-00</c:v>
                </c:pt>
                <c:pt idx="28">
                  <c:v>Jan-01</c:v>
                </c:pt>
                <c:pt idx="29">
                  <c:v>Feb-01</c:v>
                </c:pt>
                <c:pt idx="30">
                  <c:v>Mar-01</c:v>
                </c:pt>
                <c:pt idx="31">
                  <c:v>Apr-01</c:v>
                </c:pt>
                <c:pt idx="32">
                  <c:v>May-01</c:v>
                </c:pt>
                <c:pt idx="33">
                  <c:v>Jun-01</c:v>
                </c:pt>
                <c:pt idx="34">
                  <c:v>Jul-01</c:v>
                </c:pt>
                <c:pt idx="35">
                  <c:v>Aug-01</c:v>
                </c:pt>
                <c:pt idx="36">
                  <c:v>Sep-01</c:v>
                </c:pt>
              </c:strCache>
            </c:strRef>
          </c:cat>
          <c:val>
            <c:numRef>
              <c:f>SUMMARY!$C$12:$AU$12</c:f>
              <c:numCache>
                <c:formatCode>\$#,##0_);[RED]"($"#,##0\)</c:formatCode>
                <c:ptCount val="37"/>
                <c:pt idx="28">
                  <c:v>640.275629880082</c:v>
                </c:pt>
                <c:pt idx="29">
                  <c:v>4763.93593429438</c:v>
                </c:pt>
                <c:pt idx="30">
                  <c:v>-909.459373200051</c:v>
                </c:pt>
                <c:pt idx="31">
                  <c:v>922.35631579995</c:v>
                </c:pt>
                <c:pt idx="32">
                  <c:v>-7336.04205129997</c:v>
                </c:pt>
                <c:pt idx="33">
                  <c:v>-4345.79103529998</c:v>
                </c:pt>
                <c:pt idx="34">
                  <c:v>1256.27321500001</c:v>
                </c:pt>
                <c:pt idx="35">
                  <c:v>4830.87722909998</c:v>
                </c:pt>
                <c:pt idx="36">
                  <c:v>14041.7811986</c:v>
                </c:pt>
              </c:numCache>
            </c:numRef>
          </c:val>
        </c:ser>
        <c:gapWidth val="30"/>
        <c:overlap val="0"/>
        <c:axId val="57091561"/>
        <c:axId val="22242319"/>
      </c:barChart>
      <c:catAx>
        <c:axId val="57091561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242319"/>
        <c:crossesAt val="0"/>
        <c:auto val="1"/>
        <c:lblAlgn val="ctr"/>
        <c:lblOffset val="100"/>
        <c:noMultiLvlLbl val="0"/>
      </c:catAx>
      <c:valAx>
        <c:axId val="22242319"/>
        <c:scaling>
          <c:orientation val="minMax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numFmt formatCode="\$#,##0_);[RED]&quot;($&quot;#,##0\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2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091561"/>
        <c:crossBetween val="midCat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0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1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2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25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6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7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8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9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0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2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4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5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6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numFmt formatCode="[$-409]#,##0_);[RED]\(#,##0\)" sourceLinked="1"/>
            <c:dLbl>
              <c:idx val="0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2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5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6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7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8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9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0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1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2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3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4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5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6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ff0000"/>
                </a:solidFill>
                <a:round/>
              </a:ln>
            </c:spPr>
            <c:trendlineType val="movingAvg"/>
            <c:period val="2"/>
            <c:forward val="0"/>
            <c:backward val="0"/>
            <c:dispRSqr val="0"/>
            <c:dispEq val="0"/>
          </c:trendline>
          <c:cat>
            <c:strRef>
              <c:f>SUMMARY!$C$5:$AU$5</c:f>
              <c:strCache>
                <c:ptCount val="37"/>
                <c:pt idx="0">
                  <c:v>Sep-98</c:v>
                </c:pt>
                <c:pt idx="1">
                  <c:v>Oct-98</c:v>
                </c:pt>
                <c:pt idx="2">
                  <c:v>Nov-98</c:v>
                </c:pt>
                <c:pt idx="3">
                  <c:v>Dec-98</c:v>
                </c:pt>
                <c:pt idx="4">
                  <c:v>Jan-99</c:v>
                </c:pt>
                <c:pt idx="5">
                  <c:v>Feb-99</c:v>
                </c:pt>
                <c:pt idx="6">
                  <c:v>Mar-99</c:v>
                </c:pt>
                <c:pt idx="7">
                  <c:v>Apr-99</c:v>
                </c:pt>
                <c:pt idx="8">
                  <c:v>May-99</c:v>
                </c:pt>
                <c:pt idx="9">
                  <c:v>Jun-99</c:v>
                </c:pt>
                <c:pt idx="10">
                  <c:v>Jul-99</c:v>
                </c:pt>
                <c:pt idx="11">
                  <c:v>Aug-99</c:v>
                </c:pt>
                <c:pt idx="12">
                  <c:v>Sep-99</c:v>
                </c:pt>
                <c:pt idx="13">
                  <c:v>Oct-99</c:v>
                </c:pt>
                <c:pt idx="14">
                  <c:v>Nov-99</c:v>
                </c:pt>
                <c:pt idx="15">
                  <c:v>Dec-99</c:v>
                </c:pt>
                <c:pt idx="16">
                  <c:v>Jan-00</c:v>
                </c:pt>
                <c:pt idx="17">
                  <c:v>Feb-00</c:v>
                </c:pt>
                <c:pt idx="18">
                  <c:v>Mar-00</c:v>
                </c:pt>
                <c:pt idx="19">
                  <c:v>Apr-00</c:v>
                </c:pt>
                <c:pt idx="20">
                  <c:v>May-00</c:v>
                </c:pt>
                <c:pt idx="21">
                  <c:v>Jun-00</c:v>
                </c:pt>
                <c:pt idx="22">
                  <c:v>Jul-00</c:v>
                </c:pt>
                <c:pt idx="23">
                  <c:v>Aug-00</c:v>
                </c:pt>
                <c:pt idx="24">
                  <c:v>Sep-00</c:v>
                </c:pt>
                <c:pt idx="25">
                  <c:v>Oct-00</c:v>
                </c:pt>
                <c:pt idx="26">
                  <c:v>Nov-00</c:v>
                </c:pt>
                <c:pt idx="27">
                  <c:v>Dec-00</c:v>
                </c:pt>
                <c:pt idx="28">
                  <c:v>Jan-01</c:v>
                </c:pt>
                <c:pt idx="29">
                  <c:v>Feb-01</c:v>
                </c:pt>
                <c:pt idx="30">
                  <c:v>Mar-01</c:v>
                </c:pt>
                <c:pt idx="31">
                  <c:v>Apr-01</c:v>
                </c:pt>
                <c:pt idx="32">
                  <c:v>May-01</c:v>
                </c:pt>
                <c:pt idx="33">
                  <c:v>Jun-01</c:v>
                </c:pt>
                <c:pt idx="34">
                  <c:v>Jul-01</c:v>
                </c:pt>
                <c:pt idx="35">
                  <c:v>Aug-01</c:v>
                </c:pt>
                <c:pt idx="36">
                  <c:v>Sep-01</c:v>
                </c:pt>
              </c:strCache>
            </c:strRef>
          </c:cat>
          <c:val>
            <c:numRef>
              <c:f>SUMMARY!$C$13:$AU$13</c:f>
              <c:numCache>
                <c:formatCode>\$#,##0_);[RED]"($"#,##0\)</c:formatCode>
                <c:ptCount val="37"/>
                <c:pt idx="0">
                  <c:v>1296.30021878617</c:v>
                </c:pt>
                <c:pt idx="1">
                  <c:v>-114.356547013355</c:v>
                </c:pt>
                <c:pt idx="2">
                  <c:v>19.522393919865</c:v>
                </c:pt>
                <c:pt idx="3">
                  <c:v>2631.24490463128</c:v>
                </c:pt>
                <c:pt idx="4">
                  <c:v>-3290.85151232762</c:v>
                </c:pt>
                <c:pt idx="5">
                  <c:v>-2594.00918135681</c:v>
                </c:pt>
                <c:pt idx="6">
                  <c:v>148.322610878189</c:v>
                </c:pt>
                <c:pt idx="7">
                  <c:v>211.227534038671</c:v>
                </c:pt>
                <c:pt idx="8">
                  <c:v>-1036.77340950239</c:v>
                </c:pt>
                <c:pt idx="9">
                  <c:v>5287.25377040072</c:v>
                </c:pt>
                <c:pt idx="10">
                  <c:v>5921.6630490146</c:v>
                </c:pt>
                <c:pt idx="11">
                  <c:v>4540.70392617299</c:v>
                </c:pt>
                <c:pt idx="12">
                  <c:v>158.683547900002</c:v>
                </c:pt>
                <c:pt idx="13">
                  <c:v>-1422.51949189171</c:v>
                </c:pt>
                <c:pt idx="14">
                  <c:v>-2800.98911149999</c:v>
                </c:pt>
                <c:pt idx="15">
                  <c:v>3234.22688900001</c:v>
                </c:pt>
                <c:pt idx="16">
                  <c:v>13045.4559836</c:v>
                </c:pt>
                <c:pt idx="17">
                  <c:v>4712.396793</c:v>
                </c:pt>
                <c:pt idx="18">
                  <c:v>-3052.01006512098</c:v>
                </c:pt>
                <c:pt idx="19">
                  <c:v>-1438.4378559</c:v>
                </c:pt>
                <c:pt idx="20">
                  <c:v>3624.5734354</c:v>
                </c:pt>
                <c:pt idx="21">
                  <c:v>250.778487100011</c:v>
                </c:pt>
                <c:pt idx="22">
                  <c:v>-4426.43460180001</c:v>
                </c:pt>
                <c:pt idx="23">
                  <c:v>4690.2554126</c:v>
                </c:pt>
                <c:pt idx="24">
                  <c:v>2087.6088919</c:v>
                </c:pt>
                <c:pt idx="25">
                  <c:v>-218.558416100019</c:v>
                </c:pt>
                <c:pt idx="26">
                  <c:v>-1123.4560814</c:v>
                </c:pt>
                <c:pt idx="27">
                  <c:v>35427.7465074</c:v>
                </c:pt>
                <c:pt idx="28">
                  <c:v>-1071.9491344</c:v>
                </c:pt>
                <c:pt idx="29">
                  <c:v>-3021.48501140001</c:v>
                </c:pt>
                <c:pt idx="30">
                  <c:v>305.878175000008</c:v>
                </c:pt>
                <c:pt idx="31">
                  <c:v>-5979.75458229998</c:v>
                </c:pt>
                <c:pt idx="32">
                  <c:v>3726.8844251</c:v>
                </c:pt>
                <c:pt idx="33">
                  <c:v>6972.300238</c:v>
                </c:pt>
                <c:pt idx="34">
                  <c:v>-2715.08223480001</c:v>
                </c:pt>
                <c:pt idx="35">
                  <c:v>-1040.8744553</c:v>
                </c:pt>
                <c:pt idx="36">
                  <c:v>-1999.17489029998</c:v>
                </c:pt>
              </c:numCache>
            </c:numRef>
          </c:val>
        </c:ser>
        <c:gapWidth val="30"/>
        <c:overlap val="0"/>
        <c:axId val="42781461"/>
        <c:axId val="67295000"/>
      </c:barChart>
      <c:catAx>
        <c:axId val="42781461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295000"/>
        <c:crossesAt val="0"/>
        <c:auto val="1"/>
        <c:lblAlgn val="ctr"/>
        <c:lblOffset val="100"/>
        <c:noMultiLvlLbl val="0"/>
      </c:catAx>
      <c:valAx>
        <c:axId val="67295000"/>
        <c:scaling>
          <c:orientation val="minMax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numFmt formatCode="\$#,##0_);[RED]&quot;($&quot;#,##0\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2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781461"/>
        <c:crossBetween val="midCat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0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1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2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25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6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7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8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9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0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2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4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5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6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numFmt formatCode="[$-409]#,##0_);[RED]\(#,##0\)" sourceLinked="1"/>
            <c:dLbl>
              <c:idx val="0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2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5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6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7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8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9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0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1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2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3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4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5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6"/>
              <c:numFmt formatCode="[$-409]#,##0_);[RED]\(#,##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ff0000"/>
                </a:solidFill>
                <a:round/>
              </a:ln>
            </c:spPr>
            <c:trendlineType val="movingAvg"/>
            <c:period val="2"/>
            <c:forward val="0"/>
            <c:backward val="0"/>
            <c:dispRSqr val="0"/>
            <c:dispEq val="0"/>
          </c:trendline>
          <c:cat>
            <c:strRef>
              <c:f>SUMMARY!$C$5:$AU$5</c:f>
              <c:strCache>
                <c:ptCount val="37"/>
                <c:pt idx="0">
                  <c:v>Sep-98</c:v>
                </c:pt>
                <c:pt idx="1">
                  <c:v>Oct-98</c:v>
                </c:pt>
                <c:pt idx="2">
                  <c:v>Nov-98</c:v>
                </c:pt>
                <c:pt idx="3">
                  <c:v>Dec-98</c:v>
                </c:pt>
                <c:pt idx="4">
                  <c:v>Jan-99</c:v>
                </c:pt>
                <c:pt idx="5">
                  <c:v>Feb-99</c:v>
                </c:pt>
                <c:pt idx="6">
                  <c:v>Mar-99</c:v>
                </c:pt>
                <c:pt idx="7">
                  <c:v>Apr-99</c:v>
                </c:pt>
                <c:pt idx="8">
                  <c:v>May-99</c:v>
                </c:pt>
                <c:pt idx="9">
                  <c:v>Jun-99</c:v>
                </c:pt>
                <c:pt idx="10">
                  <c:v>Jul-99</c:v>
                </c:pt>
                <c:pt idx="11">
                  <c:v>Aug-99</c:v>
                </c:pt>
                <c:pt idx="12">
                  <c:v>Sep-99</c:v>
                </c:pt>
                <c:pt idx="13">
                  <c:v>Oct-99</c:v>
                </c:pt>
                <c:pt idx="14">
                  <c:v>Nov-99</c:v>
                </c:pt>
                <c:pt idx="15">
                  <c:v>Dec-99</c:v>
                </c:pt>
                <c:pt idx="16">
                  <c:v>Jan-00</c:v>
                </c:pt>
                <c:pt idx="17">
                  <c:v>Feb-00</c:v>
                </c:pt>
                <c:pt idx="18">
                  <c:v>Mar-00</c:v>
                </c:pt>
                <c:pt idx="19">
                  <c:v>Apr-00</c:v>
                </c:pt>
                <c:pt idx="20">
                  <c:v>May-00</c:v>
                </c:pt>
                <c:pt idx="21">
                  <c:v>Jun-00</c:v>
                </c:pt>
                <c:pt idx="22">
                  <c:v>Jul-00</c:v>
                </c:pt>
                <c:pt idx="23">
                  <c:v>Aug-00</c:v>
                </c:pt>
                <c:pt idx="24">
                  <c:v>Sep-00</c:v>
                </c:pt>
                <c:pt idx="25">
                  <c:v>Oct-00</c:v>
                </c:pt>
                <c:pt idx="26">
                  <c:v>Nov-00</c:v>
                </c:pt>
                <c:pt idx="27">
                  <c:v>Dec-00</c:v>
                </c:pt>
                <c:pt idx="28">
                  <c:v>Jan-01</c:v>
                </c:pt>
                <c:pt idx="29">
                  <c:v>Feb-01</c:v>
                </c:pt>
                <c:pt idx="30">
                  <c:v>Mar-01</c:v>
                </c:pt>
                <c:pt idx="31">
                  <c:v>Apr-01</c:v>
                </c:pt>
                <c:pt idx="32">
                  <c:v>May-01</c:v>
                </c:pt>
                <c:pt idx="33">
                  <c:v>Jun-01</c:v>
                </c:pt>
                <c:pt idx="34">
                  <c:v>Jul-01</c:v>
                </c:pt>
                <c:pt idx="35">
                  <c:v>Aug-01</c:v>
                </c:pt>
                <c:pt idx="36">
                  <c:v>Sep-01</c:v>
                </c:pt>
              </c:strCache>
            </c:strRef>
          </c:cat>
          <c:val>
            <c:numRef>
              <c:f>SUMMARY!$C$14:$AU$14</c:f>
              <c:numCache>
                <c:formatCode>\$#,##0_);[RED]"($"#,##0\)</c:formatCode>
                <c:ptCount val="37"/>
                <c:pt idx="0">
                  <c:v>1363.782</c:v>
                </c:pt>
                <c:pt idx="1">
                  <c:v>164.306</c:v>
                </c:pt>
                <c:pt idx="2">
                  <c:v>2894.973</c:v>
                </c:pt>
                <c:pt idx="3">
                  <c:v>456.65438</c:v>
                </c:pt>
                <c:pt idx="4">
                  <c:v>1229.22633</c:v>
                </c:pt>
                <c:pt idx="5">
                  <c:v>338.99143</c:v>
                </c:pt>
                <c:pt idx="6">
                  <c:v>4005.75499625789</c:v>
                </c:pt>
                <c:pt idx="7">
                  <c:v>1358.59119663972</c:v>
                </c:pt>
                <c:pt idx="8">
                  <c:v>-664.175489464344</c:v>
                </c:pt>
                <c:pt idx="9">
                  <c:v>1157.81578380867</c:v>
                </c:pt>
                <c:pt idx="10">
                  <c:v>2638.29691452115</c:v>
                </c:pt>
                <c:pt idx="11">
                  <c:v>-828.698833752676</c:v>
                </c:pt>
                <c:pt idx="12">
                  <c:v>1659.43133219069</c:v>
                </c:pt>
                <c:pt idx="13">
                  <c:v>-2987.45542695066</c:v>
                </c:pt>
                <c:pt idx="14">
                  <c:v>-939.187766551718</c:v>
                </c:pt>
                <c:pt idx="15">
                  <c:v>243.901161622187</c:v>
                </c:pt>
                <c:pt idx="16">
                  <c:v>3012.42217929364</c:v>
                </c:pt>
                <c:pt idx="17">
                  <c:v>1671.64960908295</c:v>
                </c:pt>
                <c:pt idx="18">
                  <c:v>3745.09732755142</c:v>
                </c:pt>
                <c:pt idx="19">
                  <c:v>-935.55066896376</c:v>
                </c:pt>
                <c:pt idx="20">
                  <c:v>399.184617530373</c:v>
                </c:pt>
                <c:pt idx="21">
                  <c:v>3897.28605402373</c:v>
                </c:pt>
                <c:pt idx="22">
                  <c:v>-3156.41838589855</c:v>
                </c:pt>
                <c:pt idx="23">
                  <c:v>-114.053047132189</c:v>
                </c:pt>
                <c:pt idx="24">
                  <c:v>-2084.69535411412</c:v>
                </c:pt>
                <c:pt idx="25">
                  <c:v>-1074.93244132344</c:v>
                </c:pt>
                <c:pt idx="26">
                  <c:v>-1993.68281335489</c:v>
                </c:pt>
                <c:pt idx="27">
                  <c:v>1959.24410673274</c:v>
                </c:pt>
                <c:pt idx="28">
                  <c:v>1553.00333761858</c:v>
                </c:pt>
                <c:pt idx="29">
                  <c:v>-1652.34304619747</c:v>
                </c:pt>
                <c:pt idx="30">
                  <c:v>-381.82804022339</c:v>
                </c:pt>
                <c:pt idx="31">
                  <c:v>-1119.32604103944</c:v>
                </c:pt>
                <c:pt idx="32">
                  <c:v>-766.44897896536</c:v>
                </c:pt>
                <c:pt idx="33">
                  <c:v>-80.8893929814166</c:v>
                </c:pt>
                <c:pt idx="34">
                  <c:v>-982.891556805717</c:v>
                </c:pt>
                <c:pt idx="35">
                  <c:v>-1111.72279486536</c:v>
                </c:pt>
                <c:pt idx="36">
                  <c:v>-692.3953551555</c:v>
                </c:pt>
              </c:numCache>
            </c:numRef>
          </c:val>
        </c:ser>
        <c:gapWidth val="30"/>
        <c:overlap val="0"/>
        <c:axId val="54727258"/>
        <c:axId val="12701157"/>
      </c:barChart>
      <c:catAx>
        <c:axId val="54727258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701157"/>
        <c:crossesAt val="0"/>
        <c:auto val="1"/>
        <c:lblAlgn val="ctr"/>
        <c:lblOffset val="100"/>
        <c:noMultiLvlLbl val="0"/>
      </c:catAx>
      <c:valAx>
        <c:axId val="12701157"/>
        <c:scaling>
          <c:orientation val="minMax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numFmt formatCode="\$#,##0_);[RED]&quot;($&quot;#,##0\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2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727258"/>
        <c:crossBetween val="midCat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0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2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numFmt formatCode="[$-409]#,##0_);[RED]\(#,##0\)" sourceLinked="1"/>
            <c:dLbl>
              <c:idx val="0"/>
              <c:numFmt formatCode="[$-409]#,##0_);[RED]\(#,##0\)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numFmt formatCode="[$-409]#,##0_);[RED]\(#,##0\)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numFmt formatCode="[$-409]#,##0_);[RED]\(#,##0\)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numFmt formatCode="[$-409]#,##0_);[RED]\(#,##0\)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numFmt formatCode="[$-409]#,##0_);[RED]\(#,##0\)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numFmt formatCode="[$-409]#,##0_);[RED]\(#,##0\)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numFmt formatCode="[$-409]#,##0_);[RED]\(#,##0\)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numFmt formatCode="[$-409]#,##0_);[RED]\(#,##0\)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numFmt formatCode="[$-409]#,##0_);[RED]\(#,##0\)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numFmt formatCode="[$-409]#,##0_);[RED]\(#,##0\)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numFmt formatCode="[$-409]#,##0_);[RED]\(#,##0\)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numFmt formatCode="[$-409]#,##0_);[RED]\(#,##0\)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2"/>
              <c:numFmt formatCode="[$-409]#,##0_);[RED]\(#,##0\)" sourceLinked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ff0000"/>
                </a:solidFill>
                <a:round/>
              </a:ln>
            </c:spPr>
            <c:trendlineType val="movingAvg"/>
            <c:period val="2"/>
            <c:forward val="0"/>
            <c:backward val="0"/>
            <c:dispRSqr val="0"/>
            <c:dispEq val="0"/>
          </c:trendline>
          <c:cat>
            <c:strRef>
              <c:f>SUMMARY!$C$5:$AU$5</c:f>
              <c:strCache>
                <c:ptCount val="37"/>
                <c:pt idx="0">
                  <c:v>Sep-98</c:v>
                </c:pt>
                <c:pt idx="1">
                  <c:v>Oct-98</c:v>
                </c:pt>
                <c:pt idx="2">
                  <c:v>Nov-98</c:v>
                </c:pt>
                <c:pt idx="3">
                  <c:v>Dec-98</c:v>
                </c:pt>
                <c:pt idx="4">
                  <c:v>Jan-99</c:v>
                </c:pt>
                <c:pt idx="5">
                  <c:v>Feb-99</c:v>
                </c:pt>
                <c:pt idx="6">
                  <c:v>Mar-99</c:v>
                </c:pt>
                <c:pt idx="7">
                  <c:v>Apr-99</c:v>
                </c:pt>
                <c:pt idx="8">
                  <c:v>May-99</c:v>
                </c:pt>
                <c:pt idx="9">
                  <c:v>Jun-99</c:v>
                </c:pt>
                <c:pt idx="10">
                  <c:v>Jul-99</c:v>
                </c:pt>
                <c:pt idx="11">
                  <c:v>Aug-99</c:v>
                </c:pt>
                <c:pt idx="12">
                  <c:v>Sep-99</c:v>
                </c:pt>
                <c:pt idx="13">
                  <c:v>Oct-99</c:v>
                </c:pt>
                <c:pt idx="14">
                  <c:v>Nov-99</c:v>
                </c:pt>
                <c:pt idx="15">
                  <c:v>Dec-99</c:v>
                </c:pt>
                <c:pt idx="16">
                  <c:v>Jan-00</c:v>
                </c:pt>
                <c:pt idx="17">
                  <c:v>Feb-00</c:v>
                </c:pt>
                <c:pt idx="18">
                  <c:v>Mar-00</c:v>
                </c:pt>
                <c:pt idx="19">
                  <c:v>Apr-00</c:v>
                </c:pt>
                <c:pt idx="20">
                  <c:v>May-00</c:v>
                </c:pt>
                <c:pt idx="21">
                  <c:v>Jun-00</c:v>
                </c:pt>
                <c:pt idx="22">
                  <c:v>Jul-00</c:v>
                </c:pt>
                <c:pt idx="23">
                  <c:v>Aug-00</c:v>
                </c:pt>
                <c:pt idx="24">
                  <c:v>Sep-00</c:v>
                </c:pt>
                <c:pt idx="25">
                  <c:v>Oct-00</c:v>
                </c:pt>
                <c:pt idx="26">
                  <c:v>Nov-00</c:v>
                </c:pt>
                <c:pt idx="27">
                  <c:v>Dec-00</c:v>
                </c:pt>
                <c:pt idx="28">
                  <c:v>Jan-01</c:v>
                </c:pt>
                <c:pt idx="29">
                  <c:v>Feb-01</c:v>
                </c:pt>
                <c:pt idx="30">
                  <c:v>Mar-01</c:v>
                </c:pt>
                <c:pt idx="31">
                  <c:v>Apr-01</c:v>
                </c:pt>
                <c:pt idx="32">
                  <c:v>May-01</c:v>
                </c:pt>
                <c:pt idx="33">
                  <c:v>Jun-01</c:v>
                </c:pt>
                <c:pt idx="34">
                  <c:v>Jul-01</c:v>
                </c:pt>
                <c:pt idx="35">
                  <c:v>Aug-01</c:v>
                </c:pt>
                <c:pt idx="36">
                  <c:v>Sep-01</c:v>
                </c:pt>
              </c:strCache>
            </c:strRef>
          </c:cat>
          <c:val>
            <c:numRef>
              <c:f>SUMMARY!$C$15:$AU$15</c:f>
              <c:numCache>
                <c:formatCode>\$#,##0_);[RED]"($"#,##0\)</c:formatCode>
                <c:ptCount val="37"/>
                <c:pt idx="28">
                  <c:v>-4110.56438029998</c:v>
                </c:pt>
                <c:pt idx="29">
                  <c:v>424.683738400018</c:v>
                </c:pt>
                <c:pt idx="30">
                  <c:v>-780.037815900027</c:v>
                </c:pt>
                <c:pt idx="31">
                  <c:v>857.681106399996</c:v>
                </c:pt>
                <c:pt idx="32">
                  <c:v>1345.12171299999</c:v>
                </c:pt>
                <c:pt idx="33">
                  <c:v>-640.202621699998</c:v>
                </c:pt>
                <c:pt idx="34">
                  <c:v>273.459678599997</c:v>
                </c:pt>
                <c:pt idx="35">
                  <c:v>-254.768957699999</c:v>
                </c:pt>
                <c:pt idx="36">
                  <c:v>-2427.32871829998</c:v>
                </c:pt>
              </c:numCache>
            </c:numRef>
          </c:val>
        </c:ser>
        <c:gapWidth val="30"/>
        <c:overlap val="0"/>
        <c:axId val="65904419"/>
        <c:axId val="61396597"/>
      </c:barChart>
      <c:catAx>
        <c:axId val="65904419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396597"/>
        <c:crossesAt val="0"/>
        <c:auto val="1"/>
        <c:lblAlgn val="ctr"/>
        <c:lblOffset val="100"/>
        <c:noMultiLvlLbl val="0"/>
      </c:catAx>
      <c:valAx>
        <c:axId val="61396597"/>
        <c:scaling>
          <c:orientation val="minMax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numFmt formatCode="\$#,##0_);[RED]&quot;($&quot;#,##0\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2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904419"/>
        <c:crossBetween val="midCat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chart" Target="../charts/chart12.xml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chart" Target="../charts/chart13.xml"/>
</Relationships>
</file>

<file path=xl/drawings/_rels/drawing14.xml.rels><?xml version="1.0" encoding="UTF-8"?>
<Relationships xmlns="http://schemas.openxmlformats.org/package/2006/relationships"><Relationship Id="rId1" Type="http://schemas.openxmlformats.org/officeDocument/2006/relationships/chart" Target="../charts/chart14.xml"/>
</Relationships>
</file>

<file path=xl/drawings/_rels/drawing15.xml.rels><?xml version="1.0" encoding="UTF-8"?>
<Relationships xmlns="http://schemas.openxmlformats.org/package/2006/relationships"><Relationship Id="rId1" Type="http://schemas.openxmlformats.org/officeDocument/2006/relationships/chart" Target="../charts/chart15.xml"/>
</Relationships>
</file>

<file path=xl/drawings/_rels/drawing16.xml.rels><?xml version="1.0" encoding="UTF-8"?>
<Relationships xmlns="http://schemas.openxmlformats.org/package/2006/relationships"><Relationship Id="rId1" Type="http://schemas.openxmlformats.org/officeDocument/2006/relationships/chart" Target="../charts/chart16.xml"/>
</Relationships>
</file>

<file path=xl/drawings/_rels/drawing17.xml.rels><?xml version="1.0" encoding="UTF-8"?>
<Relationships xmlns="http://schemas.openxmlformats.org/package/2006/relationships"><Relationship Id="rId1" Type="http://schemas.openxmlformats.org/officeDocument/2006/relationships/chart" Target="../charts/chart17.xml"/>
</Relationships>
</file>

<file path=xl/drawings/_rels/drawing18.xml.rels><?xml version="1.0" encoding="UTF-8"?>
<Relationships xmlns="http://schemas.openxmlformats.org/package/2006/relationships"><Relationship Id="rId1" Type="http://schemas.openxmlformats.org/officeDocument/2006/relationships/chart" Target="../charts/chart18.xml"/>
</Relationships>
</file>

<file path=xl/drawings/_rels/drawing19.xml.rels><?xml version="1.0" encoding="UTF-8"?>
<Relationships xmlns="http://schemas.openxmlformats.org/package/2006/relationships"><Relationship Id="rId1" Type="http://schemas.openxmlformats.org/officeDocument/2006/relationships/chart" Target="../charts/chart19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20.xml.rels><?xml version="1.0" encoding="UTF-8"?>
<Relationships xmlns="http://schemas.openxmlformats.org/package/2006/relationships"><Relationship Id="rId1" Type="http://schemas.openxmlformats.org/officeDocument/2006/relationships/chart" Target="../charts/chart20.xml"/>
</Relationships>
</file>

<file path=xl/drawings/_rels/drawing21.xml.rels><?xml version="1.0" encoding="UTF-8"?>
<Relationships xmlns="http://schemas.openxmlformats.org/package/2006/relationships"><Relationship Id="rId1" Type="http://schemas.openxmlformats.org/officeDocument/2006/relationships/chart" Target="../charts/chart21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1369080</xdr:colOff>
      <xdr:row>51</xdr:row>
      <xdr:rowOff>104760</xdr:rowOff>
    </xdr:from>
    <xdr:to>
      <xdr:col>1</xdr:col>
      <xdr:colOff>1833480</xdr:colOff>
      <xdr:row>52</xdr:row>
      <xdr:rowOff>124200</xdr:rowOff>
    </xdr:to>
    <xdr:sp>
      <xdr:nvSpPr>
        <xdr:cNvPr id="0" name="Rectangle 1"/>
        <xdr:cNvSpPr/>
      </xdr:nvSpPr>
      <xdr:spPr>
        <a:xfrm>
          <a:off x="2007360" y="9220320"/>
          <a:ext cx="46440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+139%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348840</xdr:colOff>
      <xdr:row>49</xdr:row>
      <xdr:rowOff>56880</xdr:rowOff>
    </xdr:from>
    <xdr:to>
      <xdr:col>1</xdr:col>
      <xdr:colOff>122400</xdr:colOff>
      <xdr:row>50</xdr:row>
      <xdr:rowOff>75960</xdr:rowOff>
    </xdr:to>
    <xdr:sp>
      <xdr:nvSpPr>
        <xdr:cNvPr id="1" name="Rectangle 2"/>
        <xdr:cNvSpPr/>
      </xdr:nvSpPr>
      <xdr:spPr>
        <a:xfrm>
          <a:off x="348840" y="8848440"/>
          <a:ext cx="41184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458640</xdr:colOff>
      <xdr:row>51</xdr:row>
      <xdr:rowOff>18720</xdr:rowOff>
    </xdr:from>
    <xdr:to>
      <xdr:col>1</xdr:col>
      <xdr:colOff>232920</xdr:colOff>
      <xdr:row>52</xdr:row>
      <xdr:rowOff>38160</xdr:rowOff>
    </xdr:to>
    <xdr:sp>
      <xdr:nvSpPr>
        <xdr:cNvPr id="2" name="Rectangle 3"/>
        <xdr:cNvSpPr/>
      </xdr:nvSpPr>
      <xdr:spPr>
        <a:xfrm>
          <a:off x="458640" y="913428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1258560</xdr:colOff>
      <xdr:row>46</xdr:row>
      <xdr:rowOff>123840</xdr:rowOff>
    </xdr:from>
    <xdr:to>
      <xdr:col>4</xdr:col>
      <xdr:colOff>1673640</xdr:colOff>
      <xdr:row>47</xdr:row>
      <xdr:rowOff>143280</xdr:rowOff>
    </xdr:to>
    <xdr:sp>
      <xdr:nvSpPr>
        <xdr:cNvPr id="3" name="Rectangle 4"/>
        <xdr:cNvSpPr/>
      </xdr:nvSpPr>
      <xdr:spPr>
        <a:xfrm>
          <a:off x="4909680" y="8429760"/>
          <a:ext cx="41508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1701000</xdr:colOff>
      <xdr:row>51</xdr:row>
      <xdr:rowOff>114480</xdr:rowOff>
    </xdr:from>
    <xdr:to>
      <xdr:col>2</xdr:col>
      <xdr:colOff>141480</xdr:colOff>
      <xdr:row>52</xdr:row>
      <xdr:rowOff>124200</xdr:rowOff>
    </xdr:to>
    <xdr:sp>
      <xdr:nvSpPr>
        <xdr:cNvPr id="4" name="Rectangle 5"/>
        <xdr:cNvSpPr/>
      </xdr:nvSpPr>
      <xdr:spPr>
        <a:xfrm>
          <a:off x="2339280" y="9230040"/>
          <a:ext cx="4633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1116000</xdr:colOff>
      <xdr:row>45</xdr:row>
      <xdr:rowOff>66240</xdr:rowOff>
    </xdr:from>
    <xdr:to>
      <xdr:col>1</xdr:col>
      <xdr:colOff>1641600</xdr:colOff>
      <xdr:row>46</xdr:row>
      <xdr:rowOff>56880</xdr:rowOff>
    </xdr:to>
    <xdr:sp>
      <xdr:nvSpPr>
        <xdr:cNvPr id="5" name="Rectangle 6"/>
        <xdr:cNvSpPr/>
      </xdr:nvSpPr>
      <xdr:spPr>
        <a:xfrm>
          <a:off x="1754280" y="8210160"/>
          <a:ext cx="52560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+483%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412920</xdr:colOff>
      <xdr:row>50</xdr:row>
      <xdr:rowOff>66240</xdr:rowOff>
    </xdr:from>
    <xdr:to>
      <xdr:col>1</xdr:col>
      <xdr:colOff>756720</xdr:colOff>
      <xdr:row>51</xdr:row>
      <xdr:rowOff>86040</xdr:rowOff>
    </xdr:to>
    <xdr:sp>
      <xdr:nvSpPr>
        <xdr:cNvPr id="6" name="Rectangle 7"/>
        <xdr:cNvSpPr/>
      </xdr:nvSpPr>
      <xdr:spPr>
        <a:xfrm>
          <a:off x="1051200" y="9019800"/>
          <a:ext cx="343800" cy="181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1681200</xdr:colOff>
      <xdr:row>52</xdr:row>
      <xdr:rowOff>133560</xdr:rowOff>
    </xdr:from>
    <xdr:to>
      <xdr:col>2</xdr:col>
      <xdr:colOff>70920</xdr:colOff>
      <xdr:row>53</xdr:row>
      <xdr:rowOff>152640</xdr:rowOff>
    </xdr:to>
    <xdr:sp>
      <xdr:nvSpPr>
        <xdr:cNvPr id="7" name="Rectangle 8"/>
        <xdr:cNvSpPr/>
      </xdr:nvSpPr>
      <xdr:spPr>
        <a:xfrm>
          <a:off x="2319480" y="941076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+68%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109800</xdr:colOff>
      <xdr:row>50</xdr:row>
      <xdr:rowOff>47520</xdr:rowOff>
    </xdr:from>
    <xdr:to>
      <xdr:col>0</xdr:col>
      <xdr:colOff>529200</xdr:colOff>
      <xdr:row>51</xdr:row>
      <xdr:rowOff>66240</xdr:rowOff>
    </xdr:to>
    <xdr:sp>
      <xdr:nvSpPr>
        <xdr:cNvPr id="8" name="Text 9"/>
        <xdr:cNvSpPr/>
      </xdr:nvSpPr>
      <xdr:spPr>
        <a:xfrm>
          <a:off x="109800" y="9001080"/>
          <a:ext cx="4194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1066680</xdr:colOff>
      <xdr:row>43</xdr:row>
      <xdr:rowOff>66600</xdr:rowOff>
    </xdr:from>
    <xdr:to>
      <xdr:col>1</xdr:col>
      <xdr:colOff>1631880</xdr:colOff>
      <xdr:row>44</xdr:row>
      <xdr:rowOff>86040</xdr:rowOff>
    </xdr:to>
    <xdr:sp>
      <xdr:nvSpPr>
        <xdr:cNvPr id="9" name="Text 10"/>
        <xdr:cNvSpPr/>
      </xdr:nvSpPr>
      <xdr:spPr>
        <a:xfrm>
          <a:off x="1704960" y="7886520"/>
          <a:ext cx="565200" cy="181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+243%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371160</xdr:colOff>
      <xdr:row>51</xdr:row>
      <xdr:rowOff>123840</xdr:rowOff>
    </xdr:from>
    <xdr:to>
      <xdr:col>1</xdr:col>
      <xdr:colOff>896760</xdr:colOff>
      <xdr:row>52</xdr:row>
      <xdr:rowOff>142920</xdr:rowOff>
    </xdr:to>
    <xdr:sp>
      <xdr:nvSpPr>
        <xdr:cNvPr id="10" name="Text 11"/>
        <xdr:cNvSpPr/>
      </xdr:nvSpPr>
      <xdr:spPr>
        <a:xfrm>
          <a:off x="1009440" y="9239400"/>
          <a:ext cx="5256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+251%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46</xdr:row>
      <xdr:rowOff>152280</xdr:rowOff>
    </xdr:from>
    <xdr:to>
      <xdr:col>0</xdr:col>
      <xdr:colOff>389520</xdr:colOff>
      <xdr:row>47</xdr:row>
      <xdr:rowOff>162000</xdr:rowOff>
    </xdr:to>
    <xdr:sp>
      <xdr:nvSpPr>
        <xdr:cNvPr id="11" name="Text 12"/>
        <xdr:cNvSpPr/>
      </xdr:nvSpPr>
      <xdr:spPr>
        <a:xfrm>
          <a:off x="0" y="8458200"/>
          <a:ext cx="3895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+988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261720</xdr:colOff>
      <xdr:row>44</xdr:row>
      <xdr:rowOff>133560</xdr:rowOff>
    </xdr:from>
    <xdr:to>
      <xdr:col>3</xdr:col>
      <xdr:colOff>349560</xdr:colOff>
      <xdr:row>45</xdr:row>
      <xdr:rowOff>133560</xdr:rowOff>
    </xdr:to>
    <xdr:sp>
      <xdr:nvSpPr>
        <xdr:cNvPr id="12" name="Text 13"/>
        <xdr:cNvSpPr/>
      </xdr:nvSpPr>
      <xdr:spPr>
        <a:xfrm>
          <a:off x="2922840" y="8115480"/>
          <a:ext cx="439920" cy="162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-112%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1359000</xdr:colOff>
      <xdr:row>47</xdr:row>
      <xdr:rowOff>75960</xdr:rowOff>
    </xdr:from>
    <xdr:to>
      <xdr:col>1</xdr:col>
      <xdr:colOff>1813680</xdr:colOff>
      <xdr:row>48</xdr:row>
      <xdr:rowOff>66600</xdr:rowOff>
    </xdr:to>
    <xdr:sp>
      <xdr:nvSpPr>
        <xdr:cNvPr id="13" name="Text 14"/>
        <xdr:cNvSpPr/>
      </xdr:nvSpPr>
      <xdr:spPr>
        <a:xfrm flipV="1">
          <a:off x="1997280" y="8543520"/>
          <a:ext cx="45468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 rot="10800000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17</xdr:col>
      <xdr:colOff>720</xdr:colOff>
      <xdr:row>38</xdr:row>
      <xdr:rowOff>56880</xdr:rowOff>
    </xdr:to>
    <xdr:graphicFrame>
      <xdr:nvGraphicFramePr>
        <xdr:cNvPr id="14" name="Chart 15"/>
        <xdr:cNvGraphicFramePr/>
      </xdr:nvGraphicFramePr>
      <xdr:xfrm>
        <a:off x="0" y="1647720"/>
        <a:ext cx="14431680" cy="5419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1369080</xdr:colOff>
      <xdr:row>51</xdr:row>
      <xdr:rowOff>104760</xdr:rowOff>
    </xdr:from>
    <xdr:to>
      <xdr:col>1</xdr:col>
      <xdr:colOff>1833480</xdr:colOff>
      <xdr:row>52</xdr:row>
      <xdr:rowOff>124200</xdr:rowOff>
    </xdr:to>
    <xdr:sp>
      <xdr:nvSpPr>
        <xdr:cNvPr id="93" name="Rectangle 1"/>
        <xdr:cNvSpPr/>
      </xdr:nvSpPr>
      <xdr:spPr>
        <a:xfrm>
          <a:off x="2007360" y="9220320"/>
          <a:ext cx="46440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+139%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348840</xdr:colOff>
      <xdr:row>49</xdr:row>
      <xdr:rowOff>56880</xdr:rowOff>
    </xdr:from>
    <xdr:to>
      <xdr:col>1</xdr:col>
      <xdr:colOff>122400</xdr:colOff>
      <xdr:row>50</xdr:row>
      <xdr:rowOff>75960</xdr:rowOff>
    </xdr:to>
    <xdr:sp>
      <xdr:nvSpPr>
        <xdr:cNvPr id="94" name="Rectangle 2"/>
        <xdr:cNvSpPr/>
      </xdr:nvSpPr>
      <xdr:spPr>
        <a:xfrm>
          <a:off x="348840" y="8848440"/>
          <a:ext cx="41184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458640</xdr:colOff>
      <xdr:row>51</xdr:row>
      <xdr:rowOff>18720</xdr:rowOff>
    </xdr:from>
    <xdr:to>
      <xdr:col>1</xdr:col>
      <xdr:colOff>232920</xdr:colOff>
      <xdr:row>52</xdr:row>
      <xdr:rowOff>38160</xdr:rowOff>
    </xdr:to>
    <xdr:sp>
      <xdr:nvSpPr>
        <xdr:cNvPr id="95" name="Rectangle 3"/>
        <xdr:cNvSpPr/>
      </xdr:nvSpPr>
      <xdr:spPr>
        <a:xfrm>
          <a:off x="458640" y="913428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1258560</xdr:colOff>
      <xdr:row>46</xdr:row>
      <xdr:rowOff>123840</xdr:rowOff>
    </xdr:from>
    <xdr:to>
      <xdr:col>4</xdr:col>
      <xdr:colOff>1673640</xdr:colOff>
      <xdr:row>47</xdr:row>
      <xdr:rowOff>143280</xdr:rowOff>
    </xdr:to>
    <xdr:sp>
      <xdr:nvSpPr>
        <xdr:cNvPr id="96" name="Rectangle 4"/>
        <xdr:cNvSpPr/>
      </xdr:nvSpPr>
      <xdr:spPr>
        <a:xfrm>
          <a:off x="4909680" y="8429760"/>
          <a:ext cx="41508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1701000</xdr:colOff>
      <xdr:row>51</xdr:row>
      <xdr:rowOff>114480</xdr:rowOff>
    </xdr:from>
    <xdr:to>
      <xdr:col>2</xdr:col>
      <xdr:colOff>141480</xdr:colOff>
      <xdr:row>52</xdr:row>
      <xdr:rowOff>124200</xdr:rowOff>
    </xdr:to>
    <xdr:sp>
      <xdr:nvSpPr>
        <xdr:cNvPr id="97" name="Rectangle 5"/>
        <xdr:cNvSpPr/>
      </xdr:nvSpPr>
      <xdr:spPr>
        <a:xfrm>
          <a:off x="2339280" y="9230040"/>
          <a:ext cx="4633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1116000</xdr:colOff>
      <xdr:row>45</xdr:row>
      <xdr:rowOff>66240</xdr:rowOff>
    </xdr:from>
    <xdr:to>
      <xdr:col>1</xdr:col>
      <xdr:colOff>1641600</xdr:colOff>
      <xdr:row>46</xdr:row>
      <xdr:rowOff>56880</xdr:rowOff>
    </xdr:to>
    <xdr:sp>
      <xdr:nvSpPr>
        <xdr:cNvPr id="98" name="Rectangle 6"/>
        <xdr:cNvSpPr/>
      </xdr:nvSpPr>
      <xdr:spPr>
        <a:xfrm>
          <a:off x="1754280" y="8210160"/>
          <a:ext cx="52560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+483%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412920</xdr:colOff>
      <xdr:row>50</xdr:row>
      <xdr:rowOff>66240</xdr:rowOff>
    </xdr:from>
    <xdr:to>
      <xdr:col>1</xdr:col>
      <xdr:colOff>756720</xdr:colOff>
      <xdr:row>51</xdr:row>
      <xdr:rowOff>86040</xdr:rowOff>
    </xdr:to>
    <xdr:sp>
      <xdr:nvSpPr>
        <xdr:cNvPr id="99" name="Rectangle 7"/>
        <xdr:cNvSpPr/>
      </xdr:nvSpPr>
      <xdr:spPr>
        <a:xfrm>
          <a:off x="1051200" y="9019800"/>
          <a:ext cx="343800" cy="181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1681200</xdr:colOff>
      <xdr:row>52</xdr:row>
      <xdr:rowOff>133560</xdr:rowOff>
    </xdr:from>
    <xdr:to>
      <xdr:col>2</xdr:col>
      <xdr:colOff>70920</xdr:colOff>
      <xdr:row>53</xdr:row>
      <xdr:rowOff>152640</xdr:rowOff>
    </xdr:to>
    <xdr:sp>
      <xdr:nvSpPr>
        <xdr:cNvPr id="100" name="Rectangle 8"/>
        <xdr:cNvSpPr/>
      </xdr:nvSpPr>
      <xdr:spPr>
        <a:xfrm>
          <a:off x="2319480" y="941076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+68%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109800</xdr:colOff>
      <xdr:row>50</xdr:row>
      <xdr:rowOff>47520</xdr:rowOff>
    </xdr:from>
    <xdr:to>
      <xdr:col>0</xdr:col>
      <xdr:colOff>529200</xdr:colOff>
      <xdr:row>51</xdr:row>
      <xdr:rowOff>66240</xdr:rowOff>
    </xdr:to>
    <xdr:sp>
      <xdr:nvSpPr>
        <xdr:cNvPr id="101" name="Text 9"/>
        <xdr:cNvSpPr/>
      </xdr:nvSpPr>
      <xdr:spPr>
        <a:xfrm>
          <a:off x="109800" y="9001080"/>
          <a:ext cx="4194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1066680</xdr:colOff>
      <xdr:row>43</xdr:row>
      <xdr:rowOff>66600</xdr:rowOff>
    </xdr:from>
    <xdr:to>
      <xdr:col>1</xdr:col>
      <xdr:colOff>1631880</xdr:colOff>
      <xdr:row>44</xdr:row>
      <xdr:rowOff>86040</xdr:rowOff>
    </xdr:to>
    <xdr:sp>
      <xdr:nvSpPr>
        <xdr:cNvPr id="102" name="Text 10"/>
        <xdr:cNvSpPr/>
      </xdr:nvSpPr>
      <xdr:spPr>
        <a:xfrm>
          <a:off x="1704960" y="7886520"/>
          <a:ext cx="565200" cy="181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+243%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371160</xdr:colOff>
      <xdr:row>51</xdr:row>
      <xdr:rowOff>123840</xdr:rowOff>
    </xdr:from>
    <xdr:to>
      <xdr:col>1</xdr:col>
      <xdr:colOff>896760</xdr:colOff>
      <xdr:row>52</xdr:row>
      <xdr:rowOff>142920</xdr:rowOff>
    </xdr:to>
    <xdr:sp>
      <xdr:nvSpPr>
        <xdr:cNvPr id="103" name="Text 11"/>
        <xdr:cNvSpPr/>
      </xdr:nvSpPr>
      <xdr:spPr>
        <a:xfrm>
          <a:off x="1009440" y="9239400"/>
          <a:ext cx="5256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+251%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46</xdr:row>
      <xdr:rowOff>152280</xdr:rowOff>
    </xdr:from>
    <xdr:to>
      <xdr:col>0</xdr:col>
      <xdr:colOff>389520</xdr:colOff>
      <xdr:row>47</xdr:row>
      <xdr:rowOff>162000</xdr:rowOff>
    </xdr:to>
    <xdr:sp>
      <xdr:nvSpPr>
        <xdr:cNvPr id="104" name="Text 12"/>
        <xdr:cNvSpPr/>
      </xdr:nvSpPr>
      <xdr:spPr>
        <a:xfrm>
          <a:off x="0" y="8458200"/>
          <a:ext cx="3895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+988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261720</xdr:colOff>
      <xdr:row>44</xdr:row>
      <xdr:rowOff>133560</xdr:rowOff>
    </xdr:from>
    <xdr:to>
      <xdr:col>3</xdr:col>
      <xdr:colOff>349560</xdr:colOff>
      <xdr:row>45</xdr:row>
      <xdr:rowOff>133560</xdr:rowOff>
    </xdr:to>
    <xdr:sp>
      <xdr:nvSpPr>
        <xdr:cNvPr id="105" name="Text 13"/>
        <xdr:cNvSpPr/>
      </xdr:nvSpPr>
      <xdr:spPr>
        <a:xfrm>
          <a:off x="2922840" y="8115480"/>
          <a:ext cx="439920" cy="162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-112%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1359000</xdr:colOff>
      <xdr:row>47</xdr:row>
      <xdr:rowOff>75960</xdr:rowOff>
    </xdr:from>
    <xdr:to>
      <xdr:col>1</xdr:col>
      <xdr:colOff>1813680</xdr:colOff>
      <xdr:row>48</xdr:row>
      <xdr:rowOff>66600</xdr:rowOff>
    </xdr:to>
    <xdr:sp>
      <xdr:nvSpPr>
        <xdr:cNvPr id="106" name="Text 14"/>
        <xdr:cNvSpPr/>
      </xdr:nvSpPr>
      <xdr:spPr>
        <a:xfrm flipV="1">
          <a:off x="1997280" y="8543520"/>
          <a:ext cx="45468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 rot="10800000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17</xdr:col>
      <xdr:colOff>720</xdr:colOff>
      <xdr:row>38</xdr:row>
      <xdr:rowOff>56880</xdr:rowOff>
    </xdr:to>
    <xdr:graphicFrame>
      <xdr:nvGraphicFramePr>
        <xdr:cNvPr id="107" name="Chart 15"/>
        <xdr:cNvGraphicFramePr/>
      </xdr:nvGraphicFramePr>
      <xdr:xfrm>
        <a:off x="0" y="1647720"/>
        <a:ext cx="14431680" cy="5419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1369080</xdr:colOff>
      <xdr:row>51</xdr:row>
      <xdr:rowOff>104760</xdr:rowOff>
    </xdr:from>
    <xdr:to>
      <xdr:col>1</xdr:col>
      <xdr:colOff>1833480</xdr:colOff>
      <xdr:row>52</xdr:row>
      <xdr:rowOff>124200</xdr:rowOff>
    </xdr:to>
    <xdr:sp>
      <xdr:nvSpPr>
        <xdr:cNvPr id="108" name="Rectangle 1"/>
        <xdr:cNvSpPr/>
      </xdr:nvSpPr>
      <xdr:spPr>
        <a:xfrm>
          <a:off x="2007360" y="9220320"/>
          <a:ext cx="46440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+139%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348840</xdr:colOff>
      <xdr:row>49</xdr:row>
      <xdr:rowOff>56880</xdr:rowOff>
    </xdr:from>
    <xdr:to>
      <xdr:col>1</xdr:col>
      <xdr:colOff>122400</xdr:colOff>
      <xdr:row>50</xdr:row>
      <xdr:rowOff>75960</xdr:rowOff>
    </xdr:to>
    <xdr:sp>
      <xdr:nvSpPr>
        <xdr:cNvPr id="109" name="Rectangle 2"/>
        <xdr:cNvSpPr/>
      </xdr:nvSpPr>
      <xdr:spPr>
        <a:xfrm>
          <a:off x="348840" y="8848440"/>
          <a:ext cx="41184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458640</xdr:colOff>
      <xdr:row>51</xdr:row>
      <xdr:rowOff>18720</xdr:rowOff>
    </xdr:from>
    <xdr:to>
      <xdr:col>1</xdr:col>
      <xdr:colOff>232920</xdr:colOff>
      <xdr:row>52</xdr:row>
      <xdr:rowOff>38160</xdr:rowOff>
    </xdr:to>
    <xdr:sp>
      <xdr:nvSpPr>
        <xdr:cNvPr id="110" name="Rectangle 3"/>
        <xdr:cNvSpPr/>
      </xdr:nvSpPr>
      <xdr:spPr>
        <a:xfrm>
          <a:off x="458640" y="913428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1258560</xdr:colOff>
      <xdr:row>46</xdr:row>
      <xdr:rowOff>123840</xdr:rowOff>
    </xdr:from>
    <xdr:to>
      <xdr:col>4</xdr:col>
      <xdr:colOff>1673640</xdr:colOff>
      <xdr:row>47</xdr:row>
      <xdr:rowOff>143280</xdr:rowOff>
    </xdr:to>
    <xdr:sp>
      <xdr:nvSpPr>
        <xdr:cNvPr id="111" name="Rectangle 4"/>
        <xdr:cNvSpPr/>
      </xdr:nvSpPr>
      <xdr:spPr>
        <a:xfrm>
          <a:off x="4909680" y="8429760"/>
          <a:ext cx="41508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1701000</xdr:colOff>
      <xdr:row>51</xdr:row>
      <xdr:rowOff>114480</xdr:rowOff>
    </xdr:from>
    <xdr:to>
      <xdr:col>2</xdr:col>
      <xdr:colOff>141480</xdr:colOff>
      <xdr:row>52</xdr:row>
      <xdr:rowOff>124200</xdr:rowOff>
    </xdr:to>
    <xdr:sp>
      <xdr:nvSpPr>
        <xdr:cNvPr id="112" name="Rectangle 5"/>
        <xdr:cNvSpPr/>
      </xdr:nvSpPr>
      <xdr:spPr>
        <a:xfrm>
          <a:off x="2339280" y="9230040"/>
          <a:ext cx="4633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1116000</xdr:colOff>
      <xdr:row>45</xdr:row>
      <xdr:rowOff>66240</xdr:rowOff>
    </xdr:from>
    <xdr:to>
      <xdr:col>1</xdr:col>
      <xdr:colOff>1641600</xdr:colOff>
      <xdr:row>46</xdr:row>
      <xdr:rowOff>56880</xdr:rowOff>
    </xdr:to>
    <xdr:sp>
      <xdr:nvSpPr>
        <xdr:cNvPr id="113" name="Rectangle 6"/>
        <xdr:cNvSpPr/>
      </xdr:nvSpPr>
      <xdr:spPr>
        <a:xfrm>
          <a:off x="1754280" y="8210160"/>
          <a:ext cx="52560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+483%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412920</xdr:colOff>
      <xdr:row>50</xdr:row>
      <xdr:rowOff>66240</xdr:rowOff>
    </xdr:from>
    <xdr:to>
      <xdr:col>1</xdr:col>
      <xdr:colOff>756720</xdr:colOff>
      <xdr:row>51</xdr:row>
      <xdr:rowOff>86040</xdr:rowOff>
    </xdr:to>
    <xdr:sp>
      <xdr:nvSpPr>
        <xdr:cNvPr id="114" name="Rectangle 7"/>
        <xdr:cNvSpPr/>
      </xdr:nvSpPr>
      <xdr:spPr>
        <a:xfrm>
          <a:off x="1051200" y="9019800"/>
          <a:ext cx="343800" cy="181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1681200</xdr:colOff>
      <xdr:row>52</xdr:row>
      <xdr:rowOff>133560</xdr:rowOff>
    </xdr:from>
    <xdr:to>
      <xdr:col>2</xdr:col>
      <xdr:colOff>70920</xdr:colOff>
      <xdr:row>53</xdr:row>
      <xdr:rowOff>152640</xdr:rowOff>
    </xdr:to>
    <xdr:sp>
      <xdr:nvSpPr>
        <xdr:cNvPr id="115" name="Rectangle 8"/>
        <xdr:cNvSpPr/>
      </xdr:nvSpPr>
      <xdr:spPr>
        <a:xfrm>
          <a:off x="2319480" y="941076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+68%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109800</xdr:colOff>
      <xdr:row>50</xdr:row>
      <xdr:rowOff>47520</xdr:rowOff>
    </xdr:from>
    <xdr:to>
      <xdr:col>0</xdr:col>
      <xdr:colOff>529200</xdr:colOff>
      <xdr:row>51</xdr:row>
      <xdr:rowOff>66240</xdr:rowOff>
    </xdr:to>
    <xdr:sp>
      <xdr:nvSpPr>
        <xdr:cNvPr id="116" name="Text 9"/>
        <xdr:cNvSpPr/>
      </xdr:nvSpPr>
      <xdr:spPr>
        <a:xfrm>
          <a:off x="109800" y="9001080"/>
          <a:ext cx="4194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1066680</xdr:colOff>
      <xdr:row>43</xdr:row>
      <xdr:rowOff>66600</xdr:rowOff>
    </xdr:from>
    <xdr:to>
      <xdr:col>1</xdr:col>
      <xdr:colOff>1631880</xdr:colOff>
      <xdr:row>44</xdr:row>
      <xdr:rowOff>86040</xdr:rowOff>
    </xdr:to>
    <xdr:sp>
      <xdr:nvSpPr>
        <xdr:cNvPr id="117" name="Text 10"/>
        <xdr:cNvSpPr/>
      </xdr:nvSpPr>
      <xdr:spPr>
        <a:xfrm>
          <a:off x="1704960" y="7886520"/>
          <a:ext cx="565200" cy="181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+243%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371160</xdr:colOff>
      <xdr:row>51</xdr:row>
      <xdr:rowOff>123840</xdr:rowOff>
    </xdr:from>
    <xdr:to>
      <xdr:col>1</xdr:col>
      <xdr:colOff>896760</xdr:colOff>
      <xdr:row>52</xdr:row>
      <xdr:rowOff>142920</xdr:rowOff>
    </xdr:to>
    <xdr:sp>
      <xdr:nvSpPr>
        <xdr:cNvPr id="118" name="Text 11"/>
        <xdr:cNvSpPr/>
      </xdr:nvSpPr>
      <xdr:spPr>
        <a:xfrm>
          <a:off x="1009440" y="9239400"/>
          <a:ext cx="5256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+251%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46</xdr:row>
      <xdr:rowOff>152280</xdr:rowOff>
    </xdr:from>
    <xdr:to>
      <xdr:col>0</xdr:col>
      <xdr:colOff>389520</xdr:colOff>
      <xdr:row>47</xdr:row>
      <xdr:rowOff>162000</xdr:rowOff>
    </xdr:to>
    <xdr:sp>
      <xdr:nvSpPr>
        <xdr:cNvPr id="119" name="Text 12"/>
        <xdr:cNvSpPr/>
      </xdr:nvSpPr>
      <xdr:spPr>
        <a:xfrm>
          <a:off x="0" y="8458200"/>
          <a:ext cx="3895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+988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261720</xdr:colOff>
      <xdr:row>44</xdr:row>
      <xdr:rowOff>133560</xdr:rowOff>
    </xdr:from>
    <xdr:to>
      <xdr:col>3</xdr:col>
      <xdr:colOff>349560</xdr:colOff>
      <xdr:row>45</xdr:row>
      <xdr:rowOff>133560</xdr:rowOff>
    </xdr:to>
    <xdr:sp>
      <xdr:nvSpPr>
        <xdr:cNvPr id="120" name="Text 13"/>
        <xdr:cNvSpPr/>
      </xdr:nvSpPr>
      <xdr:spPr>
        <a:xfrm>
          <a:off x="2922840" y="8115480"/>
          <a:ext cx="439920" cy="162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-112%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1359000</xdr:colOff>
      <xdr:row>47</xdr:row>
      <xdr:rowOff>75960</xdr:rowOff>
    </xdr:from>
    <xdr:to>
      <xdr:col>1</xdr:col>
      <xdr:colOff>1813680</xdr:colOff>
      <xdr:row>48</xdr:row>
      <xdr:rowOff>66600</xdr:rowOff>
    </xdr:to>
    <xdr:sp>
      <xdr:nvSpPr>
        <xdr:cNvPr id="121" name="Text 14"/>
        <xdr:cNvSpPr/>
      </xdr:nvSpPr>
      <xdr:spPr>
        <a:xfrm flipV="1">
          <a:off x="1997280" y="8543520"/>
          <a:ext cx="45468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 rot="10800000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17</xdr:col>
      <xdr:colOff>720</xdr:colOff>
      <xdr:row>38</xdr:row>
      <xdr:rowOff>56880</xdr:rowOff>
    </xdr:to>
    <xdr:graphicFrame>
      <xdr:nvGraphicFramePr>
        <xdr:cNvPr id="122" name="Chart 15"/>
        <xdr:cNvGraphicFramePr/>
      </xdr:nvGraphicFramePr>
      <xdr:xfrm>
        <a:off x="0" y="1647720"/>
        <a:ext cx="14431680" cy="5419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1369080</xdr:colOff>
      <xdr:row>51</xdr:row>
      <xdr:rowOff>104760</xdr:rowOff>
    </xdr:from>
    <xdr:to>
      <xdr:col>1</xdr:col>
      <xdr:colOff>1833480</xdr:colOff>
      <xdr:row>52</xdr:row>
      <xdr:rowOff>124200</xdr:rowOff>
    </xdr:to>
    <xdr:sp>
      <xdr:nvSpPr>
        <xdr:cNvPr id="123" name="Rectangle 1"/>
        <xdr:cNvSpPr/>
      </xdr:nvSpPr>
      <xdr:spPr>
        <a:xfrm>
          <a:off x="2007360" y="9220320"/>
          <a:ext cx="46440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+139%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348840</xdr:colOff>
      <xdr:row>49</xdr:row>
      <xdr:rowOff>56880</xdr:rowOff>
    </xdr:from>
    <xdr:to>
      <xdr:col>1</xdr:col>
      <xdr:colOff>122400</xdr:colOff>
      <xdr:row>50</xdr:row>
      <xdr:rowOff>75960</xdr:rowOff>
    </xdr:to>
    <xdr:sp>
      <xdr:nvSpPr>
        <xdr:cNvPr id="124" name="Rectangle 2"/>
        <xdr:cNvSpPr/>
      </xdr:nvSpPr>
      <xdr:spPr>
        <a:xfrm>
          <a:off x="348840" y="8848440"/>
          <a:ext cx="41184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458640</xdr:colOff>
      <xdr:row>51</xdr:row>
      <xdr:rowOff>18720</xdr:rowOff>
    </xdr:from>
    <xdr:to>
      <xdr:col>1</xdr:col>
      <xdr:colOff>232920</xdr:colOff>
      <xdr:row>52</xdr:row>
      <xdr:rowOff>38160</xdr:rowOff>
    </xdr:to>
    <xdr:sp>
      <xdr:nvSpPr>
        <xdr:cNvPr id="125" name="Rectangle 3"/>
        <xdr:cNvSpPr/>
      </xdr:nvSpPr>
      <xdr:spPr>
        <a:xfrm>
          <a:off x="458640" y="913428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1258560</xdr:colOff>
      <xdr:row>46</xdr:row>
      <xdr:rowOff>123840</xdr:rowOff>
    </xdr:from>
    <xdr:to>
      <xdr:col>4</xdr:col>
      <xdr:colOff>1673640</xdr:colOff>
      <xdr:row>47</xdr:row>
      <xdr:rowOff>143280</xdr:rowOff>
    </xdr:to>
    <xdr:sp>
      <xdr:nvSpPr>
        <xdr:cNvPr id="126" name="Rectangle 4"/>
        <xdr:cNvSpPr/>
      </xdr:nvSpPr>
      <xdr:spPr>
        <a:xfrm>
          <a:off x="4909680" y="8429760"/>
          <a:ext cx="41508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1701000</xdr:colOff>
      <xdr:row>51</xdr:row>
      <xdr:rowOff>114480</xdr:rowOff>
    </xdr:from>
    <xdr:to>
      <xdr:col>2</xdr:col>
      <xdr:colOff>141480</xdr:colOff>
      <xdr:row>52</xdr:row>
      <xdr:rowOff>124200</xdr:rowOff>
    </xdr:to>
    <xdr:sp>
      <xdr:nvSpPr>
        <xdr:cNvPr id="127" name="Rectangle 5"/>
        <xdr:cNvSpPr/>
      </xdr:nvSpPr>
      <xdr:spPr>
        <a:xfrm>
          <a:off x="2339280" y="9230040"/>
          <a:ext cx="4633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1116000</xdr:colOff>
      <xdr:row>45</xdr:row>
      <xdr:rowOff>66240</xdr:rowOff>
    </xdr:from>
    <xdr:to>
      <xdr:col>1</xdr:col>
      <xdr:colOff>1641600</xdr:colOff>
      <xdr:row>46</xdr:row>
      <xdr:rowOff>56880</xdr:rowOff>
    </xdr:to>
    <xdr:sp>
      <xdr:nvSpPr>
        <xdr:cNvPr id="128" name="Rectangle 6"/>
        <xdr:cNvSpPr/>
      </xdr:nvSpPr>
      <xdr:spPr>
        <a:xfrm>
          <a:off x="1754280" y="8210160"/>
          <a:ext cx="52560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+483%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412920</xdr:colOff>
      <xdr:row>50</xdr:row>
      <xdr:rowOff>66240</xdr:rowOff>
    </xdr:from>
    <xdr:to>
      <xdr:col>1</xdr:col>
      <xdr:colOff>756720</xdr:colOff>
      <xdr:row>51</xdr:row>
      <xdr:rowOff>86040</xdr:rowOff>
    </xdr:to>
    <xdr:sp>
      <xdr:nvSpPr>
        <xdr:cNvPr id="129" name="Rectangle 7"/>
        <xdr:cNvSpPr/>
      </xdr:nvSpPr>
      <xdr:spPr>
        <a:xfrm>
          <a:off x="1051200" y="9019800"/>
          <a:ext cx="343800" cy="181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1681200</xdr:colOff>
      <xdr:row>52</xdr:row>
      <xdr:rowOff>133560</xdr:rowOff>
    </xdr:from>
    <xdr:to>
      <xdr:col>2</xdr:col>
      <xdr:colOff>70920</xdr:colOff>
      <xdr:row>53</xdr:row>
      <xdr:rowOff>152640</xdr:rowOff>
    </xdr:to>
    <xdr:sp>
      <xdr:nvSpPr>
        <xdr:cNvPr id="130" name="Rectangle 8"/>
        <xdr:cNvSpPr/>
      </xdr:nvSpPr>
      <xdr:spPr>
        <a:xfrm>
          <a:off x="2319480" y="941076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+68%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109800</xdr:colOff>
      <xdr:row>50</xdr:row>
      <xdr:rowOff>47520</xdr:rowOff>
    </xdr:from>
    <xdr:to>
      <xdr:col>0</xdr:col>
      <xdr:colOff>529200</xdr:colOff>
      <xdr:row>51</xdr:row>
      <xdr:rowOff>66240</xdr:rowOff>
    </xdr:to>
    <xdr:sp>
      <xdr:nvSpPr>
        <xdr:cNvPr id="131" name="Text 9"/>
        <xdr:cNvSpPr/>
      </xdr:nvSpPr>
      <xdr:spPr>
        <a:xfrm>
          <a:off x="109800" y="9001080"/>
          <a:ext cx="4194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1066680</xdr:colOff>
      <xdr:row>43</xdr:row>
      <xdr:rowOff>66600</xdr:rowOff>
    </xdr:from>
    <xdr:to>
      <xdr:col>1</xdr:col>
      <xdr:colOff>1631880</xdr:colOff>
      <xdr:row>44</xdr:row>
      <xdr:rowOff>86040</xdr:rowOff>
    </xdr:to>
    <xdr:sp>
      <xdr:nvSpPr>
        <xdr:cNvPr id="132" name="Text 10"/>
        <xdr:cNvSpPr/>
      </xdr:nvSpPr>
      <xdr:spPr>
        <a:xfrm>
          <a:off x="1704960" y="7886520"/>
          <a:ext cx="565200" cy="181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+243%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371160</xdr:colOff>
      <xdr:row>51</xdr:row>
      <xdr:rowOff>123840</xdr:rowOff>
    </xdr:from>
    <xdr:to>
      <xdr:col>1</xdr:col>
      <xdr:colOff>896760</xdr:colOff>
      <xdr:row>52</xdr:row>
      <xdr:rowOff>142920</xdr:rowOff>
    </xdr:to>
    <xdr:sp>
      <xdr:nvSpPr>
        <xdr:cNvPr id="133" name="Text 11"/>
        <xdr:cNvSpPr/>
      </xdr:nvSpPr>
      <xdr:spPr>
        <a:xfrm>
          <a:off x="1009440" y="9239400"/>
          <a:ext cx="5256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+251%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46</xdr:row>
      <xdr:rowOff>152280</xdr:rowOff>
    </xdr:from>
    <xdr:to>
      <xdr:col>0</xdr:col>
      <xdr:colOff>389520</xdr:colOff>
      <xdr:row>47</xdr:row>
      <xdr:rowOff>162000</xdr:rowOff>
    </xdr:to>
    <xdr:sp>
      <xdr:nvSpPr>
        <xdr:cNvPr id="134" name="Text 12"/>
        <xdr:cNvSpPr/>
      </xdr:nvSpPr>
      <xdr:spPr>
        <a:xfrm>
          <a:off x="0" y="8458200"/>
          <a:ext cx="3895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+988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261720</xdr:colOff>
      <xdr:row>44</xdr:row>
      <xdr:rowOff>133560</xdr:rowOff>
    </xdr:from>
    <xdr:to>
      <xdr:col>3</xdr:col>
      <xdr:colOff>349560</xdr:colOff>
      <xdr:row>45</xdr:row>
      <xdr:rowOff>133560</xdr:rowOff>
    </xdr:to>
    <xdr:sp>
      <xdr:nvSpPr>
        <xdr:cNvPr id="135" name="Text 13"/>
        <xdr:cNvSpPr/>
      </xdr:nvSpPr>
      <xdr:spPr>
        <a:xfrm>
          <a:off x="2922840" y="8115480"/>
          <a:ext cx="439920" cy="162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-112%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1359000</xdr:colOff>
      <xdr:row>47</xdr:row>
      <xdr:rowOff>75960</xdr:rowOff>
    </xdr:from>
    <xdr:to>
      <xdr:col>1</xdr:col>
      <xdr:colOff>1813680</xdr:colOff>
      <xdr:row>48</xdr:row>
      <xdr:rowOff>66600</xdr:rowOff>
    </xdr:to>
    <xdr:sp>
      <xdr:nvSpPr>
        <xdr:cNvPr id="136" name="Text 14"/>
        <xdr:cNvSpPr/>
      </xdr:nvSpPr>
      <xdr:spPr>
        <a:xfrm flipV="1">
          <a:off x="1997280" y="8543520"/>
          <a:ext cx="45468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 rot="10800000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17</xdr:col>
      <xdr:colOff>720</xdr:colOff>
      <xdr:row>38</xdr:row>
      <xdr:rowOff>56880</xdr:rowOff>
    </xdr:to>
    <xdr:graphicFrame>
      <xdr:nvGraphicFramePr>
        <xdr:cNvPr id="137" name="Chart 15"/>
        <xdr:cNvGraphicFramePr/>
      </xdr:nvGraphicFramePr>
      <xdr:xfrm>
        <a:off x="0" y="1647720"/>
        <a:ext cx="14431680" cy="5419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5</xdr:row>
      <xdr:rowOff>0</xdr:rowOff>
    </xdr:from>
    <xdr:to>
      <xdr:col>17</xdr:col>
      <xdr:colOff>720</xdr:colOff>
      <xdr:row>38</xdr:row>
      <xdr:rowOff>56880</xdr:rowOff>
    </xdr:to>
    <xdr:graphicFrame>
      <xdr:nvGraphicFramePr>
        <xdr:cNvPr id="138" name="Chart 15"/>
        <xdr:cNvGraphicFramePr/>
      </xdr:nvGraphicFramePr>
      <xdr:xfrm>
        <a:off x="0" y="1647720"/>
        <a:ext cx="14431680" cy="5419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1369080</xdr:colOff>
      <xdr:row>51</xdr:row>
      <xdr:rowOff>104760</xdr:rowOff>
    </xdr:from>
    <xdr:to>
      <xdr:col>1</xdr:col>
      <xdr:colOff>1833480</xdr:colOff>
      <xdr:row>52</xdr:row>
      <xdr:rowOff>124200</xdr:rowOff>
    </xdr:to>
    <xdr:sp>
      <xdr:nvSpPr>
        <xdr:cNvPr id="139" name="Rectangle 1"/>
        <xdr:cNvSpPr/>
      </xdr:nvSpPr>
      <xdr:spPr>
        <a:xfrm>
          <a:off x="2007360" y="9220320"/>
          <a:ext cx="46440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+139%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348840</xdr:colOff>
      <xdr:row>49</xdr:row>
      <xdr:rowOff>56880</xdr:rowOff>
    </xdr:from>
    <xdr:to>
      <xdr:col>1</xdr:col>
      <xdr:colOff>122400</xdr:colOff>
      <xdr:row>50</xdr:row>
      <xdr:rowOff>75960</xdr:rowOff>
    </xdr:to>
    <xdr:sp>
      <xdr:nvSpPr>
        <xdr:cNvPr id="140" name="Rectangle 2"/>
        <xdr:cNvSpPr/>
      </xdr:nvSpPr>
      <xdr:spPr>
        <a:xfrm>
          <a:off x="348840" y="8848440"/>
          <a:ext cx="41184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458640</xdr:colOff>
      <xdr:row>51</xdr:row>
      <xdr:rowOff>18720</xdr:rowOff>
    </xdr:from>
    <xdr:to>
      <xdr:col>1</xdr:col>
      <xdr:colOff>232920</xdr:colOff>
      <xdr:row>52</xdr:row>
      <xdr:rowOff>38160</xdr:rowOff>
    </xdr:to>
    <xdr:sp>
      <xdr:nvSpPr>
        <xdr:cNvPr id="141" name="Rectangle 3"/>
        <xdr:cNvSpPr/>
      </xdr:nvSpPr>
      <xdr:spPr>
        <a:xfrm>
          <a:off x="458640" y="913428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1258560</xdr:colOff>
      <xdr:row>46</xdr:row>
      <xdr:rowOff>123840</xdr:rowOff>
    </xdr:from>
    <xdr:to>
      <xdr:col>4</xdr:col>
      <xdr:colOff>1673640</xdr:colOff>
      <xdr:row>47</xdr:row>
      <xdr:rowOff>143280</xdr:rowOff>
    </xdr:to>
    <xdr:sp>
      <xdr:nvSpPr>
        <xdr:cNvPr id="142" name="Rectangle 4"/>
        <xdr:cNvSpPr/>
      </xdr:nvSpPr>
      <xdr:spPr>
        <a:xfrm>
          <a:off x="4909680" y="8429760"/>
          <a:ext cx="41508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1701000</xdr:colOff>
      <xdr:row>51</xdr:row>
      <xdr:rowOff>114480</xdr:rowOff>
    </xdr:from>
    <xdr:to>
      <xdr:col>2</xdr:col>
      <xdr:colOff>141480</xdr:colOff>
      <xdr:row>52</xdr:row>
      <xdr:rowOff>124200</xdr:rowOff>
    </xdr:to>
    <xdr:sp>
      <xdr:nvSpPr>
        <xdr:cNvPr id="143" name="Rectangle 5"/>
        <xdr:cNvSpPr/>
      </xdr:nvSpPr>
      <xdr:spPr>
        <a:xfrm>
          <a:off x="2339280" y="9230040"/>
          <a:ext cx="4633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1116000</xdr:colOff>
      <xdr:row>45</xdr:row>
      <xdr:rowOff>66240</xdr:rowOff>
    </xdr:from>
    <xdr:to>
      <xdr:col>1</xdr:col>
      <xdr:colOff>1641600</xdr:colOff>
      <xdr:row>46</xdr:row>
      <xdr:rowOff>56880</xdr:rowOff>
    </xdr:to>
    <xdr:sp>
      <xdr:nvSpPr>
        <xdr:cNvPr id="144" name="Rectangle 6"/>
        <xdr:cNvSpPr/>
      </xdr:nvSpPr>
      <xdr:spPr>
        <a:xfrm>
          <a:off x="1754280" y="8210160"/>
          <a:ext cx="52560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+483%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412920</xdr:colOff>
      <xdr:row>50</xdr:row>
      <xdr:rowOff>66240</xdr:rowOff>
    </xdr:from>
    <xdr:to>
      <xdr:col>1</xdr:col>
      <xdr:colOff>756720</xdr:colOff>
      <xdr:row>51</xdr:row>
      <xdr:rowOff>86040</xdr:rowOff>
    </xdr:to>
    <xdr:sp>
      <xdr:nvSpPr>
        <xdr:cNvPr id="145" name="Rectangle 7"/>
        <xdr:cNvSpPr/>
      </xdr:nvSpPr>
      <xdr:spPr>
        <a:xfrm>
          <a:off x="1051200" y="9019800"/>
          <a:ext cx="343800" cy="181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1681200</xdr:colOff>
      <xdr:row>52</xdr:row>
      <xdr:rowOff>133560</xdr:rowOff>
    </xdr:from>
    <xdr:to>
      <xdr:col>2</xdr:col>
      <xdr:colOff>70920</xdr:colOff>
      <xdr:row>53</xdr:row>
      <xdr:rowOff>152640</xdr:rowOff>
    </xdr:to>
    <xdr:sp>
      <xdr:nvSpPr>
        <xdr:cNvPr id="146" name="Rectangle 8"/>
        <xdr:cNvSpPr/>
      </xdr:nvSpPr>
      <xdr:spPr>
        <a:xfrm>
          <a:off x="2319480" y="941076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+68%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109800</xdr:colOff>
      <xdr:row>50</xdr:row>
      <xdr:rowOff>47520</xdr:rowOff>
    </xdr:from>
    <xdr:to>
      <xdr:col>0</xdr:col>
      <xdr:colOff>529200</xdr:colOff>
      <xdr:row>51</xdr:row>
      <xdr:rowOff>66240</xdr:rowOff>
    </xdr:to>
    <xdr:sp>
      <xdr:nvSpPr>
        <xdr:cNvPr id="147" name="Text 9"/>
        <xdr:cNvSpPr/>
      </xdr:nvSpPr>
      <xdr:spPr>
        <a:xfrm>
          <a:off x="109800" y="9001080"/>
          <a:ext cx="4194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1066680</xdr:colOff>
      <xdr:row>43</xdr:row>
      <xdr:rowOff>66600</xdr:rowOff>
    </xdr:from>
    <xdr:to>
      <xdr:col>1</xdr:col>
      <xdr:colOff>1631880</xdr:colOff>
      <xdr:row>44</xdr:row>
      <xdr:rowOff>86040</xdr:rowOff>
    </xdr:to>
    <xdr:sp>
      <xdr:nvSpPr>
        <xdr:cNvPr id="148" name="Text 10"/>
        <xdr:cNvSpPr/>
      </xdr:nvSpPr>
      <xdr:spPr>
        <a:xfrm>
          <a:off x="1704960" y="7886520"/>
          <a:ext cx="565200" cy="181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+243%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371160</xdr:colOff>
      <xdr:row>51</xdr:row>
      <xdr:rowOff>123840</xdr:rowOff>
    </xdr:from>
    <xdr:to>
      <xdr:col>1</xdr:col>
      <xdr:colOff>896760</xdr:colOff>
      <xdr:row>52</xdr:row>
      <xdr:rowOff>142920</xdr:rowOff>
    </xdr:to>
    <xdr:sp>
      <xdr:nvSpPr>
        <xdr:cNvPr id="149" name="Text 11"/>
        <xdr:cNvSpPr/>
      </xdr:nvSpPr>
      <xdr:spPr>
        <a:xfrm>
          <a:off x="1009440" y="9239400"/>
          <a:ext cx="5256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+251%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46</xdr:row>
      <xdr:rowOff>152280</xdr:rowOff>
    </xdr:from>
    <xdr:to>
      <xdr:col>0</xdr:col>
      <xdr:colOff>389520</xdr:colOff>
      <xdr:row>47</xdr:row>
      <xdr:rowOff>162000</xdr:rowOff>
    </xdr:to>
    <xdr:sp>
      <xdr:nvSpPr>
        <xdr:cNvPr id="150" name="Text 12"/>
        <xdr:cNvSpPr/>
      </xdr:nvSpPr>
      <xdr:spPr>
        <a:xfrm>
          <a:off x="0" y="8458200"/>
          <a:ext cx="3895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+988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261720</xdr:colOff>
      <xdr:row>44</xdr:row>
      <xdr:rowOff>133560</xdr:rowOff>
    </xdr:from>
    <xdr:to>
      <xdr:col>3</xdr:col>
      <xdr:colOff>349560</xdr:colOff>
      <xdr:row>45</xdr:row>
      <xdr:rowOff>133560</xdr:rowOff>
    </xdr:to>
    <xdr:sp>
      <xdr:nvSpPr>
        <xdr:cNvPr id="151" name="Text 13"/>
        <xdr:cNvSpPr/>
      </xdr:nvSpPr>
      <xdr:spPr>
        <a:xfrm>
          <a:off x="2922840" y="8115480"/>
          <a:ext cx="439920" cy="162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-112%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1359000</xdr:colOff>
      <xdr:row>47</xdr:row>
      <xdr:rowOff>75960</xdr:rowOff>
    </xdr:from>
    <xdr:to>
      <xdr:col>1</xdr:col>
      <xdr:colOff>1813680</xdr:colOff>
      <xdr:row>48</xdr:row>
      <xdr:rowOff>66600</xdr:rowOff>
    </xdr:to>
    <xdr:sp>
      <xdr:nvSpPr>
        <xdr:cNvPr id="152" name="Text 14"/>
        <xdr:cNvSpPr/>
      </xdr:nvSpPr>
      <xdr:spPr>
        <a:xfrm flipV="1">
          <a:off x="1997280" y="8543520"/>
          <a:ext cx="45468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 rot="10800000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17</xdr:col>
      <xdr:colOff>720</xdr:colOff>
      <xdr:row>38</xdr:row>
      <xdr:rowOff>56880</xdr:rowOff>
    </xdr:to>
    <xdr:graphicFrame>
      <xdr:nvGraphicFramePr>
        <xdr:cNvPr id="153" name="Chart 15"/>
        <xdr:cNvGraphicFramePr/>
      </xdr:nvGraphicFramePr>
      <xdr:xfrm>
        <a:off x="0" y="1647720"/>
        <a:ext cx="14431680" cy="5419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1369080</xdr:colOff>
      <xdr:row>51</xdr:row>
      <xdr:rowOff>104760</xdr:rowOff>
    </xdr:from>
    <xdr:to>
      <xdr:col>1</xdr:col>
      <xdr:colOff>1833480</xdr:colOff>
      <xdr:row>52</xdr:row>
      <xdr:rowOff>124200</xdr:rowOff>
    </xdr:to>
    <xdr:sp>
      <xdr:nvSpPr>
        <xdr:cNvPr id="154" name="Rectangle 1"/>
        <xdr:cNvSpPr/>
      </xdr:nvSpPr>
      <xdr:spPr>
        <a:xfrm>
          <a:off x="2007360" y="9220320"/>
          <a:ext cx="46440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+139%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348840</xdr:colOff>
      <xdr:row>49</xdr:row>
      <xdr:rowOff>56880</xdr:rowOff>
    </xdr:from>
    <xdr:to>
      <xdr:col>1</xdr:col>
      <xdr:colOff>122400</xdr:colOff>
      <xdr:row>50</xdr:row>
      <xdr:rowOff>75960</xdr:rowOff>
    </xdr:to>
    <xdr:sp>
      <xdr:nvSpPr>
        <xdr:cNvPr id="155" name="Rectangle 2"/>
        <xdr:cNvSpPr/>
      </xdr:nvSpPr>
      <xdr:spPr>
        <a:xfrm>
          <a:off x="348840" y="8848440"/>
          <a:ext cx="41184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458640</xdr:colOff>
      <xdr:row>51</xdr:row>
      <xdr:rowOff>18720</xdr:rowOff>
    </xdr:from>
    <xdr:to>
      <xdr:col>1</xdr:col>
      <xdr:colOff>232920</xdr:colOff>
      <xdr:row>52</xdr:row>
      <xdr:rowOff>38160</xdr:rowOff>
    </xdr:to>
    <xdr:sp>
      <xdr:nvSpPr>
        <xdr:cNvPr id="156" name="Rectangle 3"/>
        <xdr:cNvSpPr/>
      </xdr:nvSpPr>
      <xdr:spPr>
        <a:xfrm>
          <a:off x="458640" y="913428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1258560</xdr:colOff>
      <xdr:row>46</xdr:row>
      <xdr:rowOff>123840</xdr:rowOff>
    </xdr:from>
    <xdr:to>
      <xdr:col>4</xdr:col>
      <xdr:colOff>1673640</xdr:colOff>
      <xdr:row>47</xdr:row>
      <xdr:rowOff>143280</xdr:rowOff>
    </xdr:to>
    <xdr:sp>
      <xdr:nvSpPr>
        <xdr:cNvPr id="157" name="Rectangle 4"/>
        <xdr:cNvSpPr/>
      </xdr:nvSpPr>
      <xdr:spPr>
        <a:xfrm>
          <a:off x="4909680" y="8429760"/>
          <a:ext cx="41508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1701000</xdr:colOff>
      <xdr:row>51</xdr:row>
      <xdr:rowOff>114480</xdr:rowOff>
    </xdr:from>
    <xdr:to>
      <xdr:col>2</xdr:col>
      <xdr:colOff>141480</xdr:colOff>
      <xdr:row>52</xdr:row>
      <xdr:rowOff>124200</xdr:rowOff>
    </xdr:to>
    <xdr:sp>
      <xdr:nvSpPr>
        <xdr:cNvPr id="158" name="Rectangle 5"/>
        <xdr:cNvSpPr/>
      </xdr:nvSpPr>
      <xdr:spPr>
        <a:xfrm>
          <a:off x="2339280" y="9230040"/>
          <a:ext cx="4633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1116000</xdr:colOff>
      <xdr:row>45</xdr:row>
      <xdr:rowOff>66240</xdr:rowOff>
    </xdr:from>
    <xdr:to>
      <xdr:col>1</xdr:col>
      <xdr:colOff>1641600</xdr:colOff>
      <xdr:row>46</xdr:row>
      <xdr:rowOff>56880</xdr:rowOff>
    </xdr:to>
    <xdr:sp>
      <xdr:nvSpPr>
        <xdr:cNvPr id="159" name="Rectangle 6"/>
        <xdr:cNvSpPr/>
      </xdr:nvSpPr>
      <xdr:spPr>
        <a:xfrm>
          <a:off x="1754280" y="8210160"/>
          <a:ext cx="52560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+483%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412920</xdr:colOff>
      <xdr:row>50</xdr:row>
      <xdr:rowOff>66240</xdr:rowOff>
    </xdr:from>
    <xdr:to>
      <xdr:col>1</xdr:col>
      <xdr:colOff>756720</xdr:colOff>
      <xdr:row>51</xdr:row>
      <xdr:rowOff>86040</xdr:rowOff>
    </xdr:to>
    <xdr:sp>
      <xdr:nvSpPr>
        <xdr:cNvPr id="160" name="Rectangle 7"/>
        <xdr:cNvSpPr/>
      </xdr:nvSpPr>
      <xdr:spPr>
        <a:xfrm>
          <a:off x="1051200" y="9019800"/>
          <a:ext cx="343800" cy="181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1681200</xdr:colOff>
      <xdr:row>52</xdr:row>
      <xdr:rowOff>133560</xdr:rowOff>
    </xdr:from>
    <xdr:to>
      <xdr:col>2</xdr:col>
      <xdr:colOff>70920</xdr:colOff>
      <xdr:row>53</xdr:row>
      <xdr:rowOff>152640</xdr:rowOff>
    </xdr:to>
    <xdr:sp>
      <xdr:nvSpPr>
        <xdr:cNvPr id="161" name="Rectangle 8"/>
        <xdr:cNvSpPr/>
      </xdr:nvSpPr>
      <xdr:spPr>
        <a:xfrm>
          <a:off x="2319480" y="941076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+68%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109800</xdr:colOff>
      <xdr:row>50</xdr:row>
      <xdr:rowOff>47520</xdr:rowOff>
    </xdr:from>
    <xdr:to>
      <xdr:col>0</xdr:col>
      <xdr:colOff>529200</xdr:colOff>
      <xdr:row>51</xdr:row>
      <xdr:rowOff>66240</xdr:rowOff>
    </xdr:to>
    <xdr:sp>
      <xdr:nvSpPr>
        <xdr:cNvPr id="162" name="Text 9"/>
        <xdr:cNvSpPr/>
      </xdr:nvSpPr>
      <xdr:spPr>
        <a:xfrm>
          <a:off x="109800" y="9001080"/>
          <a:ext cx="4194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1066680</xdr:colOff>
      <xdr:row>43</xdr:row>
      <xdr:rowOff>66600</xdr:rowOff>
    </xdr:from>
    <xdr:to>
      <xdr:col>1</xdr:col>
      <xdr:colOff>1631880</xdr:colOff>
      <xdr:row>44</xdr:row>
      <xdr:rowOff>86040</xdr:rowOff>
    </xdr:to>
    <xdr:sp>
      <xdr:nvSpPr>
        <xdr:cNvPr id="163" name="Text 10"/>
        <xdr:cNvSpPr/>
      </xdr:nvSpPr>
      <xdr:spPr>
        <a:xfrm>
          <a:off x="1704960" y="7886520"/>
          <a:ext cx="565200" cy="181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+243%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371160</xdr:colOff>
      <xdr:row>51</xdr:row>
      <xdr:rowOff>123840</xdr:rowOff>
    </xdr:from>
    <xdr:to>
      <xdr:col>1</xdr:col>
      <xdr:colOff>896760</xdr:colOff>
      <xdr:row>52</xdr:row>
      <xdr:rowOff>142920</xdr:rowOff>
    </xdr:to>
    <xdr:sp>
      <xdr:nvSpPr>
        <xdr:cNvPr id="164" name="Text 11"/>
        <xdr:cNvSpPr/>
      </xdr:nvSpPr>
      <xdr:spPr>
        <a:xfrm>
          <a:off x="1009440" y="9239400"/>
          <a:ext cx="5256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+251%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46</xdr:row>
      <xdr:rowOff>152280</xdr:rowOff>
    </xdr:from>
    <xdr:to>
      <xdr:col>0</xdr:col>
      <xdr:colOff>389520</xdr:colOff>
      <xdr:row>47</xdr:row>
      <xdr:rowOff>162000</xdr:rowOff>
    </xdr:to>
    <xdr:sp>
      <xdr:nvSpPr>
        <xdr:cNvPr id="165" name="Text 12"/>
        <xdr:cNvSpPr/>
      </xdr:nvSpPr>
      <xdr:spPr>
        <a:xfrm>
          <a:off x="0" y="8458200"/>
          <a:ext cx="3895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+988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261720</xdr:colOff>
      <xdr:row>44</xdr:row>
      <xdr:rowOff>133560</xdr:rowOff>
    </xdr:from>
    <xdr:to>
      <xdr:col>3</xdr:col>
      <xdr:colOff>349560</xdr:colOff>
      <xdr:row>45</xdr:row>
      <xdr:rowOff>133560</xdr:rowOff>
    </xdr:to>
    <xdr:sp>
      <xdr:nvSpPr>
        <xdr:cNvPr id="166" name="Text 13"/>
        <xdr:cNvSpPr/>
      </xdr:nvSpPr>
      <xdr:spPr>
        <a:xfrm>
          <a:off x="2922840" y="8115480"/>
          <a:ext cx="439920" cy="162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-112%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1359000</xdr:colOff>
      <xdr:row>47</xdr:row>
      <xdr:rowOff>75960</xdr:rowOff>
    </xdr:from>
    <xdr:to>
      <xdr:col>1</xdr:col>
      <xdr:colOff>1813680</xdr:colOff>
      <xdr:row>48</xdr:row>
      <xdr:rowOff>66600</xdr:rowOff>
    </xdr:to>
    <xdr:sp>
      <xdr:nvSpPr>
        <xdr:cNvPr id="167" name="Text 14"/>
        <xdr:cNvSpPr/>
      </xdr:nvSpPr>
      <xdr:spPr>
        <a:xfrm flipV="1">
          <a:off x="1997280" y="8543520"/>
          <a:ext cx="45468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 rot="10800000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17</xdr:col>
      <xdr:colOff>720</xdr:colOff>
      <xdr:row>38</xdr:row>
      <xdr:rowOff>56880</xdr:rowOff>
    </xdr:to>
    <xdr:graphicFrame>
      <xdr:nvGraphicFramePr>
        <xdr:cNvPr id="168" name="Chart 15"/>
        <xdr:cNvGraphicFramePr/>
      </xdr:nvGraphicFramePr>
      <xdr:xfrm>
        <a:off x="0" y="1647720"/>
        <a:ext cx="14431680" cy="5419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1369080</xdr:colOff>
      <xdr:row>51</xdr:row>
      <xdr:rowOff>104760</xdr:rowOff>
    </xdr:from>
    <xdr:to>
      <xdr:col>1</xdr:col>
      <xdr:colOff>1833480</xdr:colOff>
      <xdr:row>52</xdr:row>
      <xdr:rowOff>124200</xdr:rowOff>
    </xdr:to>
    <xdr:sp>
      <xdr:nvSpPr>
        <xdr:cNvPr id="169" name="Rectangle 1"/>
        <xdr:cNvSpPr/>
      </xdr:nvSpPr>
      <xdr:spPr>
        <a:xfrm>
          <a:off x="2007360" y="9220320"/>
          <a:ext cx="46440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+139%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348840</xdr:colOff>
      <xdr:row>49</xdr:row>
      <xdr:rowOff>56880</xdr:rowOff>
    </xdr:from>
    <xdr:to>
      <xdr:col>1</xdr:col>
      <xdr:colOff>122400</xdr:colOff>
      <xdr:row>50</xdr:row>
      <xdr:rowOff>75960</xdr:rowOff>
    </xdr:to>
    <xdr:sp>
      <xdr:nvSpPr>
        <xdr:cNvPr id="170" name="Rectangle 2"/>
        <xdr:cNvSpPr/>
      </xdr:nvSpPr>
      <xdr:spPr>
        <a:xfrm>
          <a:off x="348840" y="8848440"/>
          <a:ext cx="41184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458640</xdr:colOff>
      <xdr:row>51</xdr:row>
      <xdr:rowOff>18720</xdr:rowOff>
    </xdr:from>
    <xdr:to>
      <xdr:col>1</xdr:col>
      <xdr:colOff>232920</xdr:colOff>
      <xdr:row>52</xdr:row>
      <xdr:rowOff>38160</xdr:rowOff>
    </xdr:to>
    <xdr:sp>
      <xdr:nvSpPr>
        <xdr:cNvPr id="171" name="Rectangle 3"/>
        <xdr:cNvSpPr/>
      </xdr:nvSpPr>
      <xdr:spPr>
        <a:xfrm>
          <a:off x="458640" y="913428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1258560</xdr:colOff>
      <xdr:row>46</xdr:row>
      <xdr:rowOff>123840</xdr:rowOff>
    </xdr:from>
    <xdr:to>
      <xdr:col>4</xdr:col>
      <xdr:colOff>1673640</xdr:colOff>
      <xdr:row>47</xdr:row>
      <xdr:rowOff>143280</xdr:rowOff>
    </xdr:to>
    <xdr:sp>
      <xdr:nvSpPr>
        <xdr:cNvPr id="172" name="Rectangle 4"/>
        <xdr:cNvSpPr/>
      </xdr:nvSpPr>
      <xdr:spPr>
        <a:xfrm>
          <a:off x="4909680" y="8429760"/>
          <a:ext cx="41508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1701000</xdr:colOff>
      <xdr:row>51</xdr:row>
      <xdr:rowOff>114480</xdr:rowOff>
    </xdr:from>
    <xdr:to>
      <xdr:col>2</xdr:col>
      <xdr:colOff>141480</xdr:colOff>
      <xdr:row>52</xdr:row>
      <xdr:rowOff>124200</xdr:rowOff>
    </xdr:to>
    <xdr:sp>
      <xdr:nvSpPr>
        <xdr:cNvPr id="173" name="Rectangle 5"/>
        <xdr:cNvSpPr/>
      </xdr:nvSpPr>
      <xdr:spPr>
        <a:xfrm>
          <a:off x="2339280" y="9230040"/>
          <a:ext cx="4633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1116000</xdr:colOff>
      <xdr:row>45</xdr:row>
      <xdr:rowOff>66240</xdr:rowOff>
    </xdr:from>
    <xdr:to>
      <xdr:col>1</xdr:col>
      <xdr:colOff>1641600</xdr:colOff>
      <xdr:row>46</xdr:row>
      <xdr:rowOff>56880</xdr:rowOff>
    </xdr:to>
    <xdr:sp>
      <xdr:nvSpPr>
        <xdr:cNvPr id="174" name="Rectangle 6"/>
        <xdr:cNvSpPr/>
      </xdr:nvSpPr>
      <xdr:spPr>
        <a:xfrm>
          <a:off x="1754280" y="8210160"/>
          <a:ext cx="52560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+483%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412920</xdr:colOff>
      <xdr:row>50</xdr:row>
      <xdr:rowOff>66240</xdr:rowOff>
    </xdr:from>
    <xdr:to>
      <xdr:col>1</xdr:col>
      <xdr:colOff>756720</xdr:colOff>
      <xdr:row>51</xdr:row>
      <xdr:rowOff>86040</xdr:rowOff>
    </xdr:to>
    <xdr:sp>
      <xdr:nvSpPr>
        <xdr:cNvPr id="175" name="Rectangle 7"/>
        <xdr:cNvSpPr/>
      </xdr:nvSpPr>
      <xdr:spPr>
        <a:xfrm>
          <a:off x="1051200" y="9019800"/>
          <a:ext cx="343800" cy="181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1681200</xdr:colOff>
      <xdr:row>52</xdr:row>
      <xdr:rowOff>133560</xdr:rowOff>
    </xdr:from>
    <xdr:to>
      <xdr:col>2</xdr:col>
      <xdr:colOff>70920</xdr:colOff>
      <xdr:row>53</xdr:row>
      <xdr:rowOff>152640</xdr:rowOff>
    </xdr:to>
    <xdr:sp>
      <xdr:nvSpPr>
        <xdr:cNvPr id="176" name="Rectangle 8"/>
        <xdr:cNvSpPr/>
      </xdr:nvSpPr>
      <xdr:spPr>
        <a:xfrm>
          <a:off x="2319480" y="941076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+68%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109800</xdr:colOff>
      <xdr:row>50</xdr:row>
      <xdr:rowOff>47520</xdr:rowOff>
    </xdr:from>
    <xdr:to>
      <xdr:col>0</xdr:col>
      <xdr:colOff>529200</xdr:colOff>
      <xdr:row>51</xdr:row>
      <xdr:rowOff>66240</xdr:rowOff>
    </xdr:to>
    <xdr:sp>
      <xdr:nvSpPr>
        <xdr:cNvPr id="177" name="Text 9"/>
        <xdr:cNvSpPr/>
      </xdr:nvSpPr>
      <xdr:spPr>
        <a:xfrm>
          <a:off x="109800" y="9001080"/>
          <a:ext cx="4194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1066680</xdr:colOff>
      <xdr:row>43</xdr:row>
      <xdr:rowOff>66600</xdr:rowOff>
    </xdr:from>
    <xdr:to>
      <xdr:col>1</xdr:col>
      <xdr:colOff>1631880</xdr:colOff>
      <xdr:row>44</xdr:row>
      <xdr:rowOff>86040</xdr:rowOff>
    </xdr:to>
    <xdr:sp>
      <xdr:nvSpPr>
        <xdr:cNvPr id="178" name="Text 10"/>
        <xdr:cNvSpPr/>
      </xdr:nvSpPr>
      <xdr:spPr>
        <a:xfrm>
          <a:off x="1704960" y="7886520"/>
          <a:ext cx="565200" cy="181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+243%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371160</xdr:colOff>
      <xdr:row>51</xdr:row>
      <xdr:rowOff>123840</xdr:rowOff>
    </xdr:from>
    <xdr:to>
      <xdr:col>1</xdr:col>
      <xdr:colOff>896760</xdr:colOff>
      <xdr:row>52</xdr:row>
      <xdr:rowOff>142920</xdr:rowOff>
    </xdr:to>
    <xdr:sp>
      <xdr:nvSpPr>
        <xdr:cNvPr id="179" name="Text 11"/>
        <xdr:cNvSpPr/>
      </xdr:nvSpPr>
      <xdr:spPr>
        <a:xfrm>
          <a:off x="1009440" y="9239400"/>
          <a:ext cx="5256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+251%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46</xdr:row>
      <xdr:rowOff>152280</xdr:rowOff>
    </xdr:from>
    <xdr:to>
      <xdr:col>0</xdr:col>
      <xdr:colOff>389520</xdr:colOff>
      <xdr:row>47</xdr:row>
      <xdr:rowOff>162000</xdr:rowOff>
    </xdr:to>
    <xdr:sp>
      <xdr:nvSpPr>
        <xdr:cNvPr id="180" name="Text 12"/>
        <xdr:cNvSpPr/>
      </xdr:nvSpPr>
      <xdr:spPr>
        <a:xfrm>
          <a:off x="0" y="8458200"/>
          <a:ext cx="3895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+988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261720</xdr:colOff>
      <xdr:row>44</xdr:row>
      <xdr:rowOff>133560</xdr:rowOff>
    </xdr:from>
    <xdr:to>
      <xdr:col>3</xdr:col>
      <xdr:colOff>349560</xdr:colOff>
      <xdr:row>45</xdr:row>
      <xdr:rowOff>133560</xdr:rowOff>
    </xdr:to>
    <xdr:sp>
      <xdr:nvSpPr>
        <xdr:cNvPr id="181" name="Text 13"/>
        <xdr:cNvSpPr/>
      </xdr:nvSpPr>
      <xdr:spPr>
        <a:xfrm>
          <a:off x="2922840" y="8115480"/>
          <a:ext cx="439920" cy="162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-112%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1359000</xdr:colOff>
      <xdr:row>47</xdr:row>
      <xdr:rowOff>75960</xdr:rowOff>
    </xdr:from>
    <xdr:to>
      <xdr:col>1</xdr:col>
      <xdr:colOff>1813680</xdr:colOff>
      <xdr:row>48</xdr:row>
      <xdr:rowOff>66600</xdr:rowOff>
    </xdr:to>
    <xdr:sp>
      <xdr:nvSpPr>
        <xdr:cNvPr id="182" name="Text 14"/>
        <xdr:cNvSpPr/>
      </xdr:nvSpPr>
      <xdr:spPr>
        <a:xfrm flipV="1">
          <a:off x="1997280" y="8543520"/>
          <a:ext cx="45468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 rot="10800000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17</xdr:col>
      <xdr:colOff>720</xdr:colOff>
      <xdr:row>38</xdr:row>
      <xdr:rowOff>56880</xdr:rowOff>
    </xdr:to>
    <xdr:graphicFrame>
      <xdr:nvGraphicFramePr>
        <xdr:cNvPr id="183" name="Chart 15"/>
        <xdr:cNvGraphicFramePr/>
      </xdr:nvGraphicFramePr>
      <xdr:xfrm>
        <a:off x="0" y="1647720"/>
        <a:ext cx="14431680" cy="5419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1369080</xdr:colOff>
      <xdr:row>51</xdr:row>
      <xdr:rowOff>104760</xdr:rowOff>
    </xdr:from>
    <xdr:to>
      <xdr:col>1</xdr:col>
      <xdr:colOff>1833480</xdr:colOff>
      <xdr:row>52</xdr:row>
      <xdr:rowOff>124200</xdr:rowOff>
    </xdr:to>
    <xdr:sp>
      <xdr:nvSpPr>
        <xdr:cNvPr id="184" name="Rectangle 1"/>
        <xdr:cNvSpPr/>
      </xdr:nvSpPr>
      <xdr:spPr>
        <a:xfrm>
          <a:off x="2007360" y="9220320"/>
          <a:ext cx="46440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+139%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348840</xdr:colOff>
      <xdr:row>49</xdr:row>
      <xdr:rowOff>56880</xdr:rowOff>
    </xdr:from>
    <xdr:to>
      <xdr:col>1</xdr:col>
      <xdr:colOff>122400</xdr:colOff>
      <xdr:row>50</xdr:row>
      <xdr:rowOff>75960</xdr:rowOff>
    </xdr:to>
    <xdr:sp>
      <xdr:nvSpPr>
        <xdr:cNvPr id="185" name="Rectangle 2"/>
        <xdr:cNvSpPr/>
      </xdr:nvSpPr>
      <xdr:spPr>
        <a:xfrm>
          <a:off x="348840" y="8848440"/>
          <a:ext cx="41184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458640</xdr:colOff>
      <xdr:row>51</xdr:row>
      <xdr:rowOff>18720</xdr:rowOff>
    </xdr:from>
    <xdr:to>
      <xdr:col>1</xdr:col>
      <xdr:colOff>232920</xdr:colOff>
      <xdr:row>52</xdr:row>
      <xdr:rowOff>38160</xdr:rowOff>
    </xdr:to>
    <xdr:sp>
      <xdr:nvSpPr>
        <xdr:cNvPr id="186" name="Rectangle 3"/>
        <xdr:cNvSpPr/>
      </xdr:nvSpPr>
      <xdr:spPr>
        <a:xfrm>
          <a:off x="458640" y="913428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1258560</xdr:colOff>
      <xdr:row>46</xdr:row>
      <xdr:rowOff>123840</xdr:rowOff>
    </xdr:from>
    <xdr:to>
      <xdr:col>4</xdr:col>
      <xdr:colOff>1673640</xdr:colOff>
      <xdr:row>47</xdr:row>
      <xdr:rowOff>143280</xdr:rowOff>
    </xdr:to>
    <xdr:sp>
      <xdr:nvSpPr>
        <xdr:cNvPr id="187" name="Rectangle 4"/>
        <xdr:cNvSpPr/>
      </xdr:nvSpPr>
      <xdr:spPr>
        <a:xfrm>
          <a:off x="4909680" y="8429760"/>
          <a:ext cx="41508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1701000</xdr:colOff>
      <xdr:row>51</xdr:row>
      <xdr:rowOff>114480</xdr:rowOff>
    </xdr:from>
    <xdr:to>
      <xdr:col>2</xdr:col>
      <xdr:colOff>141480</xdr:colOff>
      <xdr:row>52</xdr:row>
      <xdr:rowOff>124200</xdr:rowOff>
    </xdr:to>
    <xdr:sp>
      <xdr:nvSpPr>
        <xdr:cNvPr id="188" name="Rectangle 5"/>
        <xdr:cNvSpPr/>
      </xdr:nvSpPr>
      <xdr:spPr>
        <a:xfrm>
          <a:off x="2339280" y="9230040"/>
          <a:ext cx="4633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1116000</xdr:colOff>
      <xdr:row>45</xdr:row>
      <xdr:rowOff>66240</xdr:rowOff>
    </xdr:from>
    <xdr:to>
      <xdr:col>1</xdr:col>
      <xdr:colOff>1641600</xdr:colOff>
      <xdr:row>46</xdr:row>
      <xdr:rowOff>56880</xdr:rowOff>
    </xdr:to>
    <xdr:sp>
      <xdr:nvSpPr>
        <xdr:cNvPr id="189" name="Rectangle 6"/>
        <xdr:cNvSpPr/>
      </xdr:nvSpPr>
      <xdr:spPr>
        <a:xfrm>
          <a:off x="1754280" y="8210160"/>
          <a:ext cx="52560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+483%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412920</xdr:colOff>
      <xdr:row>50</xdr:row>
      <xdr:rowOff>66240</xdr:rowOff>
    </xdr:from>
    <xdr:to>
      <xdr:col>1</xdr:col>
      <xdr:colOff>756720</xdr:colOff>
      <xdr:row>51</xdr:row>
      <xdr:rowOff>86040</xdr:rowOff>
    </xdr:to>
    <xdr:sp>
      <xdr:nvSpPr>
        <xdr:cNvPr id="190" name="Rectangle 7"/>
        <xdr:cNvSpPr/>
      </xdr:nvSpPr>
      <xdr:spPr>
        <a:xfrm>
          <a:off x="1051200" y="9019800"/>
          <a:ext cx="343800" cy="181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1681200</xdr:colOff>
      <xdr:row>52</xdr:row>
      <xdr:rowOff>133560</xdr:rowOff>
    </xdr:from>
    <xdr:to>
      <xdr:col>2</xdr:col>
      <xdr:colOff>70920</xdr:colOff>
      <xdr:row>53</xdr:row>
      <xdr:rowOff>152640</xdr:rowOff>
    </xdr:to>
    <xdr:sp>
      <xdr:nvSpPr>
        <xdr:cNvPr id="191" name="Rectangle 8"/>
        <xdr:cNvSpPr/>
      </xdr:nvSpPr>
      <xdr:spPr>
        <a:xfrm>
          <a:off x="2319480" y="941076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+68%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109800</xdr:colOff>
      <xdr:row>50</xdr:row>
      <xdr:rowOff>47520</xdr:rowOff>
    </xdr:from>
    <xdr:to>
      <xdr:col>0</xdr:col>
      <xdr:colOff>529200</xdr:colOff>
      <xdr:row>51</xdr:row>
      <xdr:rowOff>66240</xdr:rowOff>
    </xdr:to>
    <xdr:sp>
      <xdr:nvSpPr>
        <xdr:cNvPr id="192" name="Text 9"/>
        <xdr:cNvSpPr/>
      </xdr:nvSpPr>
      <xdr:spPr>
        <a:xfrm>
          <a:off x="109800" y="9001080"/>
          <a:ext cx="4194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1066680</xdr:colOff>
      <xdr:row>43</xdr:row>
      <xdr:rowOff>66600</xdr:rowOff>
    </xdr:from>
    <xdr:to>
      <xdr:col>1</xdr:col>
      <xdr:colOff>1631880</xdr:colOff>
      <xdr:row>44</xdr:row>
      <xdr:rowOff>86040</xdr:rowOff>
    </xdr:to>
    <xdr:sp>
      <xdr:nvSpPr>
        <xdr:cNvPr id="193" name="Text 10"/>
        <xdr:cNvSpPr/>
      </xdr:nvSpPr>
      <xdr:spPr>
        <a:xfrm>
          <a:off x="1704960" y="7886520"/>
          <a:ext cx="565200" cy="181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+243%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371160</xdr:colOff>
      <xdr:row>51</xdr:row>
      <xdr:rowOff>123840</xdr:rowOff>
    </xdr:from>
    <xdr:to>
      <xdr:col>1</xdr:col>
      <xdr:colOff>896760</xdr:colOff>
      <xdr:row>52</xdr:row>
      <xdr:rowOff>142920</xdr:rowOff>
    </xdr:to>
    <xdr:sp>
      <xdr:nvSpPr>
        <xdr:cNvPr id="194" name="Text 11"/>
        <xdr:cNvSpPr/>
      </xdr:nvSpPr>
      <xdr:spPr>
        <a:xfrm>
          <a:off x="1009440" y="9239400"/>
          <a:ext cx="5256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+251%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46</xdr:row>
      <xdr:rowOff>152280</xdr:rowOff>
    </xdr:from>
    <xdr:to>
      <xdr:col>0</xdr:col>
      <xdr:colOff>389520</xdr:colOff>
      <xdr:row>47</xdr:row>
      <xdr:rowOff>162000</xdr:rowOff>
    </xdr:to>
    <xdr:sp>
      <xdr:nvSpPr>
        <xdr:cNvPr id="195" name="Text 12"/>
        <xdr:cNvSpPr/>
      </xdr:nvSpPr>
      <xdr:spPr>
        <a:xfrm>
          <a:off x="0" y="8458200"/>
          <a:ext cx="3895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+988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261720</xdr:colOff>
      <xdr:row>44</xdr:row>
      <xdr:rowOff>133560</xdr:rowOff>
    </xdr:from>
    <xdr:to>
      <xdr:col>3</xdr:col>
      <xdr:colOff>349560</xdr:colOff>
      <xdr:row>45</xdr:row>
      <xdr:rowOff>133560</xdr:rowOff>
    </xdr:to>
    <xdr:sp>
      <xdr:nvSpPr>
        <xdr:cNvPr id="196" name="Text 13"/>
        <xdr:cNvSpPr/>
      </xdr:nvSpPr>
      <xdr:spPr>
        <a:xfrm>
          <a:off x="2922840" y="8115480"/>
          <a:ext cx="439920" cy="162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-112%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1359000</xdr:colOff>
      <xdr:row>47</xdr:row>
      <xdr:rowOff>75960</xdr:rowOff>
    </xdr:from>
    <xdr:to>
      <xdr:col>1</xdr:col>
      <xdr:colOff>1813680</xdr:colOff>
      <xdr:row>48</xdr:row>
      <xdr:rowOff>66600</xdr:rowOff>
    </xdr:to>
    <xdr:sp>
      <xdr:nvSpPr>
        <xdr:cNvPr id="197" name="Text 14"/>
        <xdr:cNvSpPr/>
      </xdr:nvSpPr>
      <xdr:spPr>
        <a:xfrm flipV="1">
          <a:off x="1997280" y="8543520"/>
          <a:ext cx="45468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 rot="10800000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17</xdr:col>
      <xdr:colOff>720</xdr:colOff>
      <xdr:row>38</xdr:row>
      <xdr:rowOff>56880</xdr:rowOff>
    </xdr:to>
    <xdr:graphicFrame>
      <xdr:nvGraphicFramePr>
        <xdr:cNvPr id="198" name="Chart 15"/>
        <xdr:cNvGraphicFramePr/>
      </xdr:nvGraphicFramePr>
      <xdr:xfrm>
        <a:off x="0" y="1647720"/>
        <a:ext cx="14431680" cy="5419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1369080</xdr:colOff>
      <xdr:row>51</xdr:row>
      <xdr:rowOff>104760</xdr:rowOff>
    </xdr:from>
    <xdr:to>
      <xdr:col>1</xdr:col>
      <xdr:colOff>1833480</xdr:colOff>
      <xdr:row>52</xdr:row>
      <xdr:rowOff>123840</xdr:rowOff>
    </xdr:to>
    <xdr:sp>
      <xdr:nvSpPr>
        <xdr:cNvPr id="199" name="Rectangle 1"/>
        <xdr:cNvSpPr/>
      </xdr:nvSpPr>
      <xdr:spPr>
        <a:xfrm>
          <a:off x="2007360" y="9201240"/>
          <a:ext cx="46440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+139%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1701000</xdr:colOff>
      <xdr:row>51</xdr:row>
      <xdr:rowOff>114480</xdr:rowOff>
    </xdr:from>
    <xdr:to>
      <xdr:col>2</xdr:col>
      <xdr:colOff>141480</xdr:colOff>
      <xdr:row>52</xdr:row>
      <xdr:rowOff>123840</xdr:rowOff>
    </xdr:to>
    <xdr:sp>
      <xdr:nvSpPr>
        <xdr:cNvPr id="200" name="Rectangle 5"/>
        <xdr:cNvSpPr/>
      </xdr:nvSpPr>
      <xdr:spPr>
        <a:xfrm>
          <a:off x="2339280" y="9210960"/>
          <a:ext cx="4633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412920</xdr:colOff>
      <xdr:row>50</xdr:row>
      <xdr:rowOff>66240</xdr:rowOff>
    </xdr:from>
    <xdr:to>
      <xdr:col>1</xdr:col>
      <xdr:colOff>756720</xdr:colOff>
      <xdr:row>51</xdr:row>
      <xdr:rowOff>86040</xdr:rowOff>
    </xdr:to>
    <xdr:sp>
      <xdr:nvSpPr>
        <xdr:cNvPr id="201" name="Rectangle 7"/>
        <xdr:cNvSpPr/>
      </xdr:nvSpPr>
      <xdr:spPr>
        <a:xfrm>
          <a:off x="1051200" y="9000720"/>
          <a:ext cx="343800" cy="181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1681200</xdr:colOff>
      <xdr:row>52</xdr:row>
      <xdr:rowOff>133200</xdr:rowOff>
    </xdr:from>
    <xdr:to>
      <xdr:col>2</xdr:col>
      <xdr:colOff>70920</xdr:colOff>
      <xdr:row>53</xdr:row>
      <xdr:rowOff>152640</xdr:rowOff>
    </xdr:to>
    <xdr:sp>
      <xdr:nvSpPr>
        <xdr:cNvPr id="202" name="Rectangle 8"/>
        <xdr:cNvSpPr/>
      </xdr:nvSpPr>
      <xdr:spPr>
        <a:xfrm>
          <a:off x="2319480" y="939168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+68%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371160</xdr:colOff>
      <xdr:row>51</xdr:row>
      <xdr:rowOff>123840</xdr:rowOff>
    </xdr:from>
    <xdr:to>
      <xdr:col>1</xdr:col>
      <xdr:colOff>896760</xdr:colOff>
      <xdr:row>52</xdr:row>
      <xdr:rowOff>142920</xdr:rowOff>
    </xdr:to>
    <xdr:sp>
      <xdr:nvSpPr>
        <xdr:cNvPr id="203" name="Text 11"/>
        <xdr:cNvSpPr/>
      </xdr:nvSpPr>
      <xdr:spPr>
        <a:xfrm>
          <a:off x="1009440" y="9220320"/>
          <a:ext cx="52560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+251%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5</xdr:row>
      <xdr:rowOff>0</xdr:rowOff>
    </xdr:from>
    <xdr:to>
      <xdr:col>8</xdr:col>
      <xdr:colOff>360</xdr:colOff>
      <xdr:row>27</xdr:row>
      <xdr:rowOff>114480</xdr:rowOff>
    </xdr:to>
    <xdr:graphicFrame>
      <xdr:nvGraphicFramePr>
        <xdr:cNvPr id="204" name="Chart 15"/>
        <xdr:cNvGraphicFramePr/>
      </xdr:nvGraphicFramePr>
      <xdr:xfrm>
        <a:off x="0" y="1647720"/>
        <a:ext cx="8687880" cy="3677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1369080</xdr:colOff>
      <xdr:row>51</xdr:row>
      <xdr:rowOff>104760</xdr:rowOff>
    </xdr:from>
    <xdr:to>
      <xdr:col>1</xdr:col>
      <xdr:colOff>1833480</xdr:colOff>
      <xdr:row>52</xdr:row>
      <xdr:rowOff>123840</xdr:rowOff>
    </xdr:to>
    <xdr:sp>
      <xdr:nvSpPr>
        <xdr:cNvPr id="205" name="Rectangle 1"/>
        <xdr:cNvSpPr/>
      </xdr:nvSpPr>
      <xdr:spPr>
        <a:xfrm>
          <a:off x="2007360" y="9201240"/>
          <a:ext cx="46440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+139%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348840</xdr:colOff>
      <xdr:row>49</xdr:row>
      <xdr:rowOff>56880</xdr:rowOff>
    </xdr:from>
    <xdr:to>
      <xdr:col>1</xdr:col>
      <xdr:colOff>122400</xdr:colOff>
      <xdr:row>50</xdr:row>
      <xdr:rowOff>75960</xdr:rowOff>
    </xdr:to>
    <xdr:sp>
      <xdr:nvSpPr>
        <xdr:cNvPr id="206" name="Rectangle 2"/>
        <xdr:cNvSpPr/>
      </xdr:nvSpPr>
      <xdr:spPr>
        <a:xfrm>
          <a:off x="348840" y="8829360"/>
          <a:ext cx="41184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458640</xdr:colOff>
      <xdr:row>51</xdr:row>
      <xdr:rowOff>18720</xdr:rowOff>
    </xdr:from>
    <xdr:to>
      <xdr:col>1</xdr:col>
      <xdr:colOff>232920</xdr:colOff>
      <xdr:row>52</xdr:row>
      <xdr:rowOff>37800</xdr:rowOff>
    </xdr:to>
    <xdr:sp>
      <xdr:nvSpPr>
        <xdr:cNvPr id="207" name="Rectangle 3"/>
        <xdr:cNvSpPr/>
      </xdr:nvSpPr>
      <xdr:spPr>
        <a:xfrm>
          <a:off x="458640" y="911520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1258560</xdr:colOff>
      <xdr:row>46</xdr:row>
      <xdr:rowOff>123840</xdr:rowOff>
    </xdr:from>
    <xdr:to>
      <xdr:col>4</xdr:col>
      <xdr:colOff>1673640</xdr:colOff>
      <xdr:row>47</xdr:row>
      <xdr:rowOff>142920</xdr:rowOff>
    </xdr:to>
    <xdr:sp>
      <xdr:nvSpPr>
        <xdr:cNvPr id="208" name="Rectangle 4"/>
        <xdr:cNvSpPr/>
      </xdr:nvSpPr>
      <xdr:spPr>
        <a:xfrm>
          <a:off x="4909680" y="8410680"/>
          <a:ext cx="41508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1701000</xdr:colOff>
      <xdr:row>51</xdr:row>
      <xdr:rowOff>114480</xdr:rowOff>
    </xdr:from>
    <xdr:to>
      <xdr:col>2</xdr:col>
      <xdr:colOff>141480</xdr:colOff>
      <xdr:row>52</xdr:row>
      <xdr:rowOff>123840</xdr:rowOff>
    </xdr:to>
    <xdr:sp>
      <xdr:nvSpPr>
        <xdr:cNvPr id="209" name="Rectangle 5"/>
        <xdr:cNvSpPr/>
      </xdr:nvSpPr>
      <xdr:spPr>
        <a:xfrm>
          <a:off x="2339280" y="9210960"/>
          <a:ext cx="4633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1116000</xdr:colOff>
      <xdr:row>45</xdr:row>
      <xdr:rowOff>66240</xdr:rowOff>
    </xdr:from>
    <xdr:to>
      <xdr:col>1</xdr:col>
      <xdr:colOff>1641600</xdr:colOff>
      <xdr:row>46</xdr:row>
      <xdr:rowOff>56880</xdr:rowOff>
    </xdr:to>
    <xdr:sp>
      <xdr:nvSpPr>
        <xdr:cNvPr id="210" name="Rectangle 6"/>
        <xdr:cNvSpPr/>
      </xdr:nvSpPr>
      <xdr:spPr>
        <a:xfrm>
          <a:off x="1754280" y="8191080"/>
          <a:ext cx="52560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+483%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412920</xdr:colOff>
      <xdr:row>50</xdr:row>
      <xdr:rowOff>66240</xdr:rowOff>
    </xdr:from>
    <xdr:to>
      <xdr:col>1</xdr:col>
      <xdr:colOff>756720</xdr:colOff>
      <xdr:row>51</xdr:row>
      <xdr:rowOff>86040</xdr:rowOff>
    </xdr:to>
    <xdr:sp>
      <xdr:nvSpPr>
        <xdr:cNvPr id="211" name="Rectangle 7"/>
        <xdr:cNvSpPr/>
      </xdr:nvSpPr>
      <xdr:spPr>
        <a:xfrm>
          <a:off x="1051200" y="9000720"/>
          <a:ext cx="343800" cy="181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1681200</xdr:colOff>
      <xdr:row>52</xdr:row>
      <xdr:rowOff>133200</xdr:rowOff>
    </xdr:from>
    <xdr:to>
      <xdr:col>2</xdr:col>
      <xdr:colOff>70920</xdr:colOff>
      <xdr:row>53</xdr:row>
      <xdr:rowOff>152640</xdr:rowOff>
    </xdr:to>
    <xdr:sp>
      <xdr:nvSpPr>
        <xdr:cNvPr id="212" name="Rectangle 8"/>
        <xdr:cNvSpPr/>
      </xdr:nvSpPr>
      <xdr:spPr>
        <a:xfrm>
          <a:off x="2319480" y="939168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+68%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109800</xdr:colOff>
      <xdr:row>50</xdr:row>
      <xdr:rowOff>47520</xdr:rowOff>
    </xdr:from>
    <xdr:to>
      <xdr:col>0</xdr:col>
      <xdr:colOff>529200</xdr:colOff>
      <xdr:row>51</xdr:row>
      <xdr:rowOff>66240</xdr:rowOff>
    </xdr:to>
    <xdr:sp>
      <xdr:nvSpPr>
        <xdr:cNvPr id="213" name="Text 9"/>
        <xdr:cNvSpPr/>
      </xdr:nvSpPr>
      <xdr:spPr>
        <a:xfrm>
          <a:off x="109800" y="8982000"/>
          <a:ext cx="4194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1066680</xdr:colOff>
      <xdr:row>43</xdr:row>
      <xdr:rowOff>66600</xdr:rowOff>
    </xdr:from>
    <xdr:to>
      <xdr:col>1</xdr:col>
      <xdr:colOff>1631880</xdr:colOff>
      <xdr:row>44</xdr:row>
      <xdr:rowOff>86040</xdr:rowOff>
    </xdr:to>
    <xdr:sp>
      <xdr:nvSpPr>
        <xdr:cNvPr id="214" name="Text 10"/>
        <xdr:cNvSpPr/>
      </xdr:nvSpPr>
      <xdr:spPr>
        <a:xfrm>
          <a:off x="1704960" y="7867440"/>
          <a:ext cx="565200" cy="181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+243%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371160</xdr:colOff>
      <xdr:row>51</xdr:row>
      <xdr:rowOff>123840</xdr:rowOff>
    </xdr:from>
    <xdr:to>
      <xdr:col>1</xdr:col>
      <xdr:colOff>896760</xdr:colOff>
      <xdr:row>52</xdr:row>
      <xdr:rowOff>142920</xdr:rowOff>
    </xdr:to>
    <xdr:sp>
      <xdr:nvSpPr>
        <xdr:cNvPr id="215" name="Text 11"/>
        <xdr:cNvSpPr/>
      </xdr:nvSpPr>
      <xdr:spPr>
        <a:xfrm>
          <a:off x="1009440" y="9220320"/>
          <a:ext cx="52560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+251%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46</xdr:row>
      <xdr:rowOff>152280</xdr:rowOff>
    </xdr:from>
    <xdr:to>
      <xdr:col>0</xdr:col>
      <xdr:colOff>389520</xdr:colOff>
      <xdr:row>47</xdr:row>
      <xdr:rowOff>161640</xdr:rowOff>
    </xdr:to>
    <xdr:sp>
      <xdr:nvSpPr>
        <xdr:cNvPr id="216" name="Text 12"/>
        <xdr:cNvSpPr/>
      </xdr:nvSpPr>
      <xdr:spPr>
        <a:xfrm>
          <a:off x="0" y="8439120"/>
          <a:ext cx="3895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+988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261720</xdr:colOff>
      <xdr:row>44</xdr:row>
      <xdr:rowOff>133560</xdr:rowOff>
    </xdr:from>
    <xdr:to>
      <xdr:col>3</xdr:col>
      <xdr:colOff>349560</xdr:colOff>
      <xdr:row>45</xdr:row>
      <xdr:rowOff>133560</xdr:rowOff>
    </xdr:to>
    <xdr:sp>
      <xdr:nvSpPr>
        <xdr:cNvPr id="217" name="Text 13"/>
        <xdr:cNvSpPr/>
      </xdr:nvSpPr>
      <xdr:spPr>
        <a:xfrm>
          <a:off x="2922840" y="8096400"/>
          <a:ext cx="439920" cy="162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-112%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1359000</xdr:colOff>
      <xdr:row>47</xdr:row>
      <xdr:rowOff>75600</xdr:rowOff>
    </xdr:from>
    <xdr:to>
      <xdr:col>1</xdr:col>
      <xdr:colOff>1813680</xdr:colOff>
      <xdr:row>48</xdr:row>
      <xdr:rowOff>66600</xdr:rowOff>
    </xdr:to>
    <xdr:sp>
      <xdr:nvSpPr>
        <xdr:cNvPr id="218" name="Text 14"/>
        <xdr:cNvSpPr/>
      </xdr:nvSpPr>
      <xdr:spPr>
        <a:xfrm flipV="1">
          <a:off x="1997280" y="8524440"/>
          <a:ext cx="45468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 rot="10800000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5</xdr:row>
      <xdr:rowOff>0</xdr:rowOff>
    </xdr:from>
    <xdr:to>
      <xdr:col>8</xdr:col>
      <xdr:colOff>360</xdr:colOff>
      <xdr:row>27</xdr:row>
      <xdr:rowOff>114480</xdr:rowOff>
    </xdr:to>
    <xdr:graphicFrame>
      <xdr:nvGraphicFramePr>
        <xdr:cNvPr id="219" name="Chart 15"/>
        <xdr:cNvGraphicFramePr/>
      </xdr:nvGraphicFramePr>
      <xdr:xfrm>
        <a:off x="0" y="1647720"/>
        <a:ext cx="8687880" cy="3677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1369080</xdr:colOff>
      <xdr:row>51</xdr:row>
      <xdr:rowOff>104760</xdr:rowOff>
    </xdr:from>
    <xdr:to>
      <xdr:col>1</xdr:col>
      <xdr:colOff>1833480</xdr:colOff>
      <xdr:row>52</xdr:row>
      <xdr:rowOff>124200</xdr:rowOff>
    </xdr:to>
    <xdr:sp>
      <xdr:nvSpPr>
        <xdr:cNvPr id="15" name="Rectangle 1"/>
        <xdr:cNvSpPr/>
      </xdr:nvSpPr>
      <xdr:spPr>
        <a:xfrm>
          <a:off x="2007360" y="9220320"/>
          <a:ext cx="46440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+139%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348840</xdr:colOff>
      <xdr:row>49</xdr:row>
      <xdr:rowOff>56880</xdr:rowOff>
    </xdr:from>
    <xdr:to>
      <xdr:col>1</xdr:col>
      <xdr:colOff>122400</xdr:colOff>
      <xdr:row>50</xdr:row>
      <xdr:rowOff>75960</xdr:rowOff>
    </xdr:to>
    <xdr:sp>
      <xdr:nvSpPr>
        <xdr:cNvPr id="16" name="Rectangle 2"/>
        <xdr:cNvSpPr/>
      </xdr:nvSpPr>
      <xdr:spPr>
        <a:xfrm>
          <a:off x="348840" y="8848440"/>
          <a:ext cx="41184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458640</xdr:colOff>
      <xdr:row>51</xdr:row>
      <xdr:rowOff>18720</xdr:rowOff>
    </xdr:from>
    <xdr:to>
      <xdr:col>1</xdr:col>
      <xdr:colOff>232920</xdr:colOff>
      <xdr:row>52</xdr:row>
      <xdr:rowOff>38160</xdr:rowOff>
    </xdr:to>
    <xdr:sp>
      <xdr:nvSpPr>
        <xdr:cNvPr id="17" name="Rectangle 3"/>
        <xdr:cNvSpPr/>
      </xdr:nvSpPr>
      <xdr:spPr>
        <a:xfrm>
          <a:off x="458640" y="913428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1258560</xdr:colOff>
      <xdr:row>46</xdr:row>
      <xdr:rowOff>123840</xdr:rowOff>
    </xdr:from>
    <xdr:to>
      <xdr:col>4</xdr:col>
      <xdr:colOff>1673640</xdr:colOff>
      <xdr:row>47</xdr:row>
      <xdr:rowOff>143280</xdr:rowOff>
    </xdr:to>
    <xdr:sp>
      <xdr:nvSpPr>
        <xdr:cNvPr id="18" name="Rectangle 4"/>
        <xdr:cNvSpPr/>
      </xdr:nvSpPr>
      <xdr:spPr>
        <a:xfrm>
          <a:off x="4909680" y="8429760"/>
          <a:ext cx="41508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1701000</xdr:colOff>
      <xdr:row>51</xdr:row>
      <xdr:rowOff>114480</xdr:rowOff>
    </xdr:from>
    <xdr:to>
      <xdr:col>2</xdr:col>
      <xdr:colOff>141480</xdr:colOff>
      <xdr:row>52</xdr:row>
      <xdr:rowOff>124200</xdr:rowOff>
    </xdr:to>
    <xdr:sp>
      <xdr:nvSpPr>
        <xdr:cNvPr id="19" name="Rectangle 5"/>
        <xdr:cNvSpPr/>
      </xdr:nvSpPr>
      <xdr:spPr>
        <a:xfrm>
          <a:off x="2339280" y="9230040"/>
          <a:ext cx="4633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1116000</xdr:colOff>
      <xdr:row>45</xdr:row>
      <xdr:rowOff>66240</xdr:rowOff>
    </xdr:from>
    <xdr:to>
      <xdr:col>1</xdr:col>
      <xdr:colOff>1641600</xdr:colOff>
      <xdr:row>46</xdr:row>
      <xdr:rowOff>56880</xdr:rowOff>
    </xdr:to>
    <xdr:sp>
      <xdr:nvSpPr>
        <xdr:cNvPr id="20" name="Rectangle 6"/>
        <xdr:cNvSpPr/>
      </xdr:nvSpPr>
      <xdr:spPr>
        <a:xfrm>
          <a:off x="1754280" y="8210160"/>
          <a:ext cx="52560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+483%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412920</xdr:colOff>
      <xdr:row>50</xdr:row>
      <xdr:rowOff>66240</xdr:rowOff>
    </xdr:from>
    <xdr:to>
      <xdr:col>1</xdr:col>
      <xdr:colOff>756720</xdr:colOff>
      <xdr:row>51</xdr:row>
      <xdr:rowOff>86040</xdr:rowOff>
    </xdr:to>
    <xdr:sp>
      <xdr:nvSpPr>
        <xdr:cNvPr id="21" name="Rectangle 7"/>
        <xdr:cNvSpPr/>
      </xdr:nvSpPr>
      <xdr:spPr>
        <a:xfrm>
          <a:off x="1051200" y="9019800"/>
          <a:ext cx="343800" cy="181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1681200</xdr:colOff>
      <xdr:row>52</xdr:row>
      <xdr:rowOff>133560</xdr:rowOff>
    </xdr:from>
    <xdr:to>
      <xdr:col>2</xdr:col>
      <xdr:colOff>70920</xdr:colOff>
      <xdr:row>53</xdr:row>
      <xdr:rowOff>152640</xdr:rowOff>
    </xdr:to>
    <xdr:sp>
      <xdr:nvSpPr>
        <xdr:cNvPr id="22" name="Rectangle 8"/>
        <xdr:cNvSpPr/>
      </xdr:nvSpPr>
      <xdr:spPr>
        <a:xfrm>
          <a:off x="2319480" y="941076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+68%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109800</xdr:colOff>
      <xdr:row>50</xdr:row>
      <xdr:rowOff>47520</xdr:rowOff>
    </xdr:from>
    <xdr:to>
      <xdr:col>0</xdr:col>
      <xdr:colOff>529200</xdr:colOff>
      <xdr:row>51</xdr:row>
      <xdr:rowOff>66240</xdr:rowOff>
    </xdr:to>
    <xdr:sp>
      <xdr:nvSpPr>
        <xdr:cNvPr id="23" name="Text 9"/>
        <xdr:cNvSpPr/>
      </xdr:nvSpPr>
      <xdr:spPr>
        <a:xfrm>
          <a:off x="109800" y="9001080"/>
          <a:ext cx="4194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1066680</xdr:colOff>
      <xdr:row>43</xdr:row>
      <xdr:rowOff>66600</xdr:rowOff>
    </xdr:from>
    <xdr:to>
      <xdr:col>1</xdr:col>
      <xdr:colOff>1631880</xdr:colOff>
      <xdr:row>44</xdr:row>
      <xdr:rowOff>86040</xdr:rowOff>
    </xdr:to>
    <xdr:sp>
      <xdr:nvSpPr>
        <xdr:cNvPr id="24" name="Text 10"/>
        <xdr:cNvSpPr/>
      </xdr:nvSpPr>
      <xdr:spPr>
        <a:xfrm>
          <a:off x="1704960" y="7886520"/>
          <a:ext cx="565200" cy="181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+243%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371160</xdr:colOff>
      <xdr:row>51</xdr:row>
      <xdr:rowOff>123840</xdr:rowOff>
    </xdr:from>
    <xdr:to>
      <xdr:col>1</xdr:col>
      <xdr:colOff>896760</xdr:colOff>
      <xdr:row>52</xdr:row>
      <xdr:rowOff>142920</xdr:rowOff>
    </xdr:to>
    <xdr:sp>
      <xdr:nvSpPr>
        <xdr:cNvPr id="25" name="Text 11"/>
        <xdr:cNvSpPr/>
      </xdr:nvSpPr>
      <xdr:spPr>
        <a:xfrm>
          <a:off x="1009440" y="9239400"/>
          <a:ext cx="5256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+251%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46</xdr:row>
      <xdr:rowOff>152280</xdr:rowOff>
    </xdr:from>
    <xdr:to>
      <xdr:col>0</xdr:col>
      <xdr:colOff>389520</xdr:colOff>
      <xdr:row>47</xdr:row>
      <xdr:rowOff>162000</xdr:rowOff>
    </xdr:to>
    <xdr:sp>
      <xdr:nvSpPr>
        <xdr:cNvPr id="26" name="Text 12"/>
        <xdr:cNvSpPr/>
      </xdr:nvSpPr>
      <xdr:spPr>
        <a:xfrm>
          <a:off x="0" y="8458200"/>
          <a:ext cx="3895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+988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261720</xdr:colOff>
      <xdr:row>44</xdr:row>
      <xdr:rowOff>133560</xdr:rowOff>
    </xdr:from>
    <xdr:to>
      <xdr:col>3</xdr:col>
      <xdr:colOff>349560</xdr:colOff>
      <xdr:row>45</xdr:row>
      <xdr:rowOff>133560</xdr:rowOff>
    </xdr:to>
    <xdr:sp>
      <xdr:nvSpPr>
        <xdr:cNvPr id="27" name="Text 13"/>
        <xdr:cNvSpPr/>
      </xdr:nvSpPr>
      <xdr:spPr>
        <a:xfrm>
          <a:off x="2922840" y="8115480"/>
          <a:ext cx="439920" cy="162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-112%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1359000</xdr:colOff>
      <xdr:row>47</xdr:row>
      <xdr:rowOff>75960</xdr:rowOff>
    </xdr:from>
    <xdr:to>
      <xdr:col>1</xdr:col>
      <xdr:colOff>1813680</xdr:colOff>
      <xdr:row>48</xdr:row>
      <xdr:rowOff>66600</xdr:rowOff>
    </xdr:to>
    <xdr:sp>
      <xdr:nvSpPr>
        <xdr:cNvPr id="28" name="Text 14"/>
        <xdr:cNvSpPr/>
      </xdr:nvSpPr>
      <xdr:spPr>
        <a:xfrm flipV="1">
          <a:off x="1997280" y="8543520"/>
          <a:ext cx="45468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 rot="10800000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17</xdr:col>
      <xdr:colOff>720</xdr:colOff>
      <xdr:row>38</xdr:row>
      <xdr:rowOff>56880</xdr:rowOff>
    </xdr:to>
    <xdr:graphicFrame>
      <xdr:nvGraphicFramePr>
        <xdr:cNvPr id="29" name="Chart 15"/>
        <xdr:cNvGraphicFramePr/>
      </xdr:nvGraphicFramePr>
      <xdr:xfrm>
        <a:off x="0" y="1647720"/>
        <a:ext cx="14431680" cy="5419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1369080</xdr:colOff>
      <xdr:row>51</xdr:row>
      <xdr:rowOff>104760</xdr:rowOff>
    </xdr:from>
    <xdr:to>
      <xdr:col>1</xdr:col>
      <xdr:colOff>1833480</xdr:colOff>
      <xdr:row>52</xdr:row>
      <xdr:rowOff>123840</xdr:rowOff>
    </xdr:to>
    <xdr:sp>
      <xdr:nvSpPr>
        <xdr:cNvPr id="220" name="Rectangle 1"/>
        <xdr:cNvSpPr/>
      </xdr:nvSpPr>
      <xdr:spPr>
        <a:xfrm>
          <a:off x="2007360" y="9201240"/>
          <a:ext cx="46440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+139%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348840</xdr:colOff>
      <xdr:row>49</xdr:row>
      <xdr:rowOff>56880</xdr:rowOff>
    </xdr:from>
    <xdr:to>
      <xdr:col>1</xdr:col>
      <xdr:colOff>122400</xdr:colOff>
      <xdr:row>50</xdr:row>
      <xdr:rowOff>75960</xdr:rowOff>
    </xdr:to>
    <xdr:sp>
      <xdr:nvSpPr>
        <xdr:cNvPr id="221" name="Rectangle 2"/>
        <xdr:cNvSpPr/>
      </xdr:nvSpPr>
      <xdr:spPr>
        <a:xfrm>
          <a:off x="348840" y="8829360"/>
          <a:ext cx="41184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458640</xdr:colOff>
      <xdr:row>51</xdr:row>
      <xdr:rowOff>18720</xdr:rowOff>
    </xdr:from>
    <xdr:to>
      <xdr:col>1</xdr:col>
      <xdr:colOff>232920</xdr:colOff>
      <xdr:row>52</xdr:row>
      <xdr:rowOff>37800</xdr:rowOff>
    </xdr:to>
    <xdr:sp>
      <xdr:nvSpPr>
        <xdr:cNvPr id="222" name="Rectangle 3"/>
        <xdr:cNvSpPr/>
      </xdr:nvSpPr>
      <xdr:spPr>
        <a:xfrm>
          <a:off x="458640" y="911520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1258560</xdr:colOff>
      <xdr:row>46</xdr:row>
      <xdr:rowOff>123840</xdr:rowOff>
    </xdr:from>
    <xdr:to>
      <xdr:col>4</xdr:col>
      <xdr:colOff>1673640</xdr:colOff>
      <xdr:row>47</xdr:row>
      <xdr:rowOff>142920</xdr:rowOff>
    </xdr:to>
    <xdr:sp>
      <xdr:nvSpPr>
        <xdr:cNvPr id="223" name="Rectangle 4"/>
        <xdr:cNvSpPr/>
      </xdr:nvSpPr>
      <xdr:spPr>
        <a:xfrm>
          <a:off x="4909680" y="8410680"/>
          <a:ext cx="41508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1701000</xdr:colOff>
      <xdr:row>51</xdr:row>
      <xdr:rowOff>114480</xdr:rowOff>
    </xdr:from>
    <xdr:to>
      <xdr:col>2</xdr:col>
      <xdr:colOff>141480</xdr:colOff>
      <xdr:row>52</xdr:row>
      <xdr:rowOff>123840</xdr:rowOff>
    </xdr:to>
    <xdr:sp>
      <xdr:nvSpPr>
        <xdr:cNvPr id="224" name="Rectangle 5"/>
        <xdr:cNvSpPr/>
      </xdr:nvSpPr>
      <xdr:spPr>
        <a:xfrm>
          <a:off x="2339280" y="9210960"/>
          <a:ext cx="4633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1116000</xdr:colOff>
      <xdr:row>45</xdr:row>
      <xdr:rowOff>66240</xdr:rowOff>
    </xdr:from>
    <xdr:to>
      <xdr:col>1</xdr:col>
      <xdr:colOff>1641600</xdr:colOff>
      <xdr:row>46</xdr:row>
      <xdr:rowOff>56880</xdr:rowOff>
    </xdr:to>
    <xdr:sp>
      <xdr:nvSpPr>
        <xdr:cNvPr id="225" name="Rectangle 6"/>
        <xdr:cNvSpPr/>
      </xdr:nvSpPr>
      <xdr:spPr>
        <a:xfrm>
          <a:off x="1754280" y="8191080"/>
          <a:ext cx="52560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+483%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412920</xdr:colOff>
      <xdr:row>50</xdr:row>
      <xdr:rowOff>66240</xdr:rowOff>
    </xdr:from>
    <xdr:to>
      <xdr:col>1</xdr:col>
      <xdr:colOff>756720</xdr:colOff>
      <xdr:row>51</xdr:row>
      <xdr:rowOff>86040</xdr:rowOff>
    </xdr:to>
    <xdr:sp>
      <xdr:nvSpPr>
        <xdr:cNvPr id="226" name="Rectangle 7"/>
        <xdr:cNvSpPr/>
      </xdr:nvSpPr>
      <xdr:spPr>
        <a:xfrm>
          <a:off x="1051200" y="9000720"/>
          <a:ext cx="343800" cy="181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1681200</xdr:colOff>
      <xdr:row>52</xdr:row>
      <xdr:rowOff>133200</xdr:rowOff>
    </xdr:from>
    <xdr:to>
      <xdr:col>2</xdr:col>
      <xdr:colOff>70920</xdr:colOff>
      <xdr:row>53</xdr:row>
      <xdr:rowOff>152640</xdr:rowOff>
    </xdr:to>
    <xdr:sp>
      <xdr:nvSpPr>
        <xdr:cNvPr id="227" name="Rectangle 8"/>
        <xdr:cNvSpPr/>
      </xdr:nvSpPr>
      <xdr:spPr>
        <a:xfrm>
          <a:off x="2319480" y="939168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+68%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109800</xdr:colOff>
      <xdr:row>50</xdr:row>
      <xdr:rowOff>47520</xdr:rowOff>
    </xdr:from>
    <xdr:to>
      <xdr:col>0</xdr:col>
      <xdr:colOff>529200</xdr:colOff>
      <xdr:row>51</xdr:row>
      <xdr:rowOff>66240</xdr:rowOff>
    </xdr:to>
    <xdr:sp>
      <xdr:nvSpPr>
        <xdr:cNvPr id="228" name="Text 9"/>
        <xdr:cNvSpPr/>
      </xdr:nvSpPr>
      <xdr:spPr>
        <a:xfrm>
          <a:off x="109800" y="8982000"/>
          <a:ext cx="4194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1066680</xdr:colOff>
      <xdr:row>43</xdr:row>
      <xdr:rowOff>66600</xdr:rowOff>
    </xdr:from>
    <xdr:to>
      <xdr:col>1</xdr:col>
      <xdr:colOff>1631880</xdr:colOff>
      <xdr:row>44</xdr:row>
      <xdr:rowOff>86040</xdr:rowOff>
    </xdr:to>
    <xdr:sp>
      <xdr:nvSpPr>
        <xdr:cNvPr id="229" name="Text 10"/>
        <xdr:cNvSpPr/>
      </xdr:nvSpPr>
      <xdr:spPr>
        <a:xfrm>
          <a:off x="1704960" y="7867440"/>
          <a:ext cx="565200" cy="181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+243%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371160</xdr:colOff>
      <xdr:row>51</xdr:row>
      <xdr:rowOff>123840</xdr:rowOff>
    </xdr:from>
    <xdr:to>
      <xdr:col>1</xdr:col>
      <xdr:colOff>896760</xdr:colOff>
      <xdr:row>52</xdr:row>
      <xdr:rowOff>142920</xdr:rowOff>
    </xdr:to>
    <xdr:sp>
      <xdr:nvSpPr>
        <xdr:cNvPr id="230" name="Text 11"/>
        <xdr:cNvSpPr/>
      </xdr:nvSpPr>
      <xdr:spPr>
        <a:xfrm>
          <a:off x="1009440" y="9220320"/>
          <a:ext cx="52560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+251%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46</xdr:row>
      <xdr:rowOff>152280</xdr:rowOff>
    </xdr:from>
    <xdr:to>
      <xdr:col>0</xdr:col>
      <xdr:colOff>389520</xdr:colOff>
      <xdr:row>47</xdr:row>
      <xdr:rowOff>161640</xdr:rowOff>
    </xdr:to>
    <xdr:sp>
      <xdr:nvSpPr>
        <xdr:cNvPr id="231" name="Text 12"/>
        <xdr:cNvSpPr/>
      </xdr:nvSpPr>
      <xdr:spPr>
        <a:xfrm>
          <a:off x="0" y="8439120"/>
          <a:ext cx="3895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+988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261720</xdr:colOff>
      <xdr:row>44</xdr:row>
      <xdr:rowOff>133560</xdr:rowOff>
    </xdr:from>
    <xdr:to>
      <xdr:col>3</xdr:col>
      <xdr:colOff>349560</xdr:colOff>
      <xdr:row>45</xdr:row>
      <xdr:rowOff>133560</xdr:rowOff>
    </xdr:to>
    <xdr:sp>
      <xdr:nvSpPr>
        <xdr:cNvPr id="232" name="Text 13"/>
        <xdr:cNvSpPr/>
      </xdr:nvSpPr>
      <xdr:spPr>
        <a:xfrm>
          <a:off x="2922840" y="8096400"/>
          <a:ext cx="439920" cy="162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-112%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1359000</xdr:colOff>
      <xdr:row>47</xdr:row>
      <xdr:rowOff>75600</xdr:rowOff>
    </xdr:from>
    <xdr:to>
      <xdr:col>1</xdr:col>
      <xdr:colOff>1813680</xdr:colOff>
      <xdr:row>48</xdr:row>
      <xdr:rowOff>66600</xdr:rowOff>
    </xdr:to>
    <xdr:sp>
      <xdr:nvSpPr>
        <xdr:cNvPr id="233" name="Text 14"/>
        <xdr:cNvSpPr/>
      </xdr:nvSpPr>
      <xdr:spPr>
        <a:xfrm flipV="1">
          <a:off x="1997280" y="8524440"/>
          <a:ext cx="45468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 rot="10800000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5</xdr:row>
      <xdr:rowOff>0</xdr:rowOff>
    </xdr:from>
    <xdr:to>
      <xdr:col>8</xdr:col>
      <xdr:colOff>360</xdr:colOff>
      <xdr:row>27</xdr:row>
      <xdr:rowOff>114480</xdr:rowOff>
    </xdr:to>
    <xdr:graphicFrame>
      <xdr:nvGraphicFramePr>
        <xdr:cNvPr id="234" name="Chart 15"/>
        <xdr:cNvGraphicFramePr/>
      </xdr:nvGraphicFramePr>
      <xdr:xfrm>
        <a:off x="0" y="1647720"/>
        <a:ext cx="8687880" cy="3677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1369080</xdr:colOff>
      <xdr:row>51</xdr:row>
      <xdr:rowOff>104760</xdr:rowOff>
    </xdr:from>
    <xdr:to>
      <xdr:col>1</xdr:col>
      <xdr:colOff>1833480</xdr:colOff>
      <xdr:row>52</xdr:row>
      <xdr:rowOff>123840</xdr:rowOff>
    </xdr:to>
    <xdr:sp>
      <xdr:nvSpPr>
        <xdr:cNvPr id="235" name="Rectangle 1"/>
        <xdr:cNvSpPr/>
      </xdr:nvSpPr>
      <xdr:spPr>
        <a:xfrm>
          <a:off x="2007360" y="9201240"/>
          <a:ext cx="46440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+139%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348840</xdr:colOff>
      <xdr:row>49</xdr:row>
      <xdr:rowOff>56880</xdr:rowOff>
    </xdr:from>
    <xdr:to>
      <xdr:col>1</xdr:col>
      <xdr:colOff>122400</xdr:colOff>
      <xdr:row>50</xdr:row>
      <xdr:rowOff>75960</xdr:rowOff>
    </xdr:to>
    <xdr:sp>
      <xdr:nvSpPr>
        <xdr:cNvPr id="236" name="Rectangle 2"/>
        <xdr:cNvSpPr/>
      </xdr:nvSpPr>
      <xdr:spPr>
        <a:xfrm>
          <a:off x="348840" y="8829360"/>
          <a:ext cx="41184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458640</xdr:colOff>
      <xdr:row>51</xdr:row>
      <xdr:rowOff>18720</xdr:rowOff>
    </xdr:from>
    <xdr:to>
      <xdr:col>1</xdr:col>
      <xdr:colOff>232920</xdr:colOff>
      <xdr:row>52</xdr:row>
      <xdr:rowOff>37800</xdr:rowOff>
    </xdr:to>
    <xdr:sp>
      <xdr:nvSpPr>
        <xdr:cNvPr id="237" name="Rectangle 3"/>
        <xdr:cNvSpPr/>
      </xdr:nvSpPr>
      <xdr:spPr>
        <a:xfrm>
          <a:off x="458640" y="911520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1258560</xdr:colOff>
      <xdr:row>46</xdr:row>
      <xdr:rowOff>123840</xdr:rowOff>
    </xdr:from>
    <xdr:to>
      <xdr:col>4</xdr:col>
      <xdr:colOff>1673640</xdr:colOff>
      <xdr:row>47</xdr:row>
      <xdr:rowOff>142920</xdr:rowOff>
    </xdr:to>
    <xdr:sp>
      <xdr:nvSpPr>
        <xdr:cNvPr id="238" name="Rectangle 4"/>
        <xdr:cNvSpPr/>
      </xdr:nvSpPr>
      <xdr:spPr>
        <a:xfrm>
          <a:off x="4909680" y="8410680"/>
          <a:ext cx="41508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1701000</xdr:colOff>
      <xdr:row>51</xdr:row>
      <xdr:rowOff>114480</xdr:rowOff>
    </xdr:from>
    <xdr:to>
      <xdr:col>2</xdr:col>
      <xdr:colOff>141480</xdr:colOff>
      <xdr:row>52</xdr:row>
      <xdr:rowOff>123840</xdr:rowOff>
    </xdr:to>
    <xdr:sp>
      <xdr:nvSpPr>
        <xdr:cNvPr id="239" name="Rectangle 5"/>
        <xdr:cNvSpPr/>
      </xdr:nvSpPr>
      <xdr:spPr>
        <a:xfrm>
          <a:off x="2339280" y="9210960"/>
          <a:ext cx="4633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1116000</xdr:colOff>
      <xdr:row>45</xdr:row>
      <xdr:rowOff>66240</xdr:rowOff>
    </xdr:from>
    <xdr:to>
      <xdr:col>1</xdr:col>
      <xdr:colOff>1641600</xdr:colOff>
      <xdr:row>46</xdr:row>
      <xdr:rowOff>56880</xdr:rowOff>
    </xdr:to>
    <xdr:sp>
      <xdr:nvSpPr>
        <xdr:cNvPr id="240" name="Rectangle 6"/>
        <xdr:cNvSpPr/>
      </xdr:nvSpPr>
      <xdr:spPr>
        <a:xfrm>
          <a:off x="1754280" y="8191080"/>
          <a:ext cx="52560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+483%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412920</xdr:colOff>
      <xdr:row>50</xdr:row>
      <xdr:rowOff>66240</xdr:rowOff>
    </xdr:from>
    <xdr:to>
      <xdr:col>1</xdr:col>
      <xdr:colOff>756720</xdr:colOff>
      <xdr:row>51</xdr:row>
      <xdr:rowOff>86040</xdr:rowOff>
    </xdr:to>
    <xdr:sp>
      <xdr:nvSpPr>
        <xdr:cNvPr id="241" name="Rectangle 7"/>
        <xdr:cNvSpPr/>
      </xdr:nvSpPr>
      <xdr:spPr>
        <a:xfrm>
          <a:off x="1051200" y="9000720"/>
          <a:ext cx="343800" cy="181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1681200</xdr:colOff>
      <xdr:row>52</xdr:row>
      <xdr:rowOff>133200</xdr:rowOff>
    </xdr:from>
    <xdr:to>
      <xdr:col>2</xdr:col>
      <xdr:colOff>70920</xdr:colOff>
      <xdr:row>53</xdr:row>
      <xdr:rowOff>152640</xdr:rowOff>
    </xdr:to>
    <xdr:sp>
      <xdr:nvSpPr>
        <xdr:cNvPr id="242" name="Rectangle 8"/>
        <xdr:cNvSpPr/>
      </xdr:nvSpPr>
      <xdr:spPr>
        <a:xfrm>
          <a:off x="2319480" y="939168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+68%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109800</xdr:colOff>
      <xdr:row>50</xdr:row>
      <xdr:rowOff>47520</xdr:rowOff>
    </xdr:from>
    <xdr:to>
      <xdr:col>0</xdr:col>
      <xdr:colOff>529200</xdr:colOff>
      <xdr:row>51</xdr:row>
      <xdr:rowOff>66240</xdr:rowOff>
    </xdr:to>
    <xdr:sp>
      <xdr:nvSpPr>
        <xdr:cNvPr id="243" name="Text 9"/>
        <xdr:cNvSpPr/>
      </xdr:nvSpPr>
      <xdr:spPr>
        <a:xfrm>
          <a:off x="109800" y="8982000"/>
          <a:ext cx="4194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1066680</xdr:colOff>
      <xdr:row>43</xdr:row>
      <xdr:rowOff>66600</xdr:rowOff>
    </xdr:from>
    <xdr:to>
      <xdr:col>1</xdr:col>
      <xdr:colOff>1631880</xdr:colOff>
      <xdr:row>44</xdr:row>
      <xdr:rowOff>86040</xdr:rowOff>
    </xdr:to>
    <xdr:sp>
      <xdr:nvSpPr>
        <xdr:cNvPr id="244" name="Text 10"/>
        <xdr:cNvSpPr/>
      </xdr:nvSpPr>
      <xdr:spPr>
        <a:xfrm>
          <a:off x="1704960" y="7867440"/>
          <a:ext cx="565200" cy="181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+243%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371160</xdr:colOff>
      <xdr:row>51</xdr:row>
      <xdr:rowOff>123840</xdr:rowOff>
    </xdr:from>
    <xdr:to>
      <xdr:col>1</xdr:col>
      <xdr:colOff>896760</xdr:colOff>
      <xdr:row>52</xdr:row>
      <xdr:rowOff>142920</xdr:rowOff>
    </xdr:to>
    <xdr:sp>
      <xdr:nvSpPr>
        <xdr:cNvPr id="245" name="Text 11"/>
        <xdr:cNvSpPr/>
      </xdr:nvSpPr>
      <xdr:spPr>
        <a:xfrm>
          <a:off x="1009440" y="9220320"/>
          <a:ext cx="52560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+251%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46</xdr:row>
      <xdr:rowOff>152280</xdr:rowOff>
    </xdr:from>
    <xdr:to>
      <xdr:col>0</xdr:col>
      <xdr:colOff>389520</xdr:colOff>
      <xdr:row>47</xdr:row>
      <xdr:rowOff>161640</xdr:rowOff>
    </xdr:to>
    <xdr:sp>
      <xdr:nvSpPr>
        <xdr:cNvPr id="246" name="Text 12"/>
        <xdr:cNvSpPr/>
      </xdr:nvSpPr>
      <xdr:spPr>
        <a:xfrm>
          <a:off x="0" y="8439120"/>
          <a:ext cx="3895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+988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261720</xdr:colOff>
      <xdr:row>44</xdr:row>
      <xdr:rowOff>133560</xdr:rowOff>
    </xdr:from>
    <xdr:to>
      <xdr:col>3</xdr:col>
      <xdr:colOff>349560</xdr:colOff>
      <xdr:row>45</xdr:row>
      <xdr:rowOff>133560</xdr:rowOff>
    </xdr:to>
    <xdr:sp>
      <xdr:nvSpPr>
        <xdr:cNvPr id="247" name="Text 13"/>
        <xdr:cNvSpPr/>
      </xdr:nvSpPr>
      <xdr:spPr>
        <a:xfrm>
          <a:off x="2922840" y="8096400"/>
          <a:ext cx="439920" cy="162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-112%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1359000</xdr:colOff>
      <xdr:row>47</xdr:row>
      <xdr:rowOff>75600</xdr:rowOff>
    </xdr:from>
    <xdr:to>
      <xdr:col>1</xdr:col>
      <xdr:colOff>1813680</xdr:colOff>
      <xdr:row>48</xdr:row>
      <xdr:rowOff>66600</xdr:rowOff>
    </xdr:to>
    <xdr:sp>
      <xdr:nvSpPr>
        <xdr:cNvPr id="248" name="Text 14"/>
        <xdr:cNvSpPr/>
      </xdr:nvSpPr>
      <xdr:spPr>
        <a:xfrm flipV="1">
          <a:off x="1997280" y="8524440"/>
          <a:ext cx="45468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 rot="10800000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5</xdr:row>
      <xdr:rowOff>0</xdr:rowOff>
    </xdr:from>
    <xdr:to>
      <xdr:col>8</xdr:col>
      <xdr:colOff>360</xdr:colOff>
      <xdr:row>27</xdr:row>
      <xdr:rowOff>114480</xdr:rowOff>
    </xdr:to>
    <xdr:graphicFrame>
      <xdr:nvGraphicFramePr>
        <xdr:cNvPr id="249" name="Chart 15"/>
        <xdr:cNvGraphicFramePr/>
      </xdr:nvGraphicFramePr>
      <xdr:xfrm>
        <a:off x="0" y="1647720"/>
        <a:ext cx="8687880" cy="3677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1369080</xdr:colOff>
      <xdr:row>51</xdr:row>
      <xdr:rowOff>104760</xdr:rowOff>
    </xdr:from>
    <xdr:to>
      <xdr:col>1</xdr:col>
      <xdr:colOff>1833480</xdr:colOff>
      <xdr:row>52</xdr:row>
      <xdr:rowOff>124200</xdr:rowOff>
    </xdr:to>
    <xdr:sp>
      <xdr:nvSpPr>
        <xdr:cNvPr id="30" name="Rectangle 1"/>
        <xdr:cNvSpPr/>
      </xdr:nvSpPr>
      <xdr:spPr>
        <a:xfrm>
          <a:off x="2007360" y="9220320"/>
          <a:ext cx="46440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+139%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348840</xdr:colOff>
      <xdr:row>49</xdr:row>
      <xdr:rowOff>56880</xdr:rowOff>
    </xdr:from>
    <xdr:to>
      <xdr:col>1</xdr:col>
      <xdr:colOff>122400</xdr:colOff>
      <xdr:row>50</xdr:row>
      <xdr:rowOff>75960</xdr:rowOff>
    </xdr:to>
    <xdr:sp>
      <xdr:nvSpPr>
        <xdr:cNvPr id="31" name="Rectangle 2"/>
        <xdr:cNvSpPr/>
      </xdr:nvSpPr>
      <xdr:spPr>
        <a:xfrm>
          <a:off x="348840" y="8848440"/>
          <a:ext cx="41184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458640</xdr:colOff>
      <xdr:row>51</xdr:row>
      <xdr:rowOff>18720</xdr:rowOff>
    </xdr:from>
    <xdr:to>
      <xdr:col>1</xdr:col>
      <xdr:colOff>232920</xdr:colOff>
      <xdr:row>52</xdr:row>
      <xdr:rowOff>38160</xdr:rowOff>
    </xdr:to>
    <xdr:sp>
      <xdr:nvSpPr>
        <xdr:cNvPr id="32" name="Rectangle 3"/>
        <xdr:cNvSpPr/>
      </xdr:nvSpPr>
      <xdr:spPr>
        <a:xfrm>
          <a:off x="458640" y="913428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1258560</xdr:colOff>
      <xdr:row>46</xdr:row>
      <xdr:rowOff>123840</xdr:rowOff>
    </xdr:from>
    <xdr:to>
      <xdr:col>4</xdr:col>
      <xdr:colOff>1673640</xdr:colOff>
      <xdr:row>47</xdr:row>
      <xdr:rowOff>143280</xdr:rowOff>
    </xdr:to>
    <xdr:sp>
      <xdr:nvSpPr>
        <xdr:cNvPr id="33" name="Rectangle 4"/>
        <xdr:cNvSpPr/>
      </xdr:nvSpPr>
      <xdr:spPr>
        <a:xfrm>
          <a:off x="4909680" y="8429760"/>
          <a:ext cx="41508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1701000</xdr:colOff>
      <xdr:row>51</xdr:row>
      <xdr:rowOff>114480</xdr:rowOff>
    </xdr:from>
    <xdr:to>
      <xdr:col>2</xdr:col>
      <xdr:colOff>141480</xdr:colOff>
      <xdr:row>52</xdr:row>
      <xdr:rowOff>124200</xdr:rowOff>
    </xdr:to>
    <xdr:sp>
      <xdr:nvSpPr>
        <xdr:cNvPr id="34" name="Rectangle 5"/>
        <xdr:cNvSpPr/>
      </xdr:nvSpPr>
      <xdr:spPr>
        <a:xfrm>
          <a:off x="2339280" y="9230040"/>
          <a:ext cx="4633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1116000</xdr:colOff>
      <xdr:row>45</xdr:row>
      <xdr:rowOff>66240</xdr:rowOff>
    </xdr:from>
    <xdr:to>
      <xdr:col>1</xdr:col>
      <xdr:colOff>1641600</xdr:colOff>
      <xdr:row>46</xdr:row>
      <xdr:rowOff>56880</xdr:rowOff>
    </xdr:to>
    <xdr:sp>
      <xdr:nvSpPr>
        <xdr:cNvPr id="35" name="Rectangle 6"/>
        <xdr:cNvSpPr/>
      </xdr:nvSpPr>
      <xdr:spPr>
        <a:xfrm>
          <a:off x="1754280" y="8210160"/>
          <a:ext cx="52560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+483%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412920</xdr:colOff>
      <xdr:row>50</xdr:row>
      <xdr:rowOff>66240</xdr:rowOff>
    </xdr:from>
    <xdr:to>
      <xdr:col>1</xdr:col>
      <xdr:colOff>756720</xdr:colOff>
      <xdr:row>51</xdr:row>
      <xdr:rowOff>86040</xdr:rowOff>
    </xdr:to>
    <xdr:sp>
      <xdr:nvSpPr>
        <xdr:cNvPr id="36" name="Rectangle 7"/>
        <xdr:cNvSpPr/>
      </xdr:nvSpPr>
      <xdr:spPr>
        <a:xfrm>
          <a:off x="1051200" y="9019800"/>
          <a:ext cx="343800" cy="181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1681200</xdr:colOff>
      <xdr:row>52</xdr:row>
      <xdr:rowOff>133560</xdr:rowOff>
    </xdr:from>
    <xdr:to>
      <xdr:col>2</xdr:col>
      <xdr:colOff>70920</xdr:colOff>
      <xdr:row>53</xdr:row>
      <xdr:rowOff>152640</xdr:rowOff>
    </xdr:to>
    <xdr:sp>
      <xdr:nvSpPr>
        <xdr:cNvPr id="37" name="Rectangle 8"/>
        <xdr:cNvSpPr/>
      </xdr:nvSpPr>
      <xdr:spPr>
        <a:xfrm>
          <a:off x="2319480" y="941076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+68%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109800</xdr:colOff>
      <xdr:row>50</xdr:row>
      <xdr:rowOff>47520</xdr:rowOff>
    </xdr:from>
    <xdr:to>
      <xdr:col>0</xdr:col>
      <xdr:colOff>529200</xdr:colOff>
      <xdr:row>51</xdr:row>
      <xdr:rowOff>66240</xdr:rowOff>
    </xdr:to>
    <xdr:sp>
      <xdr:nvSpPr>
        <xdr:cNvPr id="38" name="Text 9"/>
        <xdr:cNvSpPr/>
      </xdr:nvSpPr>
      <xdr:spPr>
        <a:xfrm>
          <a:off x="109800" y="9001080"/>
          <a:ext cx="4194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1066680</xdr:colOff>
      <xdr:row>43</xdr:row>
      <xdr:rowOff>66600</xdr:rowOff>
    </xdr:from>
    <xdr:to>
      <xdr:col>1</xdr:col>
      <xdr:colOff>1631880</xdr:colOff>
      <xdr:row>44</xdr:row>
      <xdr:rowOff>86040</xdr:rowOff>
    </xdr:to>
    <xdr:sp>
      <xdr:nvSpPr>
        <xdr:cNvPr id="39" name="Text 10"/>
        <xdr:cNvSpPr/>
      </xdr:nvSpPr>
      <xdr:spPr>
        <a:xfrm>
          <a:off x="1704960" y="7886520"/>
          <a:ext cx="565200" cy="181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+243%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371160</xdr:colOff>
      <xdr:row>51</xdr:row>
      <xdr:rowOff>123840</xdr:rowOff>
    </xdr:from>
    <xdr:to>
      <xdr:col>1</xdr:col>
      <xdr:colOff>896760</xdr:colOff>
      <xdr:row>52</xdr:row>
      <xdr:rowOff>142920</xdr:rowOff>
    </xdr:to>
    <xdr:sp>
      <xdr:nvSpPr>
        <xdr:cNvPr id="40" name="Text 11"/>
        <xdr:cNvSpPr/>
      </xdr:nvSpPr>
      <xdr:spPr>
        <a:xfrm>
          <a:off x="1009440" y="9239400"/>
          <a:ext cx="5256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+251%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46</xdr:row>
      <xdr:rowOff>152280</xdr:rowOff>
    </xdr:from>
    <xdr:to>
      <xdr:col>0</xdr:col>
      <xdr:colOff>389520</xdr:colOff>
      <xdr:row>47</xdr:row>
      <xdr:rowOff>162000</xdr:rowOff>
    </xdr:to>
    <xdr:sp>
      <xdr:nvSpPr>
        <xdr:cNvPr id="41" name="Text 12"/>
        <xdr:cNvSpPr/>
      </xdr:nvSpPr>
      <xdr:spPr>
        <a:xfrm>
          <a:off x="0" y="8458200"/>
          <a:ext cx="3895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+988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261720</xdr:colOff>
      <xdr:row>44</xdr:row>
      <xdr:rowOff>133560</xdr:rowOff>
    </xdr:from>
    <xdr:to>
      <xdr:col>3</xdr:col>
      <xdr:colOff>349560</xdr:colOff>
      <xdr:row>45</xdr:row>
      <xdr:rowOff>133560</xdr:rowOff>
    </xdr:to>
    <xdr:sp>
      <xdr:nvSpPr>
        <xdr:cNvPr id="42" name="Text 13"/>
        <xdr:cNvSpPr/>
      </xdr:nvSpPr>
      <xdr:spPr>
        <a:xfrm>
          <a:off x="2922840" y="8115480"/>
          <a:ext cx="439920" cy="162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-112%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1359000</xdr:colOff>
      <xdr:row>47</xdr:row>
      <xdr:rowOff>75960</xdr:rowOff>
    </xdr:from>
    <xdr:to>
      <xdr:col>1</xdr:col>
      <xdr:colOff>1813680</xdr:colOff>
      <xdr:row>48</xdr:row>
      <xdr:rowOff>66600</xdr:rowOff>
    </xdr:to>
    <xdr:sp>
      <xdr:nvSpPr>
        <xdr:cNvPr id="43" name="Text 14"/>
        <xdr:cNvSpPr/>
      </xdr:nvSpPr>
      <xdr:spPr>
        <a:xfrm flipV="1">
          <a:off x="1997280" y="8543520"/>
          <a:ext cx="45468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 rot="10800000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17</xdr:col>
      <xdr:colOff>720</xdr:colOff>
      <xdr:row>38</xdr:row>
      <xdr:rowOff>56880</xdr:rowOff>
    </xdr:to>
    <xdr:graphicFrame>
      <xdr:nvGraphicFramePr>
        <xdr:cNvPr id="44" name="Chart 15"/>
        <xdr:cNvGraphicFramePr/>
      </xdr:nvGraphicFramePr>
      <xdr:xfrm>
        <a:off x="0" y="1647720"/>
        <a:ext cx="14431680" cy="5419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5</xdr:row>
      <xdr:rowOff>0</xdr:rowOff>
    </xdr:from>
    <xdr:to>
      <xdr:col>17</xdr:col>
      <xdr:colOff>720</xdr:colOff>
      <xdr:row>38</xdr:row>
      <xdr:rowOff>56880</xdr:rowOff>
    </xdr:to>
    <xdr:graphicFrame>
      <xdr:nvGraphicFramePr>
        <xdr:cNvPr id="45" name="Chart 15"/>
        <xdr:cNvGraphicFramePr/>
      </xdr:nvGraphicFramePr>
      <xdr:xfrm>
        <a:off x="0" y="1647720"/>
        <a:ext cx="14431680" cy="5419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1369080</xdr:colOff>
      <xdr:row>51</xdr:row>
      <xdr:rowOff>104760</xdr:rowOff>
    </xdr:from>
    <xdr:to>
      <xdr:col>1</xdr:col>
      <xdr:colOff>1833480</xdr:colOff>
      <xdr:row>52</xdr:row>
      <xdr:rowOff>124200</xdr:rowOff>
    </xdr:to>
    <xdr:sp>
      <xdr:nvSpPr>
        <xdr:cNvPr id="46" name="Rectangle 1"/>
        <xdr:cNvSpPr/>
      </xdr:nvSpPr>
      <xdr:spPr>
        <a:xfrm>
          <a:off x="2007360" y="9220320"/>
          <a:ext cx="46440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+139%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348840</xdr:colOff>
      <xdr:row>49</xdr:row>
      <xdr:rowOff>56880</xdr:rowOff>
    </xdr:from>
    <xdr:to>
      <xdr:col>1</xdr:col>
      <xdr:colOff>122400</xdr:colOff>
      <xdr:row>50</xdr:row>
      <xdr:rowOff>75960</xdr:rowOff>
    </xdr:to>
    <xdr:sp>
      <xdr:nvSpPr>
        <xdr:cNvPr id="47" name="Rectangle 2"/>
        <xdr:cNvSpPr/>
      </xdr:nvSpPr>
      <xdr:spPr>
        <a:xfrm>
          <a:off x="348840" y="8848440"/>
          <a:ext cx="41184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458640</xdr:colOff>
      <xdr:row>51</xdr:row>
      <xdr:rowOff>18720</xdr:rowOff>
    </xdr:from>
    <xdr:to>
      <xdr:col>1</xdr:col>
      <xdr:colOff>232920</xdr:colOff>
      <xdr:row>52</xdr:row>
      <xdr:rowOff>38160</xdr:rowOff>
    </xdr:to>
    <xdr:sp>
      <xdr:nvSpPr>
        <xdr:cNvPr id="48" name="Rectangle 3"/>
        <xdr:cNvSpPr/>
      </xdr:nvSpPr>
      <xdr:spPr>
        <a:xfrm>
          <a:off x="458640" y="913428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1258560</xdr:colOff>
      <xdr:row>46</xdr:row>
      <xdr:rowOff>123840</xdr:rowOff>
    </xdr:from>
    <xdr:to>
      <xdr:col>4</xdr:col>
      <xdr:colOff>1673640</xdr:colOff>
      <xdr:row>47</xdr:row>
      <xdr:rowOff>143280</xdr:rowOff>
    </xdr:to>
    <xdr:sp>
      <xdr:nvSpPr>
        <xdr:cNvPr id="49" name="Rectangle 4"/>
        <xdr:cNvSpPr/>
      </xdr:nvSpPr>
      <xdr:spPr>
        <a:xfrm>
          <a:off x="4909680" y="8429760"/>
          <a:ext cx="41508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1701000</xdr:colOff>
      <xdr:row>51</xdr:row>
      <xdr:rowOff>114480</xdr:rowOff>
    </xdr:from>
    <xdr:to>
      <xdr:col>2</xdr:col>
      <xdr:colOff>141480</xdr:colOff>
      <xdr:row>52</xdr:row>
      <xdr:rowOff>124200</xdr:rowOff>
    </xdr:to>
    <xdr:sp>
      <xdr:nvSpPr>
        <xdr:cNvPr id="50" name="Rectangle 5"/>
        <xdr:cNvSpPr/>
      </xdr:nvSpPr>
      <xdr:spPr>
        <a:xfrm>
          <a:off x="2339280" y="9230040"/>
          <a:ext cx="4633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1116000</xdr:colOff>
      <xdr:row>45</xdr:row>
      <xdr:rowOff>66240</xdr:rowOff>
    </xdr:from>
    <xdr:to>
      <xdr:col>1</xdr:col>
      <xdr:colOff>1641600</xdr:colOff>
      <xdr:row>46</xdr:row>
      <xdr:rowOff>56880</xdr:rowOff>
    </xdr:to>
    <xdr:sp>
      <xdr:nvSpPr>
        <xdr:cNvPr id="51" name="Rectangle 6"/>
        <xdr:cNvSpPr/>
      </xdr:nvSpPr>
      <xdr:spPr>
        <a:xfrm>
          <a:off x="1754280" y="8210160"/>
          <a:ext cx="52560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+483%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412920</xdr:colOff>
      <xdr:row>50</xdr:row>
      <xdr:rowOff>66240</xdr:rowOff>
    </xdr:from>
    <xdr:to>
      <xdr:col>1</xdr:col>
      <xdr:colOff>756720</xdr:colOff>
      <xdr:row>51</xdr:row>
      <xdr:rowOff>86040</xdr:rowOff>
    </xdr:to>
    <xdr:sp>
      <xdr:nvSpPr>
        <xdr:cNvPr id="52" name="Rectangle 7"/>
        <xdr:cNvSpPr/>
      </xdr:nvSpPr>
      <xdr:spPr>
        <a:xfrm>
          <a:off x="1051200" y="9019800"/>
          <a:ext cx="343800" cy="181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1681200</xdr:colOff>
      <xdr:row>52</xdr:row>
      <xdr:rowOff>133560</xdr:rowOff>
    </xdr:from>
    <xdr:to>
      <xdr:col>2</xdr:col>
      <xdr:colOff>70920</xdr:colOff>
      <xdr:row>53</xdr:row>
      <xdr:rowOff>152640</xdr:rowOff>
    </xdr:to>
    <xdr:sp>
      <xdr:nvSpPr>
        <xdr:cNvPr id="53" name="Rectangle 8"/>
        <xdr:cNvSpPr/>
      </xdr:nvSpPr>
      <xdr:spPr>
        <a:xfrm>
          <a:off x="2319480" y="941076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+68%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109800</xdr:colOff>
      <xdr:row>50</xdr:row>
      <xdr:rowOff>47520</xdr:rowOff>
    </xdr:from>
    <xdr:to>
      <xdr:col>0</xdr:col>
      <xdr:colOff>529200</xdr:colOff>
      <xdr:row>51</xdr:row>
      <xdr:rowOff>66240</xdr:rowOff>
    </xdr:to>
    <xdr:sp>
      <xdr:nvSpPr>
        <xdr:cNvPr id="54" name="Text 9"/>
        <xdr:cNvSpPr/>
      </xdr:nvSpPr>
      <xdr:spPr>
        <a:xfrm>
          <a:off x="109800" y="9001080"/>
          <a:ext cx="4194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1066680</xdr:colOff>
      <xdr:row>43</xdr:row>
      <xdr:rowOff>66600</xdr:rowOff>
    </xdr:from>
    <xdr:to>
      <xdr:col>1</xdr:col>
      <xdr:colOff>1631880</xdr:colOff>
      <xdr:row>44</xdr:row>
      <xdr:rowOff>86040</xdr:rowOff>
    </xdr:to>
    <xdr:sp>
      <xdr:nvSpPr>
        <xdr:cNvPr id="55" name="Text 10"/>
        <xdr:cNvSpPr/>
      </xdr:nvSpPr>
      <xdr:spPr>
        <a:xfrm>
          <a:off x="1704960" y="7886520"/>
          <a:ext cx="565200" cy="181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+243%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371160</xdr:colOff>
      <xdr:row>51</xdr:row>
      <xdr:rowOff>123840</xdr:rowOff>
    </xdr:from>
    <xdr:to>
      <xdr:col>1</xdr:col>
      <xdr:colOff>896760</xdr:colOff>
      <xdr:row>52</xdr:row>
      <xdr:rowOff>142920</xdr:rowOff>
    </xdr:to>
    <xdr:sp>
      <xdr:nvSpPr>
        <xdr:cNvPr id="56" name="Text 11"/>
        <xdr:cNvSpPr/>
      </xdr:nvSpPr>
      <xdr:spPr>
        <a:xfrm>
          <a:off x="1009440" y="9239400"/>
          <a:ext cx="5256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+251%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46</xdr:row>
      <xdr:rowOff>152280</xdr:rowOff>
    </xdr:from>
    <xdr:to>
      <xdr:col>0</xdr:col>
      <xdr:colOff>389520</xdr:colOff>
      <xdr:row>47</xdr:row>
      <xdr:rowOff>162000</xdr:rowOff>
    </xdr:to>
    <xdr:sp>
      <xdr:nvSpPr>
        <xdr:cNvPr id="57" name="Text 12"/>
        <xdr:cNvSpPr/>
      </xdr:nvSpPr>
      <xdr:spPr>
        <a:xfrm>
          <a:off x="0" y="8458200"/>
          <a:ext cx="3895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+988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261720</xdr:colOff>
      <xdr:row>44</xdr:row>
      <xdr:rowOff>133560</xdr:rowOff>
    </xdr:from>
    <xdr:to>
      <xdr:col>3</xdr:col>
      <xdr:colOff>349560</xdr:colOff>
      <xdr:row>45</xdr:row>
      <xdr:rowOff>133560</xdr:rowOff>
    </xdr:to>
    <xdr:sp>
      <xdr:nvSpPr>
        <xdr:cNvPr id="58" name="Text 13"/>
        <xdr:cNvSpPr/>
      </xdr:nvSpPr>
      <xdr:spPr>
        <a:xfrm>
          <a:off x="2922840" y="8115480"/>
          <a:ext cx="439920" cy="162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-112%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1359000</xdr:colOff>
      <xdr:row>47</xdr:row>
      <xdr:rowOff>75960</xdr:rowOff>
    </xdr:from>
    <xdr:to>
      <xdr:col>1</xdr:col>
      <xdr:colOff>1813680</xdr:colOff>
      <xdr:row>48</xdr:row>
      <xdr:rowOff>66600</xdr:rowOff>
    </xdr:to>
    <xdr:sp>
      <xdr:nvSpPr>
        <xdr:cNvPr id="59" name="Text 14"/>
        <xdr:cNvSpPr/>
      </xdr:nvSpPr>
      <xdr:spPr>
        <a:xfrm flipV="1">
          <a:off x="1997280" y="8543520"/>
          <a:ext cx="45468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 rot="10800000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17</xdr:col>
      <xdr:colOff>720</xdr:colOff>
      <xdr:row>38</xdr:row>
      <xdr:rowOff>56880</xdr:rowOff>
    </xdr:to>
    <xdr:graphicFrame>
      <xdr:nvGraphicFramePr>
        <xdr:cNvPr id="60" name="Chart 15"/>
        <xdr:cNvGraphicFramePr/>
      </xdr:nvGraphicFramePr>
      <xdr:xfrm>
        <a:off x="0" y="1647720"/>
        <a:ext cx="14431680" cy="5419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5</xdr:row>
      <xdr:rowOff>0</xdr:rowOff>
    </xdr:from>
    <xdr:to>
      <xdr:col>17</xdr:col>
      <xdr:colOff>720</xdr:colOff>
      <xdr:row>38</xdr:row>
      <xdr:rowOff>56880</xdr:rowOff>
    </xdr:to>
    <xdr:graphicFrame>
      <xdr:nvGraphicFramePr>
        <xdr:cNvPr id="61" name="Chart 15"/>
        <xdr:cNvGraphicFramePr/>
      </xdr:nvGraphicFramePr>
      <xdr:xfrm>
        <a:off x="0" y="1647720"/>
        <a:ext cx="14431680" cy="5419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1369080</xdr:colOff>
      <xdr:row>51</xdr:row>
      <xdr:rowOff>104760</xdr:rowOff>
    </xdr:from>
    <xdr:to>
      <xdr:col>1</xdr:col>
      <xdr:colOff>1833480</xdr:colOff>
      <xdr:row>52</xdr:row>
      <xdr:rowOff>124200</xdr:rowOff>
    </xdr:to>
    <xdr:sp>
      <xdr:nvSpPr>
        <xdr:cNvPr id="62" name="Rectangle 1"/>
        <xdr:cNvSpPr/>
      </xdr:nvSpPr>
      <xdr:spPr>
        <a:xfrm>
          <a:off x="2007360" y="9220320"/>
          <a:ext cx="46440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+139%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348840</xdr:colOff>
      <xdr:row>49</xdr:row>
      <xdr:rowOff>56880</xdr:rowOff>
    </xdr:from>
    <xdr:to>
      <xdr:col>1</xdr:col>
      <xdr:colOff>122400</xdr:colOff>
      <xdr:row>50</xdr:row>
      <xdr:rowOff>75960</xdr:rowOff>
    </xdr:to>
    <xdr:sp>
      <xdr:nvSpPr>
        <xdr:cNvPr id="63" name="Rectangle 2"/>
        <xdr:cNvSpPr/>
      </xdr:nvSpPr>
      <xdr:spPr>
        <a:xfrm>
          <a:off x="348840" y="8848440"/>
          <a:ext cx="41184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458640</xdr:colOff>
      <xdr:row>51</xdr:row>
      <xdr:rowOff>18720</xdr:rowOff>
    </xdr:from>
    <xdr:to>
      <xdr:col>1</xdr:col>
      <xdr:colOff>232920</xdr:colOff>
      <xdr:row>52</xdr:row>
      <xdr:rowOff>38160</xdr:rowOff>
    </xdr:to>
    <xdr:sp>
      <xdr:nvSpPr>
        <xdr:cNvPr id="64" name="Rectangle 3"/>
        <xdr:cNvSpPr/>
      </xdr:nvSpPr>
      <xdr:spPr>
        <a:xfrm>
          <a:off x="458640" y="913428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1258560</xdr:colOff>
      <xdr:row>46</xdr:row>
      <xdr:rowOff>123840</xdr:rowOff>
    </xdr:from>
    <xdr:to>
      <xdr:col>4</xdr:col>
      <xdr:colOff>1673640</xdr:colOff>
      <xdr:row>47</xdr:row>
      <xdr:rowOff>143280</xdr:rowOff>
    </xdr:to>
    <xdr:sp>
      <xdr:nvSpPr>
        <xdr:cNvPr id="65" name="Rectangle 4"/>
        <xdr:cNvSpPr/>
      </xdr:nvSpPr>
      <xdr:spPr>
        <a:xfrm>
          <a:off x="4909680" y="8429760"/>
          <a:ext cx="41508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1701000</xdr:colOff>
      <xdr:row>51</xdr:row>
      <xdr:rowOff>114480</xdr:rowOff>
    </xdr:from>
    <xdr:to>
      <xdr:col>2</xdr:col>
      <xdr:colOff>141480</xdr:colOff>
      <xdr:row>52</xdr:row>
      <xdr:rowOff>124200</xdr:rowOff>
    </xdr:to>
    <xdr:sp>
      <xdr:nvSpPr>
        <xdr:cNvPr id="66" name="Rectangle 5"/>
        <xdr:cNvSpPr/>
      </xdr:nvSpPr>
      <xdr:spPr>
        <a:xfrm>
          <a:off x="2339280" y="9230040"/>
          <a:ext cx="4633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1116000</xdr:colOff>
      <xdr:row>45</xdr:row>
      <xdr:rowOff>66240</xdr:rowOff>
    </xdr:from>
    <xdr:to>
      <xdr:col>1</xdr:col>
      <xdr:colOff>1641600</xdr:colOff>
      <xdr:row>46</xdr:row>
      <xdr:rowOff>56880</xdr:rowOff>
    </xdr:to>
    <xdr:sp>
      <xdr:nvSpPr>
        <xdr:cNvPr id="67" name="Rectangle 6"/>
        <xdr:cNvSpPr/>
      </xdr:nvSpPr>
      <xdr:spPr>
        <a:xfrm>
          <a:off x="1754280" y="8210160"/>
          <a:ext cx="52560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+483%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412920</xdr:colOff>
      <xdr:row>50</xdr:row>
      <xdr:rowOff>66240</xdr:rowOff>
    </xdr:from>
    <xdr:to>
      <xdr:col>1</xdr:col>
      <xdr:colOff>756720</xdr:colOff>
      <xdr:row>51</xdr:row>
      <xdr:rowOff>86040</xdr:rowOff>
    </xdr:to>
    <xdr:sp>
      <xdr:nvSpPr>
        <xdr:cNvPr id="68" name="Rectangle 7"/>
        <xdr:cNvSpPr/>
      </xdr:nvSpPr>
      <xdr:spPr>
        <a:xfrm>
          <a:off x="1051200" y="9019800"/>
          <a:ext cx="343800" cy="181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1681200</xdr:colOff>
      <xdr:row>52</xdr:row>
      <xdr:rowOff>133560</xdr:rowOff>
    </xdr:from>
    <xdr:to>
      <xdr:col>2</xdr:col>
      <xdr:colOff>70920</xdr:colOff>
      <xdr:row>53</xdr:row>
      <xdr:rowOff>152640</xdr:rowOff>
    </xdr:to>
    <xdr:sp>
      <xdr:nvSpPr>
        <xdr:cNvPr id="69" name="Rectangle 8"/>
        <xdr:cNvSpPr/>
      </xdr:nvSpPr>
      <xdr:spPr>
        <a:xfrm>
          <a:off x="2319480" y="941076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+68%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109800</xdr:colOff>
      <xdr:row>50</xdr:row>
      <xdr:rowOff>47520</xdr:rowOff>
    </xdr:from>
    <xdr:to>
      <xdr:col>0</xdr:col>
      <xdr:colOff>529200</xdr:colOff>
      <xdr:row>51</xdr:row>
      <xdr:rowOff>66240</xdr:rowOff>
    </xdr:to>
    <xdr:sp>
      <xdr:nvSpPr>
        <xdr:cNvPr id="70" name="Text 9"/>
        <xdr:cNvSpPr/>
      </xdr:nvSpPr>
      <xdr:spPr>
        <a:xfrm>
          <a:off x="109800" y="9001080"/>
          <a:ext cx="4194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1066680</xdr:colOff>
      <xdr:row>43</xdr:row>
      <xdr:rowOff>66600</xdr:rowOff>
    </xdr:from>
    <xdr:to>
      <xdr:col>1</xdr:col>
      <xdr:colOff>1631880</xdr:colOff>
      <xdr:row>44</xdr:row>
      <xdr:rowOff>86040</xdr:rowOff>
    </xdr:to>
    <xdr:sp>
      <xdr:nvSpPr>
        <xdr:cNvPr id="71" name="Text 10"/>
        <xdr:cNvSpPr/>
      </xdr:nvSpPr>
      <xdr:spPr>
        <a:xfrm>
          <a:off x="1704960" y="7886520"/>
          <a:ext cx="565200" cy="181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+243%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371160</xdr:colOff>
      <xdr:row>51</xdr:row>
      <xdr:rowOff>123840</xdr:rowOff>
    </xdr:from>
    <xdr:to>
      <xdr:col>1</xdr:col>
      <xdr:colOff>896760</xdr:colOff>
      <xdr:row>52</xdr:row>
      <xdr:rowOff>142920</xdr:rowOff>
    </xdr:to>
    <xdr:sp>
      <xdr:nvSpPr>
        <xdr:cNvPr id="72" name="Text 11"/>
        <xdr:cNvSpPr/>
      </xdr:nvSpPr>
      <xdr:spPr>
        <a:xfrm>
          <a:off x="1009440" y="9239400"/>
          <a:ext cx="5256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+251%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46</xdr:row>
      <xdr:rowOff>152280</xdr:rowOff>
    </xdr:from>
    <xdr:to>
      <xdr:col>0</xdr:col>
      <xdr:colOff>389520</xdr:colOff>
      <xdr:row>47</xdr:row>
      <xdr:rowOff>162000</xdr:rowOff>
    </xdr:to>
    <xdr:sp>
      <xdr:nvSpPr>
        <xdr:cNvPr id="73" name="Text 12"/>
        <xdr:cNvSpPr/>
      </xdr:nvSpPr>
      <xdr:spPr>
        <a:xfrm>
          <a:off x="0" y="8458200"/>
          <a:ext cx="3895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+988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261720</xdr:colOff>
      <xdr:row>44</xdr:row>
      <xdr:rowOff>133560</xdr:rowOff>
    </xdr:from>
    <xdr:to>
      <xdr:col>3</xdr:col>
      <xdr:colOff>349560</xdr:colOff>
      <xdr:row>45</xdr:row>
      <xdr:rowOff>133560</xdr:rowOff>
    </xdr:to>
    <xdr:sp>
      <xdr:nvSpPr>
        <xdr:cNvPr id="74" name="Text 13"/>
        <xdr:cNvSpPr/>
      </xdr:nvSpPr>
      <xdr:spPr>
        <a:xfrm>
          <a:off x="2922840" y="8115480"/>
          <a:ext cx="439920" cy="162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-112%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1359000</xdr:colOff>
      <xdr:row>47</xdr:row>
      <xdr:rowOff>75960</xdr:rowOff>
    </xdr:from>
    <xdr:to>
      <xdr:col>1</xdr:col>
      <xdr:colOff>1813680</xdr:colOff>
      <xdr:row>48</xdr:row>
      <xdr:rowOff>66600</xdr:rowOff>
    </xdr:to>
    <xdr:sp>
      <xdr:nvSpPr>
        <xdr:cNvPr id="75" name="Text 14"/>
        <xdr:cNvSpPr/>
      </xdr:nvSpPr>
      <xdr:spPr>
        <a:xfrm flipV="1">
          <a:off x="1997280" y="8543520"/>
          <a:ext cx="45468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 rot="10800000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17</xdr:col>
      <xdr:colOff>720</xdr:colOff>
      <xdr:row>38</xdr:row>
      <xdr:rowOff>56880</xdr:rowOff>
    </xdr:to>
    <xdr:graphicFrame>
      <xdr:nvGraphicFramePr>
        <xdr:cNvPr id="76" name="Chart 15"/>
        <xdr:cNvGraphicFramePr/>
      </xdr:nvGraphicFramePr>
      <xdr:xfrm>
        <a:off x="0" y="1647720"/>
        <a:ext cx="14431680" cy="5419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1369080</xdr:colOff>
      <xdr:row>51</xdr:row>
      <xdr:rowOff>104760</xdr:rowOff>
    </xdr:from>
    <xdr:to>
      <xdr:col>1</xdr:col>
      <xdr:colOff>1833480</xdr:colOff>
      <xdr:row>52</xdr:row>
      <xdr:rowOff>124200</xdr:rowOff>
    </xdr:to>
    <xdr:sp>
      <xdr:nvSpPr>
        <xdr:cNvPr id="77" name="Rectangle 1"/>
        <xdr:cNvSpPr/>
      </xdr:nvSpPr>
      <xdr:spPr>
        <a:xfrm>
          <a:off x="2007360" y="9220320"/>
          <a:ext cx="46440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+139%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348840</xdr:colOff>
      <xdr:row>49</xdr:row>
      <xdr:rowOff>56880</xdr:rowOff>
    </xdr:from>
    <xdr:to>
      <xdr:col>1</xdr:col>
      <xdr:colOff>122400</xdr:colOff>
      <xdr:row>50</xdr:row>
      <xdr:rowOff>75960</xdr:rowOff>
    </xdr:to>
    <xdr:sp>
      <xdr:nvSpPr>
        <xdr:cNvPr id="78" name="Rectangle 2"/>
        <xdr:cNvSpPr/>
      </xdr:nvSpPr>
      <xdr:spPr>
        <a:xfrm>
          <a:off x="348840" y="8848440"/>
          <a:ext cx="41184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458640</xdr:colOff>
      <xdr:row>51</xdr:row>
      <xdr:rowOff>18720</xdr:rowOff>
    </xdr:from>
    <xdr:to>
      <xdr:col>1</xdr:col>
      <xdr:colOff>232920</xdr:colOff>
      <xdr:row>52</xdr:row>
      <xdr:rowOff>38160</xdr:rowOff>
    </xdr:to>
    <xdr:sp>
      <xdr:nvSpPr>
        <xdr:cNvPr id="79" name="Rectangle 3"/>
        <xdr:cNvSpPr/>
      </xdr:nvSpPr>
      <xdr:spPr>
        <a:xfrm>
          <a:off x="458640" y="913428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1258560</xdr:colOff>
      <xdr:row>46</xdr:row>
      <xdr:rowOff>123840</xdr:rowOff>
    </xdr:from>
    <xdr:to>
      <xdr:col>4</xdr:col>
      <xdr:colOff>1673640</xdr:colOff>
      <xdr:row>47</xdr:row>
      <xdr:rowOff>143280</xdr:rowOff>
    </xdr:to>
    <xdr:sp>
      <xdr:nvSpPr>
        <xdr:cNvPr id="80" name="Rectangle 4"/>
        <xdr:cNvSpPr/>
      </xdr:nvSpPr>
      <xdr:spPr>
        <a:xfrm>
          <a:off x="4909680" y="8429760"/>
          <a:ext cx="41508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1701000</xdr:colOff>
      <xdr:row>51</xdr:row>
      <xdr:rowOff>114480</xdr:rowOff>
    </xdr:from>
    <xdr:to>
      <xdr:col>2</xdr:col>
      <xdr:colOff>141480</xdr:colOff>
      <xdr:row>52</xdr:row>
      <xdr:rowOff>124200</xdr:rowOff>
    </xdr:to>
    <xdr:sp>
      <xdr:nvSpPr>
        <xdr:cNvPr id="81" name="Rectangle 5"/>
        <xdr:cNvSpPr/>
      </xdr:nvSpPr>
      <xdr:spPr>
        <a:xfrm>
          <a:off x="2339280" y="9230040"/>
          <a:ext cx="4633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1116000</xdr:colOff>
      <xdr:row>45</xdr:row>
      <xdr:rowOff>66240</xdr:rowOff>
    </xdr:from>
    <xdr:to>
      <xdr:col>1</xdr:col>
      <xdr:colOff>1641600</xdr:colOff>
      <xdr:row>46</xdr:row>
      <xdr:rowOff>56880</xdr:rowOff>
    </xdr:to>
    <xdr:sp>
      <xdr:nvSpPr>
        <xdr:cNvPr id="82" name="Rectangle 6"/>
        <xdr:cNvSpPr/>
      </xdr:nvSpPr>
      <xdr:spPr>
        <a:xfrm>
          <a:off x="1754280" y="8210160"/>
          <a:ext cx="52560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+483%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412920</xdr:colOff>
      <xdr:row>50</xdr:row>
      <xdr:rowOff>66240</xdr:rowOff>
    </xdr:from>
    <xdr:to>
      <xdr:col>1</xdr:col>
      <xdr:colOff>756720</xdr:colOff>
      <xdr:row>51</xdr:row>
      <xdr:rowOff>86040</xdr:rowOff>
    </xdr:to>
    <xdr:sp>
      <xdr:nvSpPr>
        <xdr:cNvPr id="83" name="Rectangle 7"/>
        <xdr:cNvSpPr/>
      </xdr:nvSpPr>
      <xdr:spPr>
        <a:xfrm>
          <a:off x="1051200" y="9019800"/>
          <a:ext cx="343800" cy="181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1681200</xdr:colOff>
      <xdr:row>52</xdr:row>
      <xdr:rowOff>133560</xdr:rowOff>
    </xdr:from>
    <xdr:to>
      <xdr:col>2</xdr:col>
      <xdr:colOff>70920</xdr:colOff>
      <xdr:row>53</xdr:row>
      <xdr:rowOff>152640</xdr:rowOff>
    </xdr:to>
    <xdr:sp>
      <xdr:nvSpPr>
        <xdr:cNvPr id="84" name="Rectangle 8"/>
        <xdr:cNvSpPr/>
      </xdr:nvSpPr>
      <xdr:spPr>
        <a:xfrm>
          <a:off x="2319480" y="941076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+68%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109800</xdr:colOff>
      <xdr:row>50</xdr:row>
      <xdr:rowOff>47520</xdr:rowOff>
    </xdr:from>
    <xdr:to>
      <xdr:col>0</xdr:col>
      <xdr:colOff>529200</xdr:colOff>
      <xdr:row>51</xdr:row>
      <xdr:rowOff>66240</xdr:rowOff>
    </xdr:to>
    <xdr:sp>
      <xdr:nvSpPr>
        <xdr:cNvPr id="85" name="Text 9"/>
        <xdr:cNvSpPr/>
      </xdr:nvSpPr>
      <xdr:spPr>
        <a:xfrm>
          <a:off x="109800" y="9001080"/>
          <a:ext cx="4194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1066680</xdr:colOff>
      <xdr:row>43</xdr:row>
      <xdr:rowOff>66600</xdr:rowOff>
    </xdr:from>
    <xdr:to>
      <xdr:col>1</xdr:col>
      <xdr:colOff>1631880</xdr:colOff>
      <xdr:row>44</xdr:row>
      <xdr:rowOff>86040</xdr:rowOff>
    </xdr:to>
    <xdr:sp>
      <xdr:nvSpPr>
        <xdr:cNvPr id="86" name="Text 10"/>
        <xdr:cNvSpPr/>
      </xdr:nvSpPr>
      <xdr:spPr>
        <a:xfrm>
          <a:off x="1704960" y="7886520"/>
          <a:ext cx="565200" cy="181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+243%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371160</xdr:colOff>
      <xdr:row>51</xdr:row>
      <xdr:rowOff>123840</xdr:rowOff>
    </xdr:from>
    <xdr:to>
      <xdr:col>1</xdr:col>
      <xdr:colOff>896760</xdr:colOff>
      <xdr:row>52</xdr:row>
      <xdr:rowOff>142920</xdr:rowOff>
    </xdr:to>
    <xdr:sp>
      <xdr:nvSpPr>
        <xdr:cNvPr id="87" name="Text 11"/>
        <xdr:cNvSpPr/>
      </xdr:nvSpPr>
      <xdr:spPr>
        <a:xfrm>
          <a:off x="1009440" y="9239400"/>
          <a:ext cx="5256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+251%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46</xdr:row>
      <xdr:rowOff>152280</xdr:rowOff>
    </xdr:from>
    <xdr:to>
      <xdr:col>0</xdr:col>
      <xdr:colOff>389520</xdr:colOff>
      <xdr:row>47</xdr:row>
      <xdr:rowOff>162000</xdr:rowOff>
    </xdr:to>
    <xdr:sp>
      <xdr:nvSpPr>
        <xdr:cNvPr id="88" name="Text 12"/>
        <xdr:cNvSpPr/>
      </xdr:nvSpPr>
      <xdr:spPr>
        <a:xfrm>
          <a:off x="0" y="8458200"/>
          <a:ext cx="3895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+988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261720</xdr:colOff>
      <xdr:row>44</xdr:row>
      <xdr:rowOff>133560</xdr:rowOff>
    </xdr:from>
    <xdr:to>
      <xdr:col>3</xdr:col>
      <xdr:colOff>349560</xdr:colOff>
      <xdr:row>45</xdr:row>
      <xdr:rowOff>133560</xdr:rowOff>
    </xdr:to>
    <xdr:sp>
      <xdr:nvSpPr>
        <xdr:cNvPr id="89" name="Text 13"/>
        <xdr:cNvSpPr/>
      </xdr:nvSpPr>
      <xdr:spPr>
        <a:xfrm>
          <a:off x="2922840" y="8115480"/>
          <a:ext cx="439920" cy="162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-112%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1359000</xdr:colOff>
      <xdr:row>47</xdr:row>
      <xdr:rowOff>75960</xdr:rowOff>
    </xdr:from>
    <xdr:to>
      <xdr:col>1</xdr:col>
      <xdr:colOff>1813680</xdr:colOff>
      <xdr:row>48</xdr:row>
      <xdr:rowOff>66600</xdr:rowOff>
    </xdr:to>
    <xdr:sp>
      <xdr:nvSpPr>
        <xdr:cNvPr id="90" name="Text 14"/>
        <xdr:cNvSpPr/>
      </xdr:nvSpPr>
      <xdr:spPr>
        <a:xfrm flipV="1">
          <a:off x="1997280" y="8543520"/>
          <a:ext cx="45468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 rot="10800000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17</xdr:col>
      <xdr:colOff>720</xdr:colOff>
      <xdr:row>38</xdr:row>
      <xdr:rowOff>56880</xdr:rowOff>
    </xdr:to>
    <xdr:graphicFrame>
      <xdr:nvGraphicFramePr>
        <xdr:cNvPr id="91" name="Chart 15"/>
        <xdr:cNvGraphicFramePr/>
      </xdr:nvGraphicFramePr>
      <xdr:xfrm>
        <a:off x="0" y="1647720"/>
        <a:ext cx="14431680" cy="5419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5</xdr:row>
      <xdr:rowOff>0</xdr:rowOff>
    </xdr:from>
    <xdr:to>
      <xdr:col>17</xdr:col>
      <xdr:colOff>720</xdr:colOff>
      <xdr:row>38</xdr:row>
      <xdr:rowOff>56880</xdr:rowOff>
    </xdr:to>
    <xdr:graphicFrame>
      <xdr:nvGraphicFramePr>
        <xdr:cNvPr id="92" name="Chart 15"/>
        <xdr:cNvGraphicFramePr/>
      </xdr:nvGraphicFramePr>
      <xdr:xfrm>
        <a:off x="0" y="1647720"/>
        <a:ext cx="14431680" cy="5419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Fin_Ops/Finrpt/Global/Management%20Summaries/2000/3Q%202000/Management%20Summary/MgmtSum-Q3-prelim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CapChrg-AllocExp"/>
      <sheetName val="Headcount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drawing" Target="../drawings/drawing15.xml"/>
</Relationships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drawing" Target="../drawings/drawing16.xml"/>
</Relationships>
</file>

<file path=xl/worksheets/_rels/sheet19.xml.rels><?xml version="1.0" encoding="UTF-8"?>
<Relationships xmlns="http://schemas.openxmlformats.org/package/2006/relationships"><Relationship Id="rId1" Type="http://schemas.openxmlformats.org/officeDocument/2006/relationships/drawing" Target="../drawings/drawing17.xml"/>
</Relationships>
</file>

<file path=xl/worksheets/_rels/sheet20.xml.rels><?xml version="1.0" encoding="UTF-8"?>
<Relationships xmlns="http://schemas.openxmlformats.org/package/2006/relationships"><Relationship Id="rId1" Type="http://schemas.openxmlformats.org/officeDocument/2006/relationships/drawing" Target="../drawings/drawing18.xml"/>
</Relationships>
</file>

<file path=xl/worksheets/_rels/sheet21.xml.rels><?xml version="1.0" encoding="UTF-8"?>
<Relationships xmlns="http://schemas.openxmlformats.org/package/2006/relationships"><Relationship Id="rId1" Type="http://schemas.openxmlformats.org/officeDocument/2006/relationships/drawing" Target="../drawings/drawing19.xml"/>
</Relationships>
</file>

<file path=xl/worksheets/_rels/sheet22.xml.rels><?xml version="1.0" encoding="UTF-8"?>
<Relationships xmlns="http://schemas.openxmlformats.org/package/2006/relationships"><Relationship Id="rId1" Type="http://schemas.openxmlformats.org/officeDocument/2006/relationships/drawing" Target="../drawings/drawing20.xml"/>
</Relationships>
</file>

<file path=xl/worksheets/_rels/sheet23.xml.rels><?xml version="1.0" encoding="UTF-8"?>
<Relationships xmlns="http://schemas.openxmlformats.org/package/2006/relationships"><Relationship Id="rId1" Type="http://schemas.openxmlformats.org/officeDocument/2006/relationships/drawing" Target="../drawings/drawing2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AU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99"/>
    <col collapsed="false" customWidth="true" hidden="false" outlineLevel="0" max="2" min="2" style="0" width="18.99"/>
    <col collapsed="false" customWidth="true" hidden="true" outlineLevel="0" max="3" min="3" style="0" width="10.28"/>
    <col collapsed="false" customWidth="true" hidden="true" outlineLevel="0" max="10" min="4" style="0" width="9.14"/>
    <col collapsed="false" customWidth="true" hidden="false" outlineLevel="0" max="44" min="44" style="0" width="11.28"/>
    <col collapsed="false" customWidth="true" hidden="false" outlineLevel="0" max="47" min="47" style="0" width="10.28"/>
  </cols>
  <sheetData>
    <row r="2" customFormat="false" ht="12.75" hidden="false" customHeight="false" outlineLevel="0" collapsed="false">
      <c r="B2" s="1" t="s">
        <v>0</v>
      </c>
    </row>
    <row r="3" customFormat="false" ht="12.75" hidden="false" customHeight="false" outlineLevel="0" collapsed="false">
      <c r="B3" s="0" t="s">
        <v>1</v>
      </c>
    </row>
    <row r="5" customFormat="false" ht="12.75" hidden="false" customHeight="false" outlineLevel="0" collapsed="false">
      <c r="C5" s="2" t="n">
        <v>35796</v>
      </c>
      <c r="D5" s="2" t="n">
        <v>35827</v>
      </c>
      <c r="E5" s="2" t="n">
        <v>35855</v>
      </c>
      <c r="F5" s="2" t="n">
        <v>35886</v>
      </c>
      <c r="G5" s="2" t="n">
        <v>35916</v>
      </c>
      <c r="H5" s="2" t="n">
        <v>35947</v>
      </c>
      <c r="I5" s="2" t="n">
        <v>35977</v>
      </c>
      <c r="J5" s="2" t="n">
        <v>36008</v>
      </c>
      <c r="K5" s="2" t="n">
        <v>36039</v>
      </c>
      <c r="L5" s="2" t="n">
        <v>36069</v>
      </c>
      <c r="M5" s="2" t="n">
        <v>36100</v>
      </c>
      <c r="N5" s="2" t="n">
        <v>36130</v>
      </c>
      <c r="O5" s="2" t="n">
        <v>36161</v>
      </c>
      <c r="P5" s="2" t="n">
        <v>36192</v>
      </c>
      <c r="Q5" s="2" t="n">
        <v>36220</v>
      </c>
      <c r="R5" s="2" t="n">
        <v>36251</v>
      </c>
      <c r="S5" s="2" t="n">
        <v>36281</v>
      </c>
      <c r="T5" s="2" t="n">
        <v>36312</v>
      </c>
      <c r="U5" s="2" t="n">
        <v>36342</v>
      </c>
      <c r="V5" s="2" t="n">
        <v>36373</v>
      </c>
      <c r="W5" s="2" t="n">
        <v>36404</v>
      </c>
      <c r="X5" s="2" t="n">
        <v>36434</v>
      </c>
      <c r="Y5" s="2" t="n">
        <v>36465</v>
      </c>
      <c r="Z5" s="2" t="n">
        <v>36495</v>
      </c>
      <c r="AA5" s="2" t="n">
        <v>36526</v>
      </c>
      <c r="AB5" s="2" t="n">
        <v>36557</v>
      </c>
      <c r="AC5" s="2" t="n">
        <v>36586</v>
      </c>
      <c r="AD5" s="2" t="n">
        <v>36617</v>
      </c>
      <c r="AE5" s="2" t="n">
        <v>36647</v>
      </c>
      <c r="AF5" s="2" t="n">
        <v>36678</v>
      </c>
      <c r="AG5" s="2" t="n">
        <v>36708</v>
      </c>
      <c r="AH5" s="2" t="n">
        <v>36739</v>
      </c>
      <c r="AI5" s="2" t="n">
        <v>36770</v>
      </c>
      <c r="AJ5" s="2" t="n">
        <v>36800</v>
      </c>
      <c r="AK5" s="2" t="n">
        <v>36831</v>
      </c>
      <c r="AL5" s="2" t="n">
        <v>36861</v>
      </c>
      <c r="AM5" s="2" t="n">
        <v>36892</v>
      </c>
      <c r="AN5" s="2" t="n">
        <v>36923</v>
      </c>
      <c r="AO5" s="2" t="n">
        <v>36951</v>
      </c>
      <c r="AP5" s="2" t="n">
        <v>36982</v>
      </c>
      <c r="AQ5" s="2" t="n">
        <v>37012</v>
      </c>
      <c r="AR5" s="2" t="n">
        <v>37043</v>
      </c>
      <c r="AS5" s="2" t="n">
        <v>37073</v>
      </c>
      <c r="AT5" s="2" t="n">
        <v>37104</v>
      </c>
      <c r="AU5" s="2" t="n">
        <v>37135</v>
      </c>
    </row>
    <row r="6" customFormat="false" ht="12.75" hidden="false" customHeight="false" outlineLevel="0" collapsed="false">
      <c r="A6" s="3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customFormat="false" ht="12.75" hidden="false" customHeight="false" outlineLevel="0" collapsed="false">
      <c r="B7" s="0" t="s">
        <v>2</v>
      </c>
      <c r="C7" s="5"/>
      <c r="D7" s="5"/>
      <c r="E7" s="5"/>
      <c r="F7" s="5"/>
      <c r="G7" s="5"/>
      <c r="H7" s="5"/>
      <c r="I7" s="5"/>
      <c r="J7" s="5"/>
      <c r="K7" s="6" t="n">
        <v>1455.996</v>
      </c>
      <c r="L7" s="7" t="n">
        <v>-125.341</v>
      </c>
      <c r="M7" s="7" t="n">
        <v>1830.50505722876</v>
      </c>
      <c r="N7" s="7" t="n">
        <v>128.770983695945</v>
      </c>
      <c r="O7" s="7" t="n">
        <v>1047.31119258983</v>
      </c>
      <c r="P7" s="7" t="n">
        <v>-302.786875135319</v>
      </c>
      <c r="Q7" s="7" t="n">
        <v>1110.63374072055</v>
      </c>
      <c r="R7" s="7" t="n">
        <v>433.103425750337</v>
      </c>
      <c r="S7" s="7" t="n">
        <v>524.081210294902</v>
      </c>
      <c r="T7" s="7" t="n">
        <v>1222.61898413396</v>
      </c>
      <c r="U7" s="7" t="n">
        <v>463.363241089437</v>
      </c>
      <c r="V7" s="7" t="n">
        <v>1961.30214056686</v>
      </c>
      <c r="W7" s="7" t="n">
        <v>1647.90314266999</v>
      </c>
      <c r="X7" s="7" t="n">
        <v>69.2593620266547</v>
      </c>
      <c r="Y7" s="7" t="n">
        <v>-117.624209825148</v>
      </c>
      <c r="Z7" s="7" t="n">
        <v>1230.83629189498</v>
      </c>
      <c r="AA7" s="8" t="n">
        <v>1273.16612166185</v>
      </c>
      <c r="AB7" s="6" t="n">
        <v>104.212965828886</v>
      </c>
      <c r="AC7" s="6" t="n">
        <v>1774.92600847117</v>
      </c>
      <c r="AD7" s="7" t="n">
        <v>-4540.33213567284</v>
      </c>
      <c r="AE7" s="7" t="n">
        <v>682.706635688792</v>
      </c>
      <c r="AF7" s="7" t="n">
        <v>6920.21881910432</v>
      </c>
      <c r="AG7" s="7" t="n">
        <v>-5354.10083898198</v>
      </c>
      <c r="AH7" s="7" t="n">
        <v>-3939.24121638478</v>
      </c>
      <c r="AI7" s="7" t="n">
        <v>12203.8959417064</v>
      </c>
      <c r="AJ7" s="7" t="n">
        <v>-2189.66977655229</v>
      </c>
      <c r="AK7" s="7" t="n">
        <v>5754.82807192514</v>
      </c>
      <c r="AL7" s="7" t="n">
        <v>24919.4765696136</v>
      </c>
      <c r="AM7" s="9" t="n">
        <v>3111.59629465425</v>
      </c>
      <c r="AN7" s="6" t="n">
        <v>-6933.21118323603</v>
      </c>
      <c r="AO7" s="6" t="n">
        <v>38736.937828969</v>
      </c>
      <c r="AP7" s="6" t="n">
        <v>-27819.1138196024</v>
      </c>
      <c r="AQ7" s="6" t="n">
        <v>-20720.0020293565</v>
      </c>
      <c r="AR7" s="6" t="n">
        <v>-18014.6002175341</v>
      </c>
      <c r="AS7" s="6" t="n">
        <v>-24366.7762635141</v>
      </c>
      <c r="AT7" s="6" t="n">
        <v>-12003.9374379892</v>
      </c>
      <c r="AU7" s="6" t="n">
        <v>-8136.11758772289</v>
      </c>
    </row>
    <row r="8" customFormat="false" ht="12.75" hidden="false" customHeight="false" outlineLevel="0" collapsed="false">
      <c r="B8" s="0" t="s">
        <v>3</v>
      </c>
      <c r="C8" s="5"/>
      <c r="D8" s="5"/>
      <c r="E8" s="5"/>
      <c r="F8" s="5"/>
      <c r="G8" s="5"/>
      <c r="H8" s="5"/>
      <c r="I8" s="5"/>
      <c r="J8" s="5"/>
      <c r="K8" s="6" t="n">
        <v>5553.4791231364</v>
      </c>
      <c r="L8" s="7" t="n">
        <v>-63.4639567857716</v>
      </c>
      <c r="M8" s="7" t="n">
        <v>-6410.24955922496</v>
      </c>
      <c r="N8" s="7" t="n">
        <v>-9009.44014586776</v>
      </c>
      <c r="O8" s="7" t="n">
        <v>-5189.29128660277</v>
      </c>
      <c r="P8" s="7" t="n">
        <v>-2337.13980242941</v>
      </c>
      <c r="Q8" s="7" t="n">
        <v>7040.25420814218</v>
      </c>
      <c r="R8" s="7" t="n">
        <v>-1255.62359371015</v>
      </c>
      <c r="S8" s="7" t="n">
        <v>-197.278891845458</v>
      </c>
      <c r="T8" s="7" t="n">
        <v>-2004.81030588339</v>
      </c>
      <c r="U8" s="7" t="n">
        <v>-1179.425249228</v>
      </c>
      <c r="V8" s="7" t="n">
        <v>-4024.02820918948</v>
      </c>
      <c r="W8" s="7" t="n">
        <v>3552.19813495652</v>
      </c>
      <c r="X8" s="7" t="n">
        <v>-15915.5991082176</v>
      </c>
      <c r="Y8" s="7" t="n">
        <v>1109.57417211717</v>
      </c>
      <c r="Z8" s="7" t="n">
        <v>1918.55849286142</v>
      </c>
      <c r="AA8" s="8" t="n">
        <v>3472.28354693916</v>
      </c>
      <c r="AB8" s="6" t="n">
        <v>162.844249184018</v>
      </c>
      <c r="AC8" s="6" t="n">
        <v>1781.90333433776</v>
      </c>
      <c r="AD8" s="7" t="n">
        <v>-383.895726466129</v>
      </c>
      <c r="AE8" s="7" t="n">
        <v>-2816.14172451587</v>
      </c>
      <c r="AF8" s="7" t="n">
        <v>3187.21196465099</v>
      </c>
      <c r="AG8" s="7" t="n">
        <v>-1135.38507900169</v>
      </c>
      <c r="AH8" s="7" t="n">
        <v>6553.10381820243</v>
      </c>
      <c r="AI8" s="7" t="n">
        <v>-6995.23559921843</v>
      </c>
      <c r="AJ8" s="7" t="n">
        <v>-3856.46000790004</v>
      </c>
      <c r="AK8" s="7" t="n">
        <v>4826.4785481</v>
      </c>
      <c r="AL8" s="7" t="n">
        <v>-25212.0848382</v>
      </c>
      <c r="AM8" s="9" t="n">
        <v>6301.19580569997</v>
      </c>
      <c r="AN8" s="6" t="n">
        <v>361.469695600009</v>
      </c>
      <c r="AO8" s="6" t="n">
        <v>6476.04456519995</v>
      </c>
      <c r="AP8" s="6" t="n">
        <v>-2585.9846161</v>
      </c>
      <c r="AQ8" s="6" t="n">
        <v>-3378.50937054565</v>
      </c>
      <c r="AR8" s="6" t="n">
        <v>-4843.41647270262</v>
      </c>
      <c r="AS8" s="6" t="n">
        <v>32.1131810646487</v>
      </c>
      <c r="AT8" s="6" t="n">
        <v>-1464.35874905842</v>
      </c>
      <c r="AU8" s="6" t="n">
        <v>-3386.32071825924</v>
      </c>
    </row>
    <row r="9" customFormat="false" ht="12.75" hidden="false" customHeight="false" outlineLevel="0" collapsed="false">
      <c r="B9" s="0" t="s">
        <v>4</v>
      </c>
      <c r="C9" s="5"/>
      <c r="D9" s="5"/>
      <c r="E9" s="5"/>
      <c r="F9" s="5"/>
      <c r="G9" s="5"/>
      <c r="H9" s="5"/>
      <c r="I9" s="5"/>
      <c r="J9" s="5"/>
      <c r="K9" s="6" t="n">
        <v>-456.713</v>
      </c>
      <c r="L9" s="7" t="n">
        <v>3.256</v>
      </c>
      <c r="M9" s="7" t="n">
        <v>0.454</v>
      </c>
      <c r="N9" s="7" t="n">
        <v>-2206.516</v>
      </c>
      <c r="O9" s="7" t="n">
        <v>337.674</v>
      </c>
      <c r="P9" s="7" t="n">
        <v>-982.47949</v>
      </c>
      <c r="Q9" s="7" t="n">
        <v>8731.15689370001</v>
      </c>
      <c r="R9" s="7" t="n">
        <v>2317.35236</v>
      </c>
      <c r="S9" s="7" t="n">
        <v>-4279.3298128</v>
      </c>
      <c r="T9" s="7" t="n">
        <v>747.1935225</v>
      </c>
      <c r="U9" s="7" t="n">
        <v>-134.9031677</v>
      </c>
      <c r="V9" s="7" t="n">
        <v>-538.9451567</v>
      </c>
      <c r="W9" s="7" t="n">
        <v>-2163.4568757</v>
      </c>
      <c r="X9" s="7" t="n">
        <v>1982.6566254</v>
      </c>
      <c r="Y9" s="7" t="n">
        <v>4696.8696458</v>
      </c>
      <c r="Z9" s="7" t="n">
        <v>20.6607888999997</v>
      </c>
      <c r="AA9" s="8" t="n">
        <v>865.274287700002</v>
      </c>
      <c r="AB9" s="6" t="n">
        <v>0.00199929999988955</v>
      </c>
      <c r="AC9" s="6" t="n">
        <v>-7.0123090000001</v>
      </c>
      <c r="AD9" s="7" t="n">
        <v>470.042949899999</v>
      </c>
      <c r="AE9" s="7" t="n">
        <v>1930.4822107</v>
      </c>
      <c r="AF9" s="7" t="n">
        <v>1608.1312042</v>
      </c>
      <c r="AG9" s="7" t="n">
        <v>1568.4755876</v>
      </c>
      <c r="AH9" s="7" t="n">
        <v>-1894.3196336</v>
      </c>
      <c r="AI9" s="7" t="n">
        <v>-2376.9676664</v>
      </c>
      <c r="AJ9" s="7" t="n">
        <v>-2936.9775261</v>
      </c>
      <c r="AK9" s="7" t="n">
        <v>7618.9269709</v>
      </c>
      <c r="AL9" s="7" t="n">
        <v>5380.1555344</v>
      </c>
      <c r="AM9" s="9" t="n">
        <v>-2734.0010386</v>
      </c>
      <c r="AN9" s="6" t="n">
        <v>-184.0239738</v>
      </c>
      <c r="AO9" s="6" t="n">
        <v>9309.814378</v>
      </c>
      <c r="AP9" s="6" t="n">
        <v>-3154.1582412</v>
      </c>
      <c r="AQ9" s="6" t="n">
        <v>8120.71689179997</v>
      </c>
      <c r="AR9" s="6" t="n">
        <v>13389.5965808725</v>
      </c>
      <c r="AS9" s="6" t="n">
        <v>-1056.3724235132</v>
      </c>
      <c r="AT9" s="6" t="n">
        <v>-3051.08214751297</v>
      </c>
      <c r="AU9" s="6" t="n">
        <v>-6086.75349601856</v>
      </c>
    </row>
    <row r="10" customFormat="false" ht="12.75" hidden="false" customHeight="false" outlineLevel="0" collapsed="false">
      <c r="B10" s="0" t="s">
        <v>5</v>
      </c>
      <c r="C10" s="5"/>
      <c r="D10" s="5"/>
      <c r="E10" s="5"/>
      <c r="F10" s="5"/>
      <c r="G10" s="5"/>
      <c r="H10" s="5"/>
      <c r="I10" s="5"/>
      <c r="J10" s="5"/>
      <c r="K10" s="6" t="n">
        <v>399.777000000002</v>
      </c>
      <c r="L10" s="7" t="n">
        <v>-654.867</v>
      </c>
      <c r="M10" s="7" t="n">
        <v>5715.105</v>
      </c>
      <c r="N10" s="7" t="n">
        <v>14451.6225875388</v>
      </c>
      <c r="O10" s="7" t="n">
        <v>1340.896</v>
      </c>
      <c r="P10" s="7" t="n">
        <v>-966.939500000001</v>
      </c>
      <c r="Q10" s="7" t="n">
        <v>1447.24801094384</v>
      </c>
      <c r="R10" s="7" t="n">
        <v>-1281.44093524008</v>
      </c>
      <c r="S10" s="7" t="n">
        <v>-3289.56962695449</v>
      </c>
      <c r="T10" s="7" t="n">
        <v>1946.71408569995</v>
      </c>
      <c r="U10" s="7" t="n">
        <v>11981.7487052</v>
      </c>
      <c r="V10" s="7" t="n">
        <v>7843.17030814704</v>
      </c>
      <c r="W10" s="7" t="n">
        <v>-4454.16248074149</v>
      </c>
      <c r="X10" s="7" t="n">
        <v>-6509.024197</v>
      </c>
      <c r="Y10" s="7" t="n">
        <v>11219.4174541</v>
      </c>
      <c r="Z10" s="7" t="n">
        <v>9544.89926490003</v>
      </c>
      <c r="AA10" s="8" t="n">
        <v>9210.5794799399</v>
      </c>
      <c r="AB10" s="6" t="n">
        <v>-2420.8136649037</v>
      </c>
      <c r="AC10" s="6" t="n">
        <v>528.476375640824</v>
      </c>
      <c r="AD10" s="7" t="n">
        <v>-5154.03317767497</v>
      </c>
      <c r="AE10" s="7" t="n">
        <v>-1577.15887163091</v>
      </c>
      <c r="AF10" s="7" t="n">
        <v>5998.86056529881</v>
      </c>
      <c r="AG10" s="7" t="n">
        <v>-9501.18237570237</v>
      </c>
      <c r="AH10" s="7" t="n">
        <v>27494.8000897973</v>
      </c>
      <c r="AI10" s="7" t="n">
        <v>-8321.96663128895</v>
      </c>
      <c r="AJ10" s="7" t="n">
        <v>-13440.3659794983</v>
      </c>
      <c r="AK10" s="7" t="n">
        <v>-2131.82047040507</v>
      </c>
      <c r="AL10" s="7" t="n">
        <v>-14031.1119417511</v>
      </c>
      <c r="AM10" s="9" t="n">
        <v>-8715.96980941999</v>
      </c>
      <c r="AN10" s="6" t="n">
        <v>3906.39804709996</v>
      </c>
      <c r="AO10" s="6" t="n">
        <v>-3841.56071400002</v>
      </c>
      <c r="AP10" s="6" t="n">
        <v>-2569.9723367</v>
      </c>
      <c r="AQ10" s="6" t="n">
        <v>1537.50906339998</v>
      </c>
      <c r="AR10" s="6" t="n">
        <v>-11485.8700147807</v>
      </c>
      <c r="AS10" s="6" t="n">
        <v>-4719.41286859999</v>
      </c>
      <c r="AT10" s="6" t="n">
        <v>-4342.71288309999</v>
      </c>
      <c r="AU10" s="6" t="n">
        <v>-2100.26403000001</v>
      </c>
    </row>
    <row r="11" customFormat="false" ht="12.75" hidden="false" customHeight="false" outlineLevel="0" collapsed="false">
      <c r="B11" s="0" t="s">
        <v>6</v>
      </c>
      <c r="C11" s="5"/>
      <c r="D11" s="5"/>
      <c r="E11" s="5"/>
      <c r="F11" s="5"/>
      <c r="G11" s="5"/>
      <c r="H11" s="5"/>
      <c r="I11" s="5"/>
      <c r="J11" s="5"/>
      <c r="K11" s="6" t="n">
        <v>2109.52305</v>
      </c>
      <c r="L11" s="7" t="n">
        <v>-1032.893</v>
      </c>
      <c r="M11" s="7" t="n">
        <v>-903.198</v>
      </c>
      <c r="N11" s="7" t="n">
        <v>-9669.35807</v>
      </c>
      <c r="O11" s="7" t="n">
        <v>-260.478</v>
      </c>
      <c r="P11" s="7" t="n">
        <v>-271.623185</v>
      </c>
      <c r="Q11" s="7" t="n">
        <v>-743.780754099997</v>
      </c>
      <c r="R11" s="7" t="n">
        <v>26.9782742000019</v>
      </c>
      <c r="S11" s="7" t="n">
        <v>-2016.38541199999</v>
      </c>
      <c r="T11" s="7" t="n">
        <v>-4718.87147248922</v>
      </c>
      <c r="U11" s="7" t="n">
        <v>-9281.69817281562</v>
      </c>
      <c r="V11" s="7" t="n">
        <v>-3915.59932389999</v>
      </c>
      <c r="W11" s="7" t="n">
        <v>1948.62776823407</v>
      </c>
      <c r="X11" s="7" t="n">
        <v>-2669.44446555947</v>
      </c>
      <c r="Y11" s="7" t="n">
        <v>27.0798145346055</v>
      </c>
      <c r="Z11" s="7" t="n">
        <v>-466.107621244761</v>
      </c>
      <c r="AA11" s="8" t="n">
        <v>4272.36986014291</v>
      </c>
      <c r="AB11" s="6" t="n">
        <v>-3463.01435813452</v>
      </c>
      <c r="AC11" s="6" t="n">
        <v>1065.55800939099</v>
      </c>
      <c r="AD11" s="7" t="n">
        <v>-463.5035878299</v>
      </c>
      <c r="AE11" s="7" t="n">
        <v>2134.39164527141</v>
      </c>
      <c r="AF11" s="7" t="n">
        <v>667.879927656701</v>
      </c>
      <c r="AG11" s="7" t="n">
        <v>-1477.74685129037</v>
      </c>
      <c r="AH11" s="7" t="n">
        <v>1769.52485776527</v>
      </c>
      <c r="AI11" s="7" t="n">
        <v>603.636573960892</v>
      </c>
      <c r="AJ11" s="7" t="n">
        <v>-3191.61784674443</v>
      </c>
      <c r="AK11" s="7" t="n">
        <v>2166.23373146362</v>
      </c>
      <c r="AL11" s="7" t="n">
        <v>-493.446095264933</v>
      </c>
      <c r="AM11" s="9" t="n">
        <v>290.096009935724</v>
      </c>
      <c r="AN11" s="6" t="n">
        <v>9847.83810505326</v>
      </c>
      <c r="AO11" s="6" t="n">
        <v>1798.81648451759</v>
      </c>
      <c r="AP11" s="6" t="n">
        <v>-710.414365346161</v>
      </c>
      <c r="AQ11" s="6" t="n">
        <v>2375.19864680194</v>
      </c>
      <c r="AR11" s="6" t="n">
        <v>-1234.76034184607</v>
      </c>
      <c r="AS11" s="6" t="n">
        <v>583.158378181502</v>
      </c>
      <c r="AT11" s="6" t="n">
        <v>-411.87178438153</v>
      </c>
      <c r="AU11" s="6" t="n">
        <v>-1174.27195422955</v>
      </c>
    </row>
    <row r="12" customFormat="false" ht="12.75" hidden="false" customHeight="false" outlineLevel="0" collapsed="false">
      <c r="B12" s="0" t="s">
        <v>7</v>
      </c>
      <c r="C12" s="5"/>
      <c r="D12" s="5"/>
      <c r="E12" s="5"/>
      <c r="F12" s="5"/>
      <c r="G12" s="5"/>
      <c r="H12" s="5"/>
      <c r="I12" s="5"/>
      <c r="J12" s="5"/>
      <c r="K12" s="6"/>
      <c r="L12" s="7"/>
      <c r="M12" s="7"/>
      <c r="N12" s="7"/>
      <c r="O12" s="7"/>
      <c r="P12" s="7"/>
      <c r="Q12" s="7"/>
      <c r="R12" s="10"/>
      <c r="S12" s="10"/>
      <c r="T12" s="10"/>
      <c r="U12" s="10"/>
      <c r="V12" s="10"/>
      <c r="W12" s="10"/>
      <c r="X12" s="10"/>
      <c r="Y12" s="10"/>
      <c r="Z12" s="10"/>
      <c r="AA12" s="11"/>
      <c r="AD12" s="10"/>
      <c r="AE12" s="10"/>
      <c r="AF12" s="10"/>
      <c r="AG12" s="10"/>
      <c r="AH12" s="10"/>
      <c r="AI12" s="10"/>
      <c r="AJ12" s="10"/>
      <c r="AK12" s="10"/>
      <c r="AL12" s="10"/>
      <c r="AM12" s="9" t="n">
        <v>640.275629880082</v>
      </c>
      <c r="AN12" s="6" t="n">
        <v>4763.93593429438</v>
      </c>
      <c r="AO12" s="6" t="n">
        <v>-909.459373200051</v>
      </c>
      <c r="AP12" s="6" t="n">
        <v>922.35631579995</v>
      </c>
      <c r="AQ12" s="6" t="n">
        <v>-7336.04205129997</v>
      </c>
      <c r="AR12" s="6" t="n">
        <v>-4345.79103529998</v>
      </c>
      <c r="AS12" s="6" t="n">
        <v>1256.27321500001</v>
      </c>
      <c r="AT12" s="6" t="n">
        <v>4830.87722909998</v>
      </c>
      <c r="AU12" s="6" t="n">
        <v>14041.7811986</v>
      </c>
    </row>
    <row r="13" customFormat="false" ht="12.75" hidden="false" customHeight="false" outlineLevel="0" collapsed="false">
      <c r="B13" s="0" t="s">
        <v>8</v>
      </c>
      <c r="C13" s="5"/>
      <c r="D13" s="5"/>
      <c r="E13" s="5"/>
      <c r="F13" s="5"/>
      <c r="G13" s="5"/>
      <c r="H13" s="5"/>
      <c r="I13" s="5"/>
      <c r="J13" s="5"/>
      <c r="K13" s="6" t="n">
        <v>1296.30021878617</v>
      </c>
      <c r="L13" s="7" t="n">
        <v>-114.356547013355</v>
      </c>
      <c r="M13" s="7" t="n">
        <v>19.522393919865</v>
      </c>
      <c r="N13" s="7" t="n">
        <v>2631.24490463128</v>
      </c>
      <c r="O13" s="7" t="n">
        <v>-3290.85151232762</v>
      </c>
      <c r="P13" s="7" t="n">
        <v>-2594.00918135681</v>
      </c>
      <c r="Q13" s="7" t="n">
        <v>148.322610878189</v>
      </c>
      <c r="R13" s="7" t="n">
        <v>211.227534038671</v>
      </c>
      <c r="S13" s="7" t="n">
        <v>-1036.77340950239</v>
      </c>
      <c r="T13" s="7" t="n">
        <v>5287.25377040072</v>
      </c>
      <c r="U13" s="7" t="n">
        <v>5921.6630490146</v>
      </c>
      <c r="V13" s="7" t="n">
        <v>4540.70392617299</v>
      </c>
      <c r="W13" s="7" t="n">
        <v>158.683547900002</v>
      </c>
      <c r="X13" s="7" t="n">
        <v>-1422.51949189171</v>
      </c>
      <c r="Y13" s="7" t="n">
        <v>-2800.98911149999</v>
      </c>
      <c r="Z13" s="7" t="n">
        <v>3234.22688900001</v>
      </c>
      <c r="AA13" s="8" t="n">
        <v>13045.4559836</v>
      </c>
      <c r="AB13" s="6" t="n">
        <v>4712.396793</v>
      </c>
      <c r="AC13" s="6" t="n">
        <v>-3052.01006512098</v>
      </c>
      <c r="AD13" s="7" t="n">
        <v>-1438.4378559</v>
      </c>
      <c r="AE13" s="7" t="n">
        <v>3624.5734354</v>
      </c>
      <c r="AF13" s="7" t="n">
        <v>250.778487100011</v>
      </c>
      <c r="AG13" s="7" t="n">
        <v>-4426.43460180001</v>
      </c>
      <c r="AH13" s="7" t="n">
        <v>4690.2554126</v>
      </c>
      <c r="AI13" s="7" t="n">
        <v>2087.6088919</v>
      </c>
      <c r="AJ13" s="7" t="n">
        <v>-218.558416100019</v>
      </c>
      <c r="AK13" s="7" t="n">
        <v>-1123.4560814</v>
      </c>
      <c r="AL13" s="7" t="n">
        <v>35427.7465074</v>
      </c>
      <c r="AM13" s="9" t="n">
        <v>-1071.9491344</v>
      </c>
      <c r="AN13" s="6" t="n">
        <v>-3021.48501140001</v>
      </c>
      <c r="AO13" s="6" t="n">
        <v>305.878175000008</v>
      </c>
      <c r="AP13" s="6" t="n">
        <v>-5979.75458229998</v>
      </c>
      <c r="AQ13" s="6" t="n">
        <v>3726.8844251</v>
      </c>
      <c r="AR13" s="6" t="n">
        <v>6972.300238</v>
      </c>
      <c r="AS13" s="6" t="n">
        <v>-2715.08223480001</v>
      </c>
      <c r="AT13" s="6" t="n">
        <v>-1040.8744553</v>
      </c>
      <c r="AU13" s="6" t="n">
        <v>-1999.17489029998</v>
      </c>
    </row>
    <row r="14" customFormat="false" ht="12.75" hidden="false" customHeight="false" outlineLevel="0" collapsed="false">
      <c r="B14" s="0" t="s">
        <v>9</v>
      </c>
      <c r="C14" s="5"/>
      <c r="D14" s="5"/>
      <c r="E14" s="5"/>
      <c r="F14" s="5"/>
      <c r="G14" s="5"/>
      <c r="H14" s="5"/>
      <c r="I14" s="5"/>
      <c r="J14" s="5"/>
      <c r="K14" s="6" t="n">
        <v>1363.782</v>
      </c>
      <c r="L14" s="7" t="n">
        <v>164.306</v>
      </c>
      <c r="M14" s="7" t="n">
        <v>2894.973</v>
      </c>
      <c r="N14" s="7" t="n">
        <v>456.65438</v>
      </c>
      <c r="O14" s="7" t="n">
        <v>1229.22633</v>
      </c>
      <c r="P14" s="7" t="n">
        <v>338.99143</v>
      </c>
      <c r="Q14" s="7" t="n">
        <v>4005.75499625789</v>
      </c>
      <c r="R14" s="7" t="n">
        <v>1358.59119663972</v>
      </c>
      <c r="S14" s="7" t="n">
        <v>-664.175489464344</v>
      </c>
      <c r="T14" s="7" t="n">
        <v>1157.81578380867</v>
      </c>
      <c r="U14" s="7" t="n">
        <v>2638.29691452115</v>
      </c>
      <c r="V14" s="7" t="n">
        <v>-828.698833752676</v>
      </c>
      <c r="W14" s="7" t="n">
        <v>1659.43133219069</v>
      </c>
      <c r="X14" s="7" t="n">
        <v>-2987.45542695066</v>
      </c>
      <c r="Y14" s="7" t="n">
        <v>-939.187766551718</v>
      </c>
      <c r="Z14" s="7" t="n">
        <v>243.901161622187</v>
      </c>
      <c r="AA14" s="8" t="n">
        <v>3012.42217929364</v>
      </c>
      <c r="AB14" s="6" t="n">
        <v>1671.64960908295</v>
      </c>
      <c r="AC14" s="6" t="n">
        <v>3745.09732755142</v>
      </c>
      <c r="AD14" s="7" t="n">
        <v>-935.55066896376</v>
      </c>
      <c r="AE14" s="7" t="n">
        <v>399.184617530373</v>
      </c>
      <c r="AF14" s="7" t="n">
        <v>3897.28605402373</v>
      </c>
      <c r="AG14" s="7" t="n">
        <v>-3156.41838589855</v>
      </c>
      <c r="AH14" s="7" t="n">
        <v>-114.053047132189</v>
      </c>
      <c r="AI14" s="7" t="n">
        <v>-2084.69535411412</v>
      </c>
      <c r="AJ14" s="7" t="n">
        <v>-1074.93244132344</v>
      </c>
      <c r="AK14" s="7" t="n">
        <v>-1993.68281335489</v>
      </c>
      <c r="AL14" s="7" t="n">
        <v>1959.24410673274</v>
      </c>
      <c r="AM14" s="9" t="n">
        <v>1553.00333761858</v>
      </c>
      <c r="AN14" s="6" t="n">
        <v>-1652.34304619747</v>
      </c>
      <c r="AO14" s="6" t="n">
        <v>-381.82804022339</v>
      </c>
      <c r="AP14" s="6" t="n">
        <v>-1119.32604103944</v>
      </c>
      <c r="AQ14" s="6" t="n">
        <v>-766.44897896536</v>
      </c>
      <c r="AR14" s="6" t="n">
        <v>-80.8893929814166</v>
      </c>
      <c r="AS14" s="6" t="n">
        <v>-982.891556805717</v>
      </c>
      <c r="AT14" s="6" t="n">
        <v>-1111.72279486536</v>
      </c>
      <c r="AU14" s="6" t="n">
        <v>-692.3953551555</v>
      </c>
    </row>
    <row r="15" customFormat="false" ht="12.75" hidden="false" customHeight="false" outlineLevel="0" collapsed="false">
      <c r="B15" s="0" t="s">
        <v>10</v>
      </c>
      <c r="C15" s="5"/>
      <c r="D15" s="5"/>
      <c r="E15" s="5"/>
      <c r="F15" s="5"/>
      <c r="G15" s="5"/>
      <c r="H15" s="5"/>
      <c r="I15" s="5"/>
      <c r="J15" s="5"/>
      <c r="K15" s="6"/>
      <c r="L15" s="7"/>
      <c r="M15" s="7"/>
      <c r="N15" s="7"/>
      <c r="O15" s="7"/>
      <c r="P15" s="7"/>
      <c r="Q15" s="7"/>
      <c r="R15" s="10"/>
      <c r="S15" s="10"/>
      <c r="T15" s="10"/>
      <c r="U15" s="10"/>
      <c r="V15" s="10"/>
      <c r="W15" s="10"/>
      <c r="X15" s="10"/>
      <c r="Y15" s="10"/>
      <c r="Z15" s="10"/>
      <c r="AA15" s="11"/>
      <c r="AD15" s="10"/>
      <c r="AE15" s="10"/>
      <c r="AF15" s="10"/>
      <c r="AG15" s="10"/>
      <c r="AH15" s="10"/>
      <c r="AI15" s="10"/>
      <c r="AJ15" s="10"/>
      <c r="AK15" s="10"/>
      <c r="AL15" s="10"/>
      <c r="AM15" s="9" t="n">
        <v>-4110.56438029998</v>
      </c>
      <c r="AN15" s="6" t="n">
        <v>424.683738400018</v>
      </c>
      <c r="AO15" s="6" t="n">
        <v>-780.037815900027</v>
      </c>
      <c r="AP15" s="6" t="n">
        <v>857.681106399996</v>
      </c>
      <c r="AQ15" s="6" t="n">
        <v>1345.12171299999</v>
      </c>
      <c r="AR15" s="6" t="n">
        <v>-640.202621699998</v>
      </c>
      <c r="AS15" s="6" t="n">
        <v>273.459678599997</v>
      </c>
      <c r="AT15" s="6" t="n">
        <v>-254.768957699999</v>
      </c>
      <c r="AU15" s="6" t="n">
        <v>-2427.32871829998</v>
      </c>
    </row>
    <row r="16" customFormat="false" ht="12.75" hidden="false" customHeight="false" outlineLevel="0" collapsed="false">
      <c r="B16" s="0" t="s">
        <v>11</v>
      </c>
      <c r="C16" s="5"/>
      <c r="D16" s="5"/>
      <c r="E16" s="5"/>
      <c r="F16" s="5"/>
      <c r="G16" s="5"/>
      <c r="H16" s="5"/>
      <c r="I16" s="5"/>
      <c r="J16" s="5"/>
      <c r="K16" s="6" t="n">
        <v>-4257</v>
      </c>
      <c r="L16" s="7" t="n">
        <v>0</v>
      </c>
      <c r="M16" s="7" t="n">
        <v>4524</v>
      </c>
      <c r="N16" s="7" t="n">
        <v>-148.6973</v>
      </c>
      <c r="O16" s="7" t="n">
        <v>424.758</v>
      </c>
      <c r="P16" s="7" t="n">
        <v>154.158</v>
      </c>
      <c r="Q16" s="7" t="n">
        <v>1036.351</v>
      </c>
      <c r="R16" s="7" t="n">
        <v>1260.326</v>
      </c>
      <c r="S16" s="7" t="n">
        <v>-943.548</v>
      </c>
      <c r="T16" s="7" t="n">
        <v>1258.844</v>
      </c>
      <c r="U16" s="7" t="n">
        <v>926.029</v>
      </c>
      <c r="V16" s="7" t="n">
        <v>-287.582</v>
      </c>
      <c r="W16" s="7" t="n">
        <v>-82.9159999999999</v>
      </c>
      <c r="X16" s="7" t="n">
        <v>-660.4288</v>
      </c>
      <c r="Y16" s="7" t="n">
        <v>-2624.885</v>
      </c>
      <c r="Z16" s="7" t="n">
        <v>-2507.761</v>
      </c>
      <c r="AA16" s="8" t="n">
        <v>-886.901</v>
      </c>
      <c r="AB16" s="6" t="n">
        <v>-901.465</v>
      </c>
      <c r="AC16" s="6" t="n">
        <v>-1671.918</v>
      </c>
      <c r="AD16" s="7" t="n">
        <v>-914.73728</v>
      </c>
      <c r="AE16" s="7" t="n">
        <v>4.602</v>
      </c>
      <c r="AF16" s="7" t="n">
        <v>-273.448</v>
      </c>
      <c r="AG16" s="7" t="n">
        <v>30.771</v>
      </c>
      <c r="AH16" s="7"/>
      <c r="AI16" s="7"/>
      <c r="AJ16" s="7"/>
      <c r="AK16" s="7"/>
      <c r="AL16" s="7"/>
      <c r="AM16" s="12"/>
      <c r="AP16" s="6"/>
      <c r="AQ16" s="6"/>
      <c r="AR16" s="6"/>
      <c r="AS16" s="6"/>
      <c r="AT16" s="6"/>
      <c r="AU16" s="6"/>
    </row>
    <row r="17" customFormat="false" ht="12.75" hidden="false" customHeight="false" outlineLevel="0" collapsed="false">
      <c r="B17" s="0" t="s">
        <v>12</v>
      </c>
      <c r="C17" s="5"/>
      <c r="D17" s="5"/>
      <c r="E17" s="5"/>
      <c r="F17" s="5"/>
      <c r="G17" s="5"/>
      <c r="H17" s="5"/>
      <c r="I17" s="5"/>
      <c r="J17" s="5"/>
      <c r="K17" s="6"/>
      <c r="L17" s="7"/>
      <c r="M17" s="7"/>
      <c r="N17" s="7"/>
      <c r="O17" s="7"/>
      <c r="P17" s="7"/>
      <c r="Q17" s="7"/>
      <c r="R17" s="10"/>
      <c r="S17" s="10"/>
      <c r="T17" s="10"/>
      <c r="U17" s="10"/>
      <c r="V17" s="10"/>
      <c r="W17" s="10"/>
      <c r="X17" s="10"/>
      <c r="Y17" s="10"/>
      <c r="Z17" s="10"/>
      <c r="AA17" s="8" t="n">
        <v>131.54</v>
      </c>
      <c r="AB17" s="6" t="n">
        <v>179.293</v>
      </c>
      <c r="AC17" s="6" t="n">
        <v>3946.048</v>
      </c>
      <c r="AD17" s="7" t="n">
        <v>196.971947625537</v>
      </c>
      <c r="AE17" s="7" t="n">
        <v>-1521.03637</v>
      </c>
      <c r="AF17" s="7" t="n">
        <v>-343.025979999999</v>
      </c>
      <c r="AG17" s="7" t="n">
        <v>-3898.84625</v>
      </c>
      <c r="AH17" s="7" t="n">
        <v>506.803410000001</v>
      </c>
      <c r="AI17" s="7" t="n">
        <v>-1783.4749895207</v>
      </c>
      <c r="AJ17" s="7" t="n">
        <v>1308.75487388649</v>
      </c>
      <c r="AK17" s="7" t="n">
        <v>509.506967246988</v>
      </c>
      <c r="AL17" s="7" t="n">
        <v>-668.601827116051</v>
      </c>
      <c r="AM17" s="9" t="n">
        <v>457.705763150062</v>
      </c>
      <c r="AN17" s="6" t="n">
        <v>331.947277870711</v>
      </c>
      <c r="AO17" s="6" t="n">
        <v>-8356.6505637008</v>
      </c>
      <c r="AP17" s="6" t="n">
        <v>79.7829976272369</v>
      </c>
      <c r="AQ17" s="6" t="n">
        <v>394.92511102119</v>
      </c>
      <c r="AR17" s="6" t="n">
        <v>-21587.8248338669</v>
      </c>
      <c r="AS17" s="6" t="n">
        <v>28.2077404999997</v>
      </c>
      <c r="AT17" s="6" t="n">
        <v>-0.00339579999995287</v>
      </c>
      <c r="AU17" s="6" t="n">
        <v>-4.60812009999982</v>
      </c>
    </row>
    <row r="18" customFormat="false" ht="12.75" hidden="false" customHeight="false" outlineLevel="0" collapsed="false">
      <c r="B18" s="0" t="s">
        <v>13</v>
      </c>
      <c r="C18" s="5"/>
      <c r="D18" s="5"/>
      <c r="E18" s="5"/>
      <c r="F18" s="5"/>
      <c r="G18" s="5"/>
      <c r="H18" s="5"/>
      <c r="I18" s="5"/>
      <c r="J18" s="5"/>
      <c r="K18" s="6" t="n">
        <v>375</v>
      </c>
      <c r="L18" s="7" t="n">
        <v>5</v>
      </c>
      <c r="M18" s="7" t="n">
        <v>208</v>
      </c>
      <c r="N18" s="7" t="n">
        <v>-188</v>
      </c>
      <c r="O18" s="7" t="n">
        <v>166</v>
      </c>
      <c r="P18" s="7" t="n">
        <v>551</v>
      </c>
      <c r="Q18" s="7" t="n">
        <v>25</v>
      </c>
      <c r="R18" s="7" t="n">
        <v>4</v>
      </c>
      <c r="S18" s="7" t="n">
        <v>-12</v>
      </c>
      <c r="T18" s="7" t="n">
        <v>-22</v>
      </c>
      <c r="U18" s="7" t="n">
        <v>18</v>
      </c>
      <c r="V18" s="7" t="n">
        <v>-1</v>
      </c>
      <c r="W18" s="7" t="n">
        <v>29</v>
      </c>
      <c r="X18" s="7" t="n">
        <v>20</v>
      </c>
      <c r="Y18" s="7" t="n">
        <v>-15</v>
      </c>
      <c r="Z18" s="7" t="n">
        <v>-771</v>
      </c>
      <c r="AA18" s="11"/>
      <c r="AD18" s="10"/>
      <c r="AE18" s="10"/>
      <c r="AF18" s="10"/>
      <c r="AG18" s="10"/>
      <c r="AH18" s="10"/>
      <c r="AI18" s="10"/>
      <c r="AJ18" s="10"/>
      <c r="AK18" s="10"/>
      <c r="AL18" s="10"/>
      <c r="AM18" s="12"/>
      <c r="AP18" s="6"/>
      <c r="AQ18" s="6"/>
      <c r="AR18" s="6"/>
      <c r="AS18" s="6"/>
      <c r="AT18" s="6"/>
      <c r="AU18" s="6"/>
    </row>
    <row r="19" customFormat="false" ht="12.75" hidden="false" customHeight="false" outlineLevel="0" collapsed="false">
      <c r="B19" s="0" t="s">
        <v>14</v>
      </c>
      <c r="C19" s="5"/>
      <c r="D19" s="5"/>
      <c r="E19" s="5"/>
      <c r="F19" s="5"/>
      <c r="G19" s="5"/>
      <c r="H19" s="5"/>
      <c r="I19" s="5"/>
      <c r="J19" s="5"/>
      <c r="K19" s="6" t="n">
        <v>-675.1205</v>
      </c>
      <c r="L19" s="7" t="n">
        <v>48.756</v>
      </c>
      <c r="M19" s="7" t="n">
        <v>-182.0565</v>
      </c>
      <c r="N19" s="7" t="n">
        <v>26417.019</v>
      </c>
      <c r="O19" s="7" t="n">
        <v>-735.0535</v>
      </c>
      <c r="P19" s="7" t="n">
        <v>-92.6682680121424</v>
      </c>
      <c r="Q19" s="7" t="n">
        <v>14681.640268522</v>
      </c>
      <c r="R19" s="7" t="n">
        <v>394.515964750914</v>
      </c>
      <c r="S19" s="7" t="n">
        <v>-689.909730228535</v>
      </c>
      <c r="T19" s="7" t="n">
        <v>3474.14422555425</v>
      </c>
      <c r="U19" s="7" t="n">
        <v>878.456</v>
      </c>
      <c r="V19" s="7" t="n">
        <v>2198.706</v>
      </c>
      <c r="W19" s="7" t="n">
        <v>1933.804</v>
      </c>
      <c r="X19" s="7" t="n">
        <v>-1963.798</v>
      </c>
      <c r="Y19" s="7" t="n">
        <v>1637.3715</v>
      </c>
      <c r="Z19" s="7" t="n">
        <v>586.211</v>
      </c>
      <c r="AA19" s="11"/>
      <c r="AD19" s="10"/>
      <c r="AE19" s="10"/>
      <c r="AF19" s="10"/>
      <c r="AG19" s="10"/>
      <c r="AH19" s="10"/>
      <c r="AI19" s="10"/>
      <c r="AJ19" s="10"/>
      <c r="AK19" s="10"/>
      <c r="AL19" s="10"/>
      <c r="AM19" s="12"/>
      <c r="AP19" s="6"/>
      <c r="AQ19" s="6"/>
      <c r="AR19" s="6"/>
      <c r="AS19" s="6"/>
      <c r="AT19" s="6"/>
      <c r="AU19" s="6"/>
    </row>
    <row r="20" customFormat="false" ht="12.75" hidden="false" customHeight="false" outlineLevel="0" collapsed="false">
      <c r="B20" s="0" t="s">
        <v>15</v>
      </c>
      <c r="C20" s="5"/>
      <c r="D20" s="5"/>
      <c r="E20" s="5"/>
      <c r="F20" s="5"/>
      <c r="G20" s="5"/>
      <c r="H20" s="5"/>
      <c r="I20" s="5"/>
      <c r="J20" s="5"/>
      <c r="K20" s="6"/>
      <c r="L20" s="7"/>
      <c r="M20" s="7" t="n">
        <v>416.097</v>
      </c>
      <c r="N20" s="7" t="n">
        <v>-696.223</v>
      </c>
      <c r="O20" s="7" t="n">
        <v>539.863</v>
      </c>
      <c r="P20" s="7" t="n">
        <v>267.831</v>
      </c>
      <c r="Q20" s="7" t="n">
        <v>153.934</v>
      </c>
      <c r="R20" s="7" t="n">
        <v>-231.294</v>
      </c>
      <c r="S20" s="7" t="n">
        <v>-559.962</v>
      </c>
      <c r="T20" s="7" t="n">
        <v>1823.69</v>
      </c>
      <c r="U20" s="7" t="n">
        <v>-201.468</v>
      </c>
      <c r="V20" s="7" t="n">
        <v>951.947</v>
      </c>
      <c r="W20" s="7" t="n">
        <v>2120.2451123</v>
      </c>
      <c r="X20" s="7" t="n">
        <v>-440.1757328</v>
      </c>
      <c r="Y20" s="7" t="n">
        <v>333.779</v>
      </c>
      <c r="Z20" s="7" t="n">
        <v>108.268</v>
      </c>
      <c r="AA20" s="8" t="n">
        <v>656.558819</v>
      </c>
      <c r="AB20" s="6" t="n">
        <v>-155.3296555</v>
      </c>
      <c r="AC20" s="6" t="n">
        <v>-599.8614875</v>
      </c>
      <c r="AD20" s="7" t="n">
        <v>-545.097748</v>
      </c>
      <c r="AE20" s="7" t="n">
        <v>1575.9059339</v>
      </c>
      <c r="AF20" s="7" t="n">
        <v>96.9595606999998</v>
      </c>
      <c r="AG20" s="7" t="n">
        <v>-2328.0256849</v>
      </c>
      <c r="AH20" s="7" t="n">
        <v>-869.606578200001</v>
      </c>
      <c r="AI20" s="7" t="n">
        <v>-1676.0192764</v>
      </c>
      <c r="AJ20" s="7" t="n">
        <v>1016.0983755</v>
      </c>
      <c r="AK20" s="7" t="n">
        <v>-1335.3081584</v>
      </c>
      <c r="AL20" s="7" t="n">
        <v>152.395637000003</v>
      </c>
      <c r="AM20" s="12"/>
      <c r="AP20" s="6"/>
      <c r="AQ20" s="6"/>
      <c r="AR20" s="6"/>
      <c r="AS20" s="6"/>
      <c r="AT20" s="6"/>
      <c r="AU20" s="6"/>
    </row>
    <row r="21" customFormat="false" ht="12.75" hidden="false" customHeight="false" outlineLevel="0" collapsed="false">
      <c r="B21" s="0" t="s">
        <v>16</v>
      </c>
      <c r="C21" s="5"/>
      <c r="D21" s="5"/>
      <c r="E21" s="5"/>
      <c r="F21" s="5"/>
      <c r="G21" s="5"/>
      <c r="H21" s="5"/>
      <c r="I21" s="5"/>
      <c r="J21" s="5"/>
      <c r="K21" s="6" t="n">
        <v>-1.656</v>
      </c>
      <c r="L21" s="7" t="n">
        <v>0.007</v>
      </c>
      <c r="M21" s="7" t="n">
        <v>-0.55</v>
      </c>
      <c r="N21" s="7" t="n">
        <v>0.003</v>
      </c>
      <c r="O21" s="7" t="n">
        <v>317.947</v>
      </c>
      <c r="P21" s="7" t="n">
        <v>154.542</v>
      </c>
      <c r="Q21" s="7" t="n">
        <v>-106.308</v>
      </c>
      <c r="R21" s="7" t="n">
        <v>0.000428199999999326</v>
      </c>
      <c r="S21" s="7" t="n">
        <v>634.9617646</v>
      </c>
      <c r="T21" s="7" t="n">
        <v>385.896</v>
      </c>
      <c r="U21" s="7" t="n">
        <v>336.653</v>
      </c>
      <c r="V21" s="7" t="n">
        <v>286.715</v>
      </c>
      <c r="W21" s="7" t="n">
        <v>73.225</v>
      </c>
      <c r="X21" s="7" t="n">
        <v>-76.567</v>
      </c>
      <c r="Y21" s="7" t="n">
        <v>-85.652</v>
      </c>
      <c r="Z21" s="7" t="n">
        <v>-10.2725487</v>
      </c>
      <c r="AA21" s="8" t="n">
        <v>4991.6539569</v>
      </c>
      <c r="AB21" s="6" t="n">
        <v>274.4860122</v>
      </c>
      <c r="AC21" s="6" t="n">
        <v>-2618.1052223</v>
      </c>
      <c r="AD21" s="7" t="n">
        <v>504.8965633</v>
      </c>
      <c r="AE21" s="7" t="n">
        <v>859.4073097</v>
      </c>
      <c r="AF21" s="7" t="n">
        <v>906.4280481</v>
      </c>
      <c r="AG21" s="7" t="n">
        <v>-52.3368071</v>
      </c>
      <c r="AH21" s="7" t="n">
        <v>185.5226228</v>
      </c>
      <c r="AI21" s="7" t="n">
        <v>1248.0187448</v>
      </c>
      <c r="AJ21" s="7" t="n">
        <v>-21.9666907</v>
      </c>
      <c r="AK21" s="7" t="n">
        <v>263.5147293</v>
      </c>
      <c r="AL21" s="7" t="n">
        <v>1401.5706585</v>
      </c>
      <c r="AM21" s="9" t="n">
        <v>-1858.6633392</v>
      </c>
      <c r="AN21" s="6" t="n">
        <v>-1041.9500108</v>
      </c>
      <c r="AO21" s="6" t="n">
        <v>4169.8323142</v>
      </c>
      <c r="AP21" s="6" t="n">
        <v>-730.812020999999</v>
      </c>
      <c r="AQ21" s="6" t="n">
        <v>-522.876395600001</v>
      </c>
      <c r="AR21" s="6" t="n">
        <v>1562.1594133</v>
      </c>
      <c r="AS21" s="6" t="n">
        <v>269.9816294</v>
      </c>
      <c r="AT21" s="6" t="n">
        <v>9.46067580000006</v>
      </c>
      <c r="AU21" s="6" t="n">
        <v>-180.6244146</v>
      </c>
    </row>
    <row r="22" customFormat="false" ht="16.5" hidden="false" customHeight="true" outlineLevel="0" collapsed="false">
      <c r="B22" s="0" t="s">
        <v>17</v>
      </c>
      <c r="C22" s="5"/>
      <c r="D22" s="5"/>
      <c r="E22" s="5"/>
      <c r="F22" s="5"/>
      <c r="G22" s="5"/>
      <c r="H22" s="5"/>
      <c r="I22" s="5"/>
      <c r="J22" s="5"/>
      <c r="K22" s="6" t="n">
        <v>43.949</v>
      </c>
      <c r="L22" s="7" t="n">
        <v>7.3</v>
      </c>
      <c r="M22" s="7" t="n">
        <v>72.482</v>
      </c>
      <c r="N22" s="7" t="n">
        <v>3340.483</v>
      </c>
      <c r="O22" s="7" t="n">
        <v>117.604</v>
      </c>
      <c r="P22" s="7" t="n">
        <v>1967.983</v>
      </c>
      <c r="Q22" s="7" t="n">
        <v>-2184.189</v>
      </c>
      <c r="R22" s="7" t="n">
        <v>156.36</v>
      </c>
      <c r="S22" s="7" t="n">
        <v>0</v>
      </c>
      <c r="T22" s="7" t="n">
        <v>-7992.141</v>
      </c>
      <c r="U22" s="7" t="n">
        <v>-2650</v>
      </c>
      <c r="V22" s="7" t="n">
        <v>4511.94</v>
      </c>
      <c r="W22" s="7" t="n">
        <v>6004.9096306</v>
      </c>
      <c r="X22" s="7" t="n">
        <v>3774.719</v>
      </c>
      <c r="Y22" s="7" t="n">
        <v>-1329.9575</v>
      </c>
      <c r="Z22" s="7" t="n">
        <v>5329.38166</v>
      </c>
      <c r="AA22" s="8" t="n">
        <v>-13439.088</v>
      </c>
      <c r="AB22" s="6" t="n">
        <v>-1311</v>
      </c>
      <c r="AC22" s="6" t="n">
        <v>-20</v>
      </c>
      <c r="AD22" s="7" t="n">
        <v>-20</v>
      </c>
      <c r="AE22" s="7" t="n">
        <v>-20</v>
      </c>
      <c r="AF22" s="7" t="n">
        <v>-1149.4581</v>
      </c>
      <c r="AG22" s="7" t="n">
        <v>0</v>
      </c>
      <c r="AH22" s="7" t="n">
        <v>0</v>
      </c>
      <c r="AI22" s="7" t="n">
        <v>82</v>
      </c>
      <c r="AJ22" s="7" t="n">
        <v>-88.10714</v>
      </c>
      <c r="AK22" s="7" t="n">
        <v>-34.03025</v>
      </c>
      <c r="AL22" s="7" t="n">
        <v>-1600</v>
      </c>
      <c r="AM22" s="9" t="n">
        <v>428</v>
      </c>
      <c r="AN22" s="6" t="n">
        <v>8123.578</v>
      </c>
      <c r="AO22" s="6" t="n">
        <v>5563.154</v>
      </c>
      <c r="AP22" s="6" t="n">
        <v>347.6765</v>
      </c>
      <c r="AQ22" s="6" t="n">
        <v>176.96598</v>
      </c>
      <c r="AR22" s="6" t="n">
        <f aca="false">131054.4436536-125300</f>
        <v>5754.4436536</v>
      </c>
      <c r="AS22" s="6" t="n">
        <v>136.5082002</v>
      </c>
      <c r="AT22" s="6" t="n">
        <v>316.2755</v>
      </c>
      <c r="AU22" s="6" t="n">
        <v>14540.778</v>
      </c>
    </row>
    <row r="23" customFormat="false" ht="16.5" hidden="false" customHeight="true" outlineLevel="0" collapsed="false">
      <c r="B23" s="0" t="s">
        <v>18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AR23" s="5" t="n">
        <v>125300</v>
      </c>
      <c r="AU23" s="5" t="n">
        <v>76667</v>
      </c>
    </row>
    <row r="24" customFormat="false" ht="12.75" hidden="false" customHeight="false" outlineLevel="0" collapsed="false">
      <c r="B24" s="13" t="s">
        <v>19</v>
      </c>
      <c r="C24" s="14" t="n">
        <f aca="false">SUM(C7:C23)</f>
        <v>0</v>
      </c>
      <c r="D24" s="14" t="n">
        <f aca="false">SUM(D7:D23)</f>
        <v>0</v>
      </c>
      <c r="E24" s="14" t="n">
        <f aca="false">SUM(E7:E23)</f>
        <v>0</v>
      </c>
      <c r="F24" s="14" t="n">
        <f aca="false">SUM(F7:F23)</f>
        <v>0</v>
      </c>
      <c r="G24" s="14" t="n">
        <f aca="false">SUM(G7:G23)</f>
        <v>0</v>
      </c>
      <c r="H24" s="14" t="n">
        <f aca="false">SUM(H7:H23)</f>
        <v>0</v>
      </c>
      <c r="I24" s="14" t="n">
        <f aca="false">SUM(I7:I23)</f>
        <v>0</v>
      </c>
      <c r="J24" s="14" t="n">
        <f aca="false">SUM(J7:J23)</f>
        <v>0</v>
      </c>
      <c r="K24" s="14" t="n">
        <f aca="false">SUM(K7:K23)</f>
        <v>7207.31689192257</v>
      </c>
      <c r="L24" s="14" t="n">
        <f aca="false">SUM(L7:L23)</f>
        <v>-1762.29650379913</v>
      </c>
      <c r="M24" s="14" t="n">
        <f aca="false">SUM(M7:M23)</f>
        <v>8185.08439192367</v>
      </c>
      <c r="N24" s="14" t="n">
        <f aca="false">SUM(N7:N23)</f>
        <v>25507.5633399982</v>
      </c>
      <c r="O24" s="14" t="n">
        <f aca="false">SUM(O7:O23)</f>
        <v>-3954.39477634056</v>
      </c>
      <c r="P24" s="14" t="n">
        <f aca="false">SUM(P7:P23)</f>
        <v>-4113.14087193369</v>
      </c>
      <c r="Q24" s="14" t="n">
        <f aca="false">SUM(Q7:Q23)</f>
        <v>35346.0179750647</v>
      </c>
      <c r="R24" s="14" t="n">
        <f aca="false">SUM(R7:R23)</f>
        <v>3394.09665462941</v>
      </c>
      <c r="S24" s="14" t="n">
        <f aca="false">SUM(S7:S23)</f>
        <v>-12529.8893979003</v>
      </c>
      <c r="T24" s="14" t="n">
        <f aca="false">SUM(T7:T23)</f>
        <v>2566.34759372495</v>
      </c>
      <c r="U24" s="14" t="n">
        <f aca="false">SUM(U7:U23)</f>
        <v>9716.71532008157</v>
      </c>
      <c r="V24" s="14" t="n">
        <f aca="false">SUM(V7:V23)</f>
        <v>12698.6308513447</v>
      </c>
      <c r="W24" s="14" t="n">
        <f aca="false">SUM(W7:W23)</f>
        <v>12427.4923124098</v>
      </c>
      <c r="X24" s="14" t="n">
        <f aca="false">SUM(X7:X23)</f>
        <v>-26798.3772349928</v>
      </c>
      <c r="Y24" s="14" t="n">
        <f aca="false">SUM(Y7:Y23)</f>
        <v>11110.7959986749</v>
      </c>
      <c r="Z24" s="14" t="n">
        <f aca="false">SUM(Z7:Z23)</f>
        <v>18461.8023792339</v>
      </c>
      <c r="AA24" s="14" t="n">
        <f aca="false">SUM(AA7:AA23)</f>
        <v>26605.3152351775</v>
      </c>
      <c r="AB24" s="14" t="n">
        <f aca="false">SUM(AB7:AB23)</f>
        <v>-1146.73804994236</v>
      </c>
      <c r="AC24" s="14" t="n">
        <f aca="false">SUM(AC7:AC23)</f>
        <v>4873.10197147119</v>
      </c>
      <c r="AD24" s="14" t="n">
        <f aca="false">SUM(AD7:AD23)</f>
        <v>-13223.6767196821</v>
      </c>
      <c r="AE24" s="14" t="n">
        <f aca="false">SUM(AE7:AE23)</f>
        <v>5276.9168220438</v>
      </c>
      <c r="AF24" s="14" t="n">
        <f aca="false">SUM(AF7:AF23)</f>
        <v>21767.8225508346</v>
      </c>
      <c r="AG24" s="14" t="n">
        <f aca="false">SUM(AG7:AG23)</f>
        <v>-29731.230287075</v>
      </c>
      <c r="AH24" s="14" t="n">
        <f aca="false">SUM(AH7:AH23)</f>
        <v>34382.7897358481</v>
      </c>
      <c r="AI24" s="14" t="n">
        <f aca="false">SUM(AI7:AI23)</f>
        <v>-7013.19936457487</v>
      </c>
      <c r="AJ24" s="14" t="n">
        <f aca="false">SUM(AJ7:AJ23)</f>
        <v>-24693.802575532</v>
      </c>
      <c r="AK24" s="14" t="n">
        <f aca="false">SUM(AK7:AK23)</f>
        <v>14521.1912453758</v>
      </c>
      <c r="AL24" s="14" t="n">
        <f aca="false">SUM(AL7:AL23)</f>
        <v>27235.3443113142</v>
      </c>
      <c r="AM24" s="14" t="n">
        <f aca="false">SUM(AM7:AM23)</f>
        <v>-5709.27486098131</v>
      </c>
      <c r="AN24" s="14" t="n">
        <f aca="false">SUM(AN7:AN23)</f>
        <v>14926.8375728848</v>
      </c>
      <c r="AO24" s="14" t="n">
        <f aca="false">SUM(AO7:AO23)</f>
        <v>52090.9412388623</v>
      </c>
      <c r="AP24" s="14" t="n">
        <f aca="false">SUM(AP7:AP23)</f>
        <v>-42462.0391034608</v>
      </c>
      <c r="AQ24" s="14" t="n">
        <f aca="false">SUM(AQ7:AQ23)</f>
        <v>-15046.5569946444</v>
      </c>
      <c r="AR24" s="14" t="n">
        <f aca="false">SUM(AR7:AR23)</f>
        <v>90745.1449550607</v>
      </c>
      <c r="AS24" s="14" t="n">
        <f aca="false">SUM(AS7:AS23)</f>
        <v>-31260.8333242869</v>
      </c>
      <c r="AT24" s="14" t="n">
        <f aca="false">SUM(AT7:AT23)</f>
        <v>-18524.7192008075</v>
      </c>
      <c r="AU24" s="14" t="n">
        <f aca="false">SUM(AU7:AU23)</f>
        <v>79061.6999139143</v>
      </c>
    </row>
    <row r="25" customFormat="false" ht="12.75" hidden="false" customHeight="false" outlineLevel="0" collapsed="false">
      <c r="N25" s="15"/>
      <c r="O25" s="15"/>
      <c r="P25" s="15"/>
      <c r="Q25" s="15"/>
      <c r="R25" s="15"/>
    </row>
    <row r="26" customFormat="false" ht="12.75" hidden="false" customHeight="false" outlineLevel="0" collapsed="false">
      <c r="A26" s="16"/>
      <c r="B26" s="17"/>
      <c r="N26" s="18"/>
      <c r="O26" s="18"/>
      <c r="P26" s="18"/>
      <c r="Q26" s="18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</row>
    <row r="28" customFormat="false" ht="12.75" hidden="false" customHeight="false" outlineLevel="0" collapsed="false">
      <c r="B28" s="0" t="s">
        <v>20</v>
      </c>
      <c r="E28" s="6" t="n">
        <v>0</v>
      </c>
      <c r="H28" s="6" t="n">
        <v>-2672.14130350815</v>
      </c>
      <c r="K28" s="6" t="n">
        <v>22998.095458048</v>
      </c>
      <c r="N28" s="6" t="n">
        <v>31930.6920403056</v>
      </c>
      <c r="O28" s="6"/>
      <c r="P28" s="6"/>
      <c r="Q28" s="6" t="n">
        <v>27000.3393092936</v>
      </c>
      <c r="T28" s="6" t="n">
        <v>-6692.25281981071</v>
      </c>
      <c r="W28" s="6" t="n">
        <v>34576.3306211848</v>
      </c>
      <c r="Z28" s="6" t="n">
        <v>2737.66604486672</v>
      </c>
      <c r="AC28" s="6" t="n">
        <v>30292.0991690072</v>
      </c>
      <c r="AF28" s="6" t="n">
        <v>15665.412788599</v>
      </c>
      <c r="AI28" s="6" t="n">
        <v>-3664.1694247984</v>
      </c>
      <c r="AL28" s="6" t="n">
        <v>16570.1521986558</v>
      </c>
      <c r="AO28" s="6" t="n">
        <v>61392.8294928071</v>
      </c>
      <c r="AR28" s="6" t="n">
        <v>33236.6922764501</v>
      </c>
      <c r="AU28" s="6" t="n">
        <v>29306.4241130201</v>
      </c>
    </row>
    <row r="30" customFormat="false" ht="12.75" hidden="false" customHeight="false" outlineLevel="0" collapsed="false">
      <c r="K30" s="14"/>
      <c r="L30" s="14"/>
      <c r="M30" s="14"/>
      <c r="N30" s="14"/>
      <c r="O30" s="14"/>
      <c r="P30" s="14"/>
      <c r="Q30" s="14"/>
    </row>
    <row r="32" customFormat="false" ht="12.75" hidden="false" customHeight="false" outlineLevel="0" collapsed="false">
      <c r="K32" s="14"/>
      <c r="L32" s="14"/>
      <c r="M32" s="14"/>
      <c r="N32" s="14"/>
      <c r="O32" s="14"/>
      <c r="P32" s="14"/>
      <c r="Q32" s="14"/>
    </row>
    <row r="33" customFormat="false" ht="12.75" hidden="false" customHeight="false" outlineLevel="0" collapsed="false">
      <c r="B33" s="19"/>
      <c r="C33" s="0" t="s">
        <v>21</v>
      </c>
    </row>
    <row r="34" customFormat="false" ht="12.75" hidden="false" customHeight="false" outlineLevel="0" collapsed="false">
      <c r="A34" s="11" t="s">
        <v>22</v>
      </c>
      <c r="B34" s="20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</row>
    <row r="35" customFormat="false" ht="12.75" hidden="false" customHeight="false" outlineLevel="0" collapsed="false">
      <c r="A35" s="0" t="s">
        <v>23</v>
      </c>
    </row>
    <row r="36" customFormat="false" ht="12.75" hidden="false" customHeight="false" outlineLevel="0" collapsed="false">
      <c r="A36" s="12" t="s">
        <v>24</v>
      </c>
      <c r="B36" s="21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6"/>
  <sheetViews>
    <sheetView showFormulas="false" showGridLines="true" showRowColHeaders="true" showZeros="true" rightToLeft="false" tabSelected="false" showOutlineSymbols="true" defaultGridColor="true" view="normal" topLeftCell="G7" colorId="64" zoomScale="100" zoomScaleNormal="100" zoomScalePageLayoutView="100" workbookViewId="0">
      <selection pane="topLeft" activeCell="S32" activeCellId="0" sqref="S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7"/>
    <col collapsed="false" customWidth="true" hidden="false" outlineLevel="0" max="3" min="3" style="0" width="4.99"/>
    <col collapsed="false" customWidth="true" hidden="false" outlineLevel="0" max="5" min="5" style="0" width="28.7"/>
    <col collapsed="false" customWidth="true" hidden="false" outlineLevel="0" max="6" min="6" style="0" width="4.99"/>
    <col collapsed="false" customWidth="true" hidden="false" outlineLevel="0" max="8" min="8" style="0" width="28.7"/>
  </cols>
  <sheetData>
    <row r="1" customFormat="false" ht="33.75" hidden="false" customHeight="false" outlineLevel="0" collapsed="false">
      <c r="A1" s="41" t="s">
        <v>55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customFormat="false" ht="30" hidden="false" customHeight="true" outlineLevel="0" collapsed="false">
      <c r="A2" s="42" t="s">
        <v>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customFormat="false" ht="30" hidden="false" customHeight="true" outlineLevel="0" collapsed="false">
      <c r="A3" s="42" t="s">
        <v>56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customFormat="false" ht="12.75" hidden="false" customHeight="false" outlineLevel="0" collapsed="false">
      <c r="A4" s="15"/>
      <c r="B4" s="15"/>
      <c r="C4" s="15"/>
      <c r="D4" s="43"/>
      <c r="E4" s="43"/>
      <c r="F4" s="43"/>
      <c r="G4" s="43"/>
      <c r="H4" s="43"/>
    </row>
    <row r="5" customFormat="false" ht="23.25" hidden="false" customHeight="false" outlineLevel="0" collapsed="false">
      <c r="A5" s="44" t="s">
        <v>25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customFormat="false" ht="12.75" hidden="false" customHeight="false" outlineLevel="0" collapsed="false">
      <c r="D6" s="43"/>
      <c r="E6" s="43"/>
      <c r="F6" s="43"/>
      <c r="G6" s="43"/>
      <c r="H6" s="43"/>
    </row>
    <row r="7" customFormat="false" ht="12.75" hidden="false" customHeight="false" outlineLevel="0" collapsed="false">
      <c r="D7" s="43"/>
      <c r="E7" s="43"/>
      <c r="F7" s="43"/>
      <c r="G7" s="43"/>
      <c r="H7" s="43"/>
    </row>
    <row r="36" customFormat="false" ht="14.25" hidden="false" customHeight="false" outlineLevel="0" collapsed="false">
      <c r="A36" s="45"/>
    </row>
  </sheetData>
  <mergeCells count="4">
    <mergeCell ref="A1:Q1"/>
    <mergeCell ref="A2:Q2"/>
    <mergeCell ref="A3:Q3"/>
    <mergeCell ref="A5:Q5"/>
  </mergeCells>
  <printOptions headings="false" gridLines="false" gridLinesSet="true" horizontalCentered="true" verticalCentered="false"/>
  <pageMargins left="0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42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D41" activeCellId="0" sqref="D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7"/>
    <col collapsed="false" customWidth="true" hidden="false" outlineLevel="0" max="3" min="3" style="0" width="4.99"/>
    <col collapsed="false" customWidth="true" hidden="false" outlineLevel="0" max="5" min="5" style="0" width="28.7"/>
    <col collapsed="false" customWidth="true" hidden="false" outlineLevel="0" max="6" min="6" style="0" width="4.99"/>
    <col collapsed="false" customWidth="true" hidden="false" outlineLevel="0" max="8" min="8" style="0" width="28.7"/>
  </cols>
  <sheetData>
    <row r="1" customFormat="false" ht="33.75" hidden="false" customHeight="false" outlineLevel="0" collapsed="false">
      <c r="A1" s="41" t="s">
        <v>55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customFormat="false" ht="30" hidden="false" customHeight="true" outlineLevel="0" collapsed="false">
      <c r="A2" s="42" t="s">
        <v>10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customFormat="false" ht="30" hidden="false" customHeight="true" outlineLevel="0" collapsed="false">
      <c r="A3" s="42" t="s">
        <v>56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customFormat="false" ht="12.75" hidden="false" customHeight="false" outlineLevel="0" collapsed="false">
      <c r="A4" s="15"/>
      <c r="B4" s="15"/>
      <c r="C4" s="15"/>
      <c r="D4" s="43"/>
      <c r="E4" s="43"/>
      <c r="F4" s="43"/>
      <c r="G4" s="43"/>
      <c r="H4" s="43"/>
    </row>
    <row r="5" customFormat="false" ht="23.25" hidden="false" customHeight="false" outlineLevel="0" collapsed="false">
      <c r="A5" s="44" t="s">
        <v>25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customFormat="false" ht="12.75" hidden="false" customHeight="false" outlineLevel="0" collapsed="false">
      <c r="D6" s="43"/>
      <c r="E6" s="43"/>
      <c r="F6" s="43"/>
      <c r="G6" s="43"/>
      <c r="H6" s="43"/>
    </row>
    <row r="7" customFormat="false" ht="12.75" hidden="false" customHeight="false" outlineLevel="0" collapsed="false">
      <c r="D7" s="43"/>
      <c r="E7" s="43"/>
      <c r="F7" s="43"/>
      <c r="G7" s="43"/>
      <c r="H7" s="43"/>
    </row>
    <row r="36" customFormat="false" ht="14.25" hidden="false" customHeight="false" outlineLevel="0" collapsed="false">
      <c r="A36" s="45"/>
    </row>
    <row r="40" customFormat="false" ht="12.75" hidden="false" customHeight="false" outlineLevel="0" collapsed="false">
      <c r="A40" s="43"/>
      <c r="B40" s="43"/>
    </row>
    <row r="41" customFormat="false" ht="12.75" hidden="false" customHeight="false" outlineLevel="0" collapsed="false">
      <c r="A41" s="43" t="s">
        <v>60</v>
      </c>
      <c r="B41" s="43"/>
    </row>
    <row r="42" customFormat="false" ht="12.75" hidden="false" customHeight="false" outlineLevel="0" collapsed="false">
      <c r="A42" s="43"/>
      <c r="B42" s="43"/>
    </row>
  </sheetData>
  <mergeCells count="4">
    <mergeCell ref="A1:Q1"/>
    <mergeCell ref="A2:Q2"/>
    <mergeCell ref="A3:Q3"/>
    <mergeCell ref="A5:Q5"/>
  </mergeCells>
  <printOptions headings="false" gridLines="false" gridLinesSet="true" horizontalCentered="true" verticalCentered="false"/>
  <pageMargins left="0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4" activeCellId="0" sqref="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7"/>
    <col collapsed="false" customWidth="true" hidden="false" outlineLevel="0" max="3" min="3" style="0" width="4.99"/>
    <col collapsed="false" customWidth="true" hidden="false" outlineLevel="0" max="5" min="5" style="0" width="28.7"/>
    <col collapsed="false" customWidth="true" hidden="false" outlineLevel="0" max="6" min="6" style="0" width="4.99"/>
    <col collapsed="false" customWidth="true" hidden="false" outlineLevel="0" max="8" min="8" style="0" width="28.7"/>
  </cols>
  <sheetData>
    <row r="1" customFormat="false" ht="33.75" hidden="false" customHeight="false" outlineLevel="0" collapsed="false">
      <c r="A1" s="41" t="s">
        <v>55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customFormat="false" ht="30" hidden="false" customHeight="true" outlineLevel="0" collapsed="false">
      <c r="A2" s="42" t="s">
        <v>11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customFormat="false" ht="30" hidden="false" customHeight="true" outlineLevel="0" collapsed="false">
      <c r="A3" s="42" t="s">
        <v>56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customFormat="false" ht="12.75" hidden="false" customHeight="false" outlineLevel="0" collapsed="false">
      <c r="A4" s="15"/>
      <c r="B4" s="15"/>
      <c r="C4" s="15"/>
      <c r="D4" s="43"/>
      <c r="E4" s="43"/>
      <c r="F4" s="43"/>
      <c r="G4" s="43"/>
      <c r="H4" s="43"/>
    </row>
    <row r="5" customFormat="false" ht="23.25" hidden="false" customHeight="false" outlineLevel="0" collapsed="false">
      <c r="A5" s="44" t="s">
        <v>25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customFormat="false" ht="12.75" hidden="false" customHeight="false" outlineLevel="0" collapsed="false">
      <c r="D6" s="43"/>
      <c r="E6" s="43"/>
      <c r="F6" s="43"/>
      <c r="G6" s="43"/>
      <c r="H6" s="43"/>
    </row>
    <row r="7" customFormat="false" ht="12.75" hidden="false" customHeight="false" outlineLevel="0" collapsed="false">
      <c r="D7" s="43"/>
      <c r="E7" s="43"/>
      <c r="F7" s="43"/>
      <c r="G7" s="43"/>
      <c r="H7" s="43"/>
    </row>
    <row r="36" customFormat="false" ht="14.25" hidden="false" customHeight="false" outlineLevel="0" collapsed="false">
      <c r="A36" s="45"/>
    </row>
  </sheetData>
  <mergeCells count="4">
    <mergeCell ref="A1:Q1"/>
    <mergeCell ref="A2:Q2"/>
    <mergeCell ref="A3:Q3"/>
    <mergeCell ref="A5:Q5"/>
  </mergeCells>
  <printOptions headings="false" gridLines="false" gridLinesSet="true" horizontalCentered="true" verticalCentered="false"/>
  <pageMargins left="0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6"/>
  <sheetViews>
    <sheetView showFormulas="false" showGridLines="true" showRowColHeaders="true" showZeros="true" rightToLeft="false" tabSelected="false" showOutlineSymbols="true" defaultGridColor="true" view="normal" topLeftCell="F6" colorId="64" zoomScale="100" zoomScaleNormal="100" zoomScalePageLayoutView="100" workbookViewId="0">
      <selection pane="topLeft" activeCell="R25" activeCellId="0" sqref="R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7"/>
    <col collapsed="false" customWidth="true" hidden="false" outlineLevel="0" max="3" min="3" style="0" width="4.99"/>
    <col collapsed="false" customWidth="true" hidden="false" outlineLevel="0" max="5" min="5" style="0" width="28.7"/>
    <col collapsed="false" customWidth="true" hidden="false" outlineLevel="0" max="6" min="6" style="0" width="4.99"/>
    <col collapsed="false" customWidth="true" hidden="false" outlineLevel="0" max="8" min="8" style="0" width="28.7"/>
  </cols>
  <sheetData>
    <row r="1" customFormat="false" ht="33.75" hidden="false" customHeight="false" outlineLevel="0" collapsed="false">
      <c r="A1" s="41" t="s">
        <v>55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customFormat="false" ht="30" hidden="false" customHeight="true" outlineLevel="0" collapsed="false">
      <c r="A2" s="42" t="s">
        <v>12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customFormat="false" ht="30" hidden="false" customHeight="true" outlineLevel="0" collapsed="false">
      <c r="A3" s="42" t="s">
        <v>56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customFormat="false" ht="12.75" hidden="false" customHeight="false" outlineLevel="0" collapsed="false">
      <c r="A4" s="15"/>
      <c r="B4" s="15"/>
      <c r="C4" s="15"/>
      <c r="D4" s="43"/>
      <c r="E4" s="43"/>
      <c r="F4" s="43"/>
      <c r="G4" s="43"/>
      <c r="H4" s="43"/>
    </row>
    <row r="5" customFormat="false" ht="23.25" hidden="false" customHeight="false" outlineLevel="0" collapsed="false">
      <c r="A5" s="44" t="s">
        <v>25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customFormat="false" ht="12.75" hidden="false" customHeight="false" outlineLevel="0" collapsed="false">
      <c r="D6" s="43"/>
      <c r="E6" s="43"/>
      <c r="F6" s="43"/>
      <c r="G6" s="43"/>
      <c r="H6" s="43"/>
    </row>
    <row r="7" customFormat="false" ht="12.75" hidden="false" customHeight="false" outlineLevel="0" collapsed="false">
      <c r="D7" s="43"/>
      <c r="E7" s="43"/>
      <c r="F7" s="43"/>
      <c r="G7" s="43"/>
      <c r="H7" s="43"/>
    </row>
    <row r="36" customFormat="false" ht="14.25" hidden="false" customHeight="false" outlineLevel="0" collapsed="false">
      <c r="A36" s="45"/>
    </row>
  </sheetData>
  <mergeCells count="4">
    <mergeCell ref="A1:Q1"/>
    <mergeCell ref="A2:Q2"/>
    <mergeCell ref="A3:Q3"/>
    <mergeCell ref="A5:Q5"/>
  </mergeCells>
  <printOptions headings="false" gridLines="false" gridLinesSet="true" horizontalCentered="true" verticalCentered="false"/>
  <pageMargins left="0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7"/>
    <col collapsed="false" customWidth="true" hidden="false" outlineLevel="0" max="3" min="3" style="0" width="4.99"/>
    <col collapsed="false" customWidth="true" hidden="false" outlineLevel="0" max="5" min="5" style="0" width="28.7"/>
    <col collapsed="false" customWidth="true" hidden="false" outlineLevel="0" max="6" min="6" style="0" width="4.99"/>
    <col collapsed="false" customWidth="true" hidden="false" outlineLevel="0" max="8" min="8" style="0" width="28.7"/>
  </cols>
  <sheetData>
    <row r="1" customFormat="false" ht="33.75" hidden="false" customHeight="false" outlineLevel="0" collapsed="false">
      <c r="A1" s="41" t="s">
        <v>55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customFormat="false" ht="30" hidden="false" customHeight="true" outlineLevel="0" collapsed="false">
      <c r="A2" s="42" t="s">
        <v>13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customFormat="false" ht="30" hidden="false" customHeight="true" outlineLevel="0" collapsed="false">
      <c r="A3" s="42" t="s">
        <v>56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customFormat="false" ht="12.75" hidden="false" customHeight="false" outlineLevel="0" collapsed="false">
      <c r="A4" s="15"/>
      <c r="B4" s="15"/>
      <c r="C4" s="15"/>
      <c r="D4" s="43"/>
      <c r="E4" s="43"/>
      <c r="F4" s="43"/>
      <c r="G4" s="43"/>
      <c r="H4" s="43"/>
    </row>
    <row r="5" customFormat="false" ht="23.25" hidden="false" customHeight="false" outlineLevel="0" collapsed="false">
      <c r="A5" s="44" t="s">
        <v>25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customFormat="false" ht="12.75" hidden="false" customHeight="false" outlineLevel="0" collapsed="false">
      <c r="D6" s="43"/>
      <c r="E6" s="43"/>
      <c r="F6" s="43"/>
      <c r="G6" s="43"/>
      <c r="H6" s="43"/>
    </row>
    <row r="7" customFormat="false" ht="12.75" hidden="false" customHeight="false" outlineLevel="0" collapsed="false">
      <c r="D7" s="43"/>
      <c r="E7" s="43"/>
      <c r="F7" s="43"/>
      <c r="G7" s="43"/>
      <c r="H7" s="43"/>
    </row>
    <row r="36" customFormat="false" ht="14.25" hidden="false" customHeight="false" outlineLevel="0" collapsed="false">
      <c r="A36" s="45"/>
    </row>
  </sheetData>
  <mergeCells count="4">
    <mergeCell ref="A1:Q1"/>
    <mergeCell ref="A2:Q2"/>
    <mergeCell ref="A3:Q3"/>
    <mergeCell ref="A5:Q5"/>
  </mergeCells>
  <printOptions headings="false" gridLines="false" gridLinesSet="true" horizontalCentered="true" verticalCentered="false"/>
  <pageMargins left="0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43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E42" activeCellId="0" sqref="E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7"/>
    <col collapsed="false" customWidth="true" hidden="false" outlineLevel="0" max="3" min="3" style="0" width="4.99"/>
    <col collapsed="false" customWidth="true" hidden="false" outlineLevel="0" max="5" min="5" style="0" width="28.7"/>
    <col collapsed="false" customWidth="true" hidden="false" outlineLevel="0" max="6" min="6" style="0" width="4.99"/>
    <col collapsed="false" customWidth="true" hidden="false" outlineLevel="0" max="8" min="8" style="0" width="28.7"/>
  </cols>
  <sheetData>
    <row r="1" customFormat="false" ht="33.75" hidden="false" customHeight="false" outlineLevel="0" collapsed="false">
      <c r="A1" s="41" t="s">
        <v>55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customFormat="false" ht="30" hidden="false" customHeight="true" outlineLevel="0" collapsed="false">
      <c r="A2" s="42" t="s">
        <v>14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customFormat="false" ht="30" hidden="false" customHeight="true" outlineLevel="0" collapsed="false">
      <c r="A3" s="42" t="s">
        <v>56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customFormat="false" ht="12.75" hidden="false" customHeight="false" outlineLevel="0" collapsed="false">
      <c r="A4" s="15"/>
      <c r="B4" s="15"/>
      <c r="C4" s="15"/>
      <c r="D4" s="43"/>
      <c r="E4" s="43"/>
      <c r="F4" s="43"/>
      <c r="G4" s="43"/>
      <c r="H4" s="43"/>
    </row>
    <row r="5" customFormat="false" ht="23.25" hidden="false" customHeight="false" outlineLevel="0" collapsed="false">
      <c r="A5" s="44" t="s">
        <v>25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customFormat="false" ht="12.75" hidden="false" customHeight="false" outlineLevel="0" collapsed="false">
      <c r="D6" s="43"/>
      <c r="E6" s="43"/>
      <c r="F6" s="43"/>
      <c r="G6" s="43"/>
      <c r="H6" s="43"/>
    </row>
    <row r="7" customFormat="false" ht="12.75" hidden="false" customHeight="false" outlineLevel="0" collapsed="false">
      <c r="D7" s="43"/>
      <c r="E7" s="43"/>
      <c r="F7" s="43"/>
      <c r="G7" s="43"/>
      <c r="H7" s="43"/>
    </row>
    <row r="36" customFormat="false" ht="14.25" hidden="false" customHeight="false" outlineLevel="0" collapsed="false">
      <c r="A36" s="45"/>
    </row>
    <row r="40" customFormat="false" ht="12.75" hidden="false" customHeight="false" outlineLevel="0" collapsed="false">
      <c r="A40" s="43"/>
      <c r="B40" s="43"/>
    </row>
    <row r="41" customFormat="false" ht="12.75" hidden="false" customHeight="false" outlineLevel="0" collapsed="false">
      <c r="A41" s="43" t="s">
        <v>61</v>
      </c>
      <c r="B41" s="43"/>
    </row>
    <row r="42" customFormat="false" ht="12.75" hidden="false" customHeight="false" outlineLevel="0" collapsed="false">
      <c r="A42" s="43"/>
      <c r="B42" s="43"/>
    </row>
    <row r="43" customFormat="false" ht="12.75" hidden="false" customHeight="false" outlineLevel="0" collapsed="false">
      <c r="B43" s="43"/>
    </row>
  </sheetData>
  <mergeCells count="4">
    <mergeCell ref="A1:Q1"/>
    <mergeCell ref="A2:Q2"/>
    <mergeCell ref="A3:Q3"/>
    <mergeCell ref="A5:Q5"/>
  </mergeCells>
  <printOptions headings="false" gridLines="false" gridLinesSet="true" horizontalCentered="true" verticalCentered="false"/>
  <pageMargins left="0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6"/>
  <sheetViews>
    <sheetView showFormulas="false" showGridLines="true" showRowColHeaders="true" showZeros="true" rightToLeft="false" tabSelected="false" showOutlineSymbols="true" defaultGridColor="true" view="normal" topLeftCell="G9" colorId="64" zoomScale="100" zoomScaleNormal="100" zoomScalePageLayoutView="100" workbookViewId="0">
      <selection pane="topLeft" activeCell="R29" activeCellId="0" sqref="R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7"/>
    <col collapsed="false" customWidth="true" hidden="false" outlineLevel="0" max="3" min="3" style="0" width="4.99"/>
    <col collapsed="false" customWidth="true" hidden="false" outlineLevel="0" max="5" min="5" style="0" width="28.7"/>
    <col collapsed="false" customWidth="true" hidden="false" outlineLevel="0" max="6" min="6" style="0" width="4.99"/>
    <col collapsed="false" customWidth="true" hidden="false" outlineLevel="0" max="8" min="8" style="0" width="28.7"/>
  </cols>
  <sheetData>
    <row r="1" customFormat="false" ht="33.75" hidden="false" customHeight="false" outlineLevel="0" collapsed="false">
      <c r="A1" s="41" t="s">
        <v>55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customFormat="false" ht="30" hidden="false" customHeight="true" outlineLevel="0" collapsed="false">
      <c r="A2" s="42" t="s">
        <v>62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customFormat="false" ht="30" hidden="false" customHeight="true" outlineLevel="0" collapsed="false">
      <c r="A3" s="42" t="s">
        <v>56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customFormat="false" ht="12.75" hidden="false" customHeight="false" outlineLevel="0" collapsed="false">
      <c r="A4" s="15"/>
      <c r="B4" s="15"/>
      <c r="C4" s="15"/>
      <c r="D4" s="43"/>
      <c r="E4" s="43"/>
      <c r="F4" s="43"/>
      <c r="G4" s="43"/>
      <c r="H4" s="43"/>
    </row>
    <row r="5" customFormat="false" ht="23.25" hidden="false" customHeight="false" outlineLevel="0" collapsed="false">
      <c r="A5" s="44" t="s">
        <v>25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customFormat="false" ht="12.75" hidden="false" customHeight="false" outlineLevel="0" collapsed="false">
      <c r="D6" s="43"/>
      <c r="E6" s="43"/>
      <c r="F6" s="43"/>
      <c r="G6" s="43"/>
      <c r="H6" s="43"/>
    </row>
    <row r="7" customFormat="false" ht="12.75" hidden="false" customHeight="false" outlineLevel="0" collapsed="false">
      <c r="D7" s="43"/>
      <c r="E7" s="43"/>
      <c r="F7" s="43"/>
      <c r="G7" s="43"/>
      <c r="H7" s="43"/>
    </row>
    <row r="36" customFormat="false" ht="14.25" hidden="false" customHeight="false" outlineLevel="0" collapsed="false">
      <c r="A36" s="45"/>
    </row>
  </sheetData>
  <mergeCells count="4">
    <mergeCell ref="A1:Q1"/>
    <mergeCell ref="A2:Q2"/>
    <mergeCell ref="A3:Q3"/>
    <mergeCell ref="A5:Q5"/>
  </mergeCells>
  <printOptions headings="false" gridLines="false" gridLinesSet="true" horizontalCentered="true" verticalCentered="false"/>
  <pageMargins left="0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6"/>
  <sheetViews>
    <sheetView showFormulas="false" showGridLines="true" showRowColHeaders="true" showZeros="true" rightToLeft="false" tabSelected="false" showOutlineSymbols="true" defaultGridColor="true" view="normal" topLeftCell="G7" colorId="64" zoomScale="100" zoomScaleNormal="100" zoomScalePageLayoutView="100" workbookViewId="0">
      <selection pane="topLeft" activeCell="R31" activeCellId="0" sqref="R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7"/>
    <col collapsed="false" customWidth="true" hidden="false" outlineLevel="0" max="3" min="3" style="0" width="4.99"/>
    <col collapsed="false" customWidth="true" hidden="false" outlineLevel="0" max="5" min="5" style="0" width="28.7"/>
    <col collapsed="false" customWidth="true" hidden="false" outlineLevel="0" max="6" min="6" style="0" width="4.99"/>
    <col collapsed="false" customWidth="true" hidden="false" outlineLevel="0" max="8" min="8" style="0" width="28.7"/>
  </cols>
  <sheetData>
    <row r="1" customFormat="false" ht="33.75" hidden="false" customHeight="false" outlineLevel="0" collapsed="false">
      <c r="A1" s="41" t="s">
        <v>55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customFormat="false" ht="30" hidden="false" customHeight="true" outlineLevel="0" collapsed="false">
      <c r="A2" s="42" t="s">
        <v>16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customFormat="false" ht="30" hidden="false" customHeight="true" outlineLevel="0" collapsed="false">
      <c r="A3" s="42" t="s">
        <v>56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customFormat="false" ht="12.75" hidden="false" customHeight="false" outlineLevel="0" collapsed="false">
      <c r="A4" s="15"/>
      <c r="B4" s="15"/>
      <c r="C4" s="15"/>
      <c r="D4" s="43"/>
      <c r="E4" s="43"/>
      <c r="F4" s="43"/>
      <c r="G4" s="43"/>
      <c r="H4" s="43"/>
    </row>
    <row r="5" customFormat="false" ht="23.25" hidden="false" customHeight="false" outlineLevel="0" collapsed="false">
      <c r="A5" s="44" t="s">
        <v>25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customFormat="false" ht="12.75" hidden="false" customHeight="false" outlineLevel="0" collapsed="false">
      <c r="D6" s="43"/>
      <c r="E6" s="43"/>
      <c r="F6" s="43"/>
      <c r="G6" s="43"/>
      <c r="H6" s="43"/>
    </row>
    <row r="7" customFormat="false" ht="12.75" hidden="false" customHeight="false" outlineLevel="0" collapsed="false">
      <c r="D7" s="43"/>
      <c r="E7" s="43"/>
      <c r="F7" s="43"/>
      <c r="G7" s="43"/>
      <c r="H7" s="43"/>
    </row>
    <row r="36" customFormat="false" ht="14.25" hidden="false" customHeight="false" outlineLevel="0" collapsed="false">
      <c r="A36" s="45"/>
    </row>
  </sheetData>
  <mergeCells count="4">
    <mergeCell ref="A1:Q1"/>
    <mergeCell ref="A2:Q2"/>
    <mergeCell ref="A3:Q3"/>
    <mergeCell ref="A5:Q5"/>
  </mergeCells>
  <printOptions headings="false" gridLines="false" gridLinesSet="true" horizontalCentered="true" verticalCentered="false"/>
  <pageMargins left="0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6"/>
  <sheetViews>
    <sheetView showFormulas="false" showGridLines="true" showRowColHeaders="true" showZeros="true" rightToLeft="false" tabSelected="false" showOutlineSymbols="true" defaultGridColor="true" view="normal" topLeftCell="F9" colorId="64" zoomScale="100" zoomScaleNormal="100" zoomScalePageLayoutView="100" workbookViewId="0">
      <selection pane="topLeft" activeCell="R25" activeCellId="0" sqref="R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7"/>
    <col collapsed="false" customWidth="true" hidden="false" outlineLevel="0" max="3" min="3" style="0" width="4.99"/>
    <col collapsed="false" customWidth="true" hidden="false" outlineLevel="0" max="5" min="5" style="0" width="28.7"/>
    <col collapsed="false" customWidth="true" hidden="false" outlineLevel="0" max="6" min="6" style="0" width="4.99"/>
    <col collapsed="false" customWidth="true" hidden="false" outlineLevel="0" max="8" min="8" style="0" width="28.7"/>
  </cols>
  <sheetData>
    <row r="1" customFormat="false" ht="33.75" hidden="false" customHeight="false" outlineLevel="0" collapsed="false">
      <c r="A1" s="41" t="s">
        <v>55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customFormat="false" ht="30" hidden="false" customHeight="true" outlineLevel="0" collapsed="false">
      <c r="A2" s="42" t="s">
        <v>63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customFormat="false" ht="30" hidden="false" customHeight="true" outlineLevel="0" collapsed="false">
      <c r="A3" s="42" t="s">
        <v>56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customFormat="false" ht="12.75" hidden="false" customHeight="false" outlineLevel="0" collapsed="false">
      <c r="A4" s="15"/>
      <c r="B4" s="15"/>
      <c r="C4" s="15"/>
      <c r="D4" s="43"/>
      <c r="E4" s="43"/>
      <c r="F4" s="43"/>
      <c r="G4" s="43"/>
      <c r="H4" s="43"/>
    </row>
    <row r="5" customFormat="false" ht="23.25" hidden="false" customHeight="false" outlineLevel="0" collapsed="false">
      <c r="A5" s="44" t="s">
        <v>25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customFormat="false" ht="12.75" hidden="false" customHeight="false" outlineLevel="0" collapsed="false">
      <c r="D6" s="43"/>
      <c r="E6" s="43"/>
      <c r="F6" s="43"/>
      <c r="G6" s="43"/>
      <c r="H6" s="43"/>
    </row>
    <row r="7" customFormat="false" ht="12.75" hidden="false" customHeight="false" outlineLevel="0" collapsed="false">
      <c r="D7" s="43"/>
      <c r="E7" s="43"/>
      <c r="F7" s="43"/>
      <c r="G7" s="43"/>
      <c r="H7" s="43"/>
    </row>
    <row r="36" customFormat="false" ht="14.25" hidden="false" customHeight="false" outlineLevel="0" collapsed="false">
      <c r="A36" s="45"/>
    </row>
  </sheetData>
  <mergeCells count="4">
    <mergeCell ref="A1:Q1"/>
    <mergeCell ref="A2:Q2"/>
    <mergeCell ref="A3:Q3"/>
    <mergeCell ref="A5:Q5"/>
  </mergeCells>
  <printOptions headings="false" gridLines="false" gridLinesSet="true" horizontalCentered="true" verticalCentered="false"/>
  <pageMargins left="0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7"/>
    <col collapsed="false" customWidth="true" hidden="false" outlineLevel="0" max="3" min="3" style="0" width="4.99"/>
    <col collapsed="false" customWidth="true" hidden="false" outlineLevel="0" max="5" min="5" style="0" width="28.7"/>
    <col collapsed="false" customWidth="true" hidden="false" outlineLevel="0" max="6" min="6" style="0" width="4.99"/>
    <col collapsed="false" customWidth="true" hidden="false" outlineLevel="0" max="8" min="8" style="0" width="28.7"/>
  </cols>
  <sheetData>
    <row r="1" customFormat="false" ht="33.75" hidden="false" customHeight="false" outlineLevel="0" collapsed="false">
      <c r="A1" s="41" t="s">
        <v>55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customFormat="false" ht="30" hidden="false" customHeight="true" outlineLevel="0" collapsed="false">
      <c r="A2" s="42" t="s">
        <v>64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customFormat="false" ht="30" hidden="false" customHeight="true" outlineLevel="0" collapsed="false">
      <c r="A3" s="42" t="s">
        <v>56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customFormat="false" ht="12.75" hidden="false" customHeight="false" outlineLevel="0" collapsed="false">
      <c r="A4" s="15"/>
      <c r="B4" s="15"/>
      <c r="C4" s="15"/>
      <c r="D4" s="43"/>
      <c r="E4" s="43"/>
      <c r="F4" s="43"/>
      <c r="G4" s="43"/>
      <c r="H4" s="43"/>
    </row>
    <row r="5" customFormat="false" ht="23.25" hidden="false" customHeight="false" outlineLevel="0" collapsed="false">
      <c r="A5" s="44" t="s">
        <v>25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customFormat="false" ht="12.75" hidden="false" customHeight="false" outlineLevel="0" collapsed="false">
      <c r="D6" s="43"/>
      <c r="E6" s="43"/>
      <c r="F6" s="43"/>
      <c r="G6" s="43"/>
      <c r="H6" s="43"/>
    </row>
    <row r="7" customFormat="false" ht="12.75" hidden="false" customHeight="false" outlineLevel="0" collapsed="false">
      <c r="D7" s="43"/>
      <c r="E7" s="43"/>
      <c r="F7" s="43"/>
      <c r="G7" s="43"/>
      <c r="H7" s="43"/>
    </row>
    <row r="36" customFormat="false" ht="14.25" hidden="false" customHeight="false" outlineLevel="0" collapsed="false">
      <c r="A36" s="45"/>
    </row>
  </sheetData>
  <mergeCells count="4">
    <mergeCell ref="A1:Q1"/>
    <mergeCell ref="A2:Q2"/>
    <mergeCell ref="A3:Q3"/>
    <mergeCell ref="A5:Q5"/>
  </mergeCells>
  <printOptions headings="false" gridLines="false" gridLinesSet="true" horizontalCentered="true" verticalCentered="false"/>
  <pageMargins left="0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:AB68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5" topLeftCell="F6" activePane="bottomRight" state="frozen"/>
      <selection pane="topLeft" activeCell="A1" activeCellId="0" sqref="A1"/>
      <selection pane="topRight" activeCell="F1" activeCellId="0" sqref="F1"/>
      <selection pane="bottomLeft" activeCell="A6" activeCellId="0" sqref="A6"/>
      <selection pane="bottomRight" activeCell="P6" activeCellId="0" sqref="P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2" width="21.7"/>
    <col collapsed="false" customWidth="true" hidden="false" outlineLevel="0" max="17" min="2" style="22" width="10.71"/>
    <col collapsed="false" customWidth="false" hidden="false" outlineLevel="0" max="18" min="18" style="23" width="9.14"/>
    <col collapsed="false" customWidth="true" hidden="false" outlineLevel="0" max="19" min="19" style="23" width="12.14"/>
    <col collapsed="false" customWidth="false" hidden="false" outlineLevel="0" max="20" min="20" style="23" width="9.14"/>
    <col collapsed="false" customWidth="false" hidden="false" outlineLevel="0" max="257" min="21" style="22" width="9.14"/>
  </cols>
  <sheetData>
    <row r="4" customFormat="false" ht="15.75" hidden="false" customHeight="false" outlineLevel="0" collapsed="false">
      <c r="A4" s="24"/>
      <c r="B4" s="25" t="s">
        <v>25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U4" s="23"/>
      <c r="V4" s="23"/>
      <c r="W4" s="23"/>
      <c r="X4" s="23"/>
      <c r="Y4" s="23"/>
      <c r="Z4" s="23"/>
      <c r="AA4" s="23"/>
      <c r="AB4" s="23"/>
    </row>
    <row r="5" customFormat="false" ht="15.75" hidden="false" customHeight="false" outlineLevel="0" collapsed="false">
      <c r="A5" s="26"/>
      <c r="B5" s="26" t="s">
        <v>26</v>
      </c>
      <c r="C5" s="26" t="s">
        <v>27</v>
      </c>
      <c r="D5" s="26" t="s">
        <v>28</v>
      </c>
      <c r="E5" s="26" t="s">
        <v>29</v>
      </c>
      <c r="F5" s="26" t="s">
        <v>30</v>
      </c>
      <c r="G5" s="26" t="s">
        <v>31</v>
      </c>
      <c r="H5" s="26" t="s">
        <v>32</v>
      </c>
      <c r="I5" s="26" t="s">
        <v>33</v>
      </c>
      <c r="J5" s="26" t="s">
        <v>34</v>
      </c>
      <c r="K5" s="26" t="s">
        <v>35</v>
      </c>
      <c r="L5" s="26" t="s">
        <v>36</v>
      </c>
      <c r="M5" s="26" t="s">
        <v>37</v>
      </c>
      <c r="N5" s="27" t="s">
        <v>38</v>
      </c>
      <c r="O5" s="27" t="s">
        <v>39</v>
      </c>
      <c r="P5" s="27" t="s">
        <v>40</v>
      </c>
      <c r="Q5" s="27" t="s">
        <v>41</v>
      </c>
      <c r="U5" s="23"/>
      <c r="V5" s="23"/>
      <c r="W5" s="23"/>
      <c r="X5" s="23"/>
      <c r="Y5" s="23"/>
      <c r="Z5" s="23"/>
      <c r="AA5" s="23"/>
      <c r="AB5" s="23"/>
    </row>
    <row r="6" customFormat="false" ht="16.5" hidden="false" customHeight="false" outlineLevel="0" collapsed="false">
      <c r="A6" s="28" t="s">
        <v>42</v>
      </c>
      <c r="B6" s="29" t="n">
        <v>18999</v>
      </c>
      <c r="C6" s="29" t="n">
        <v>-2602</v>
      </c>
      <c r="D6" s="29" t="n">
        <v>23121</v>
      </c>
      <c r="E6" s="29" t="n">
        <v>32067</v>
      </c>
      <c r="F6" s="29" t="n">
        <v>27000</v>
      </c>
      <c r="G6" s="29" t="n">
        <v>-6695</v>
      </c>
      <c r="H6" s="29" t="n">
        <v>35042</v>
      </c>
      <c r="I6" s="29" t="n">
        <v>2875</v>
      </c>
      <c r="J6" s="29" t="n">
        <v>27400</v>
      </c>
      <c r="K6" s="29" t="n">
        <v>14500</v>
      </c>
      <c r="L6" s="29" t="n">
        <v>-2909.078</v>
      </c>
      <c r="M6" s="29" t="n">
        <v>16412.451</v>
      </c>
      <c r="N6" s="30" t="n">
        <v>61971</v>
      </c>
      <c r="O6" s="30" t="n">
        <v>32797</v>
      </c>
      <c r="P6" s="30" t="n">
        <v>28876</v>
      </c>
      <c r="Q6" s="30" t="n">
        <f aca="false">SUM(B6:P6)</f>
        <v>308854.373</v>
      </c>
      <c r="U6" s="31"/>
      <c r="V6" s="23"/>
      <c r="W6" s="23"/>
      <c r="X6" s="23"/>
      <c r="Y6" s="32"/>
      <c r="Z6" s="32"/>
      <c r="AA6" s="23"/>
      <c r="AB6" s="23"/>
    </row>
    <row r="7" customFormat="false" ht="16.5" hidden="false" customHeight="false" outlineLevel="0" collapsed="false">
      <c r="A7" s="28" t="s">
        <v>43</v>
      </c>
      <c r="B7" s="29" t="n">
        <v>606</v>
      </c>
      <c r="C7" s="33" t="n">
        <v>1268</v>
      </c>
      <c r="D7" s="29" t="n">
        <v>8326</v>
      </c>
      <c r="E7" s="29" t="n">
        <v>10737</v>
      </c>
      <c r="F7" s="33" t="n">
        <v>9436</v>
      </c>
      <c r="G7" s="29" t="n">
        <v>2311</v>
      </c>
      <c r="H7" s="29" t="n">
        <v>12475</v>
      </c>
      <c r="I7" s="29" t="n">
        <v>13259</v>
      </c>
      <c r="J7" s="29" t="n">
        <v>2359</v>
      </c>
      <c r="K7" s="29" t="n">
        <v>4009</v>
      </c>
      <c r="L7" s="29" t="n">
        <v>-1548</v>
      </c>
      <c r="M7" s="29" t="n">
        <v>46518</v>
      </c>
      <c r="N7" s="30" t="n">
        <f aca="false">15692+4581</f>
        <v>20273</v>
      </c>
      <c r="O7" s="30" t="n">
        <f aca="false">23752+2463</f>
        <v>26215</v>
      </c>
      <c r="P7" s="30" t="n">
        <f aca="false">29079+3418</f>
        <v>32497</v>
      </c>
      <c r="Q7" s="30" t="n">
        <f aca="false">SUM(B7:P7)</f>
        <v>188741</v>
      </c>
      <c r="S7" s="34"/>
      <c r="U7" s="31"/>
      <c r="V7" s="23"/>
      <c r="W7" s="23"/>
      <c r="X7" s="23"/>
      <c r="Y7" s="32"/>
      <c r="Z7" s="32"/>
      <c r="AA7" s="23"/>
      <c r="AB7" s="23"/>
    </row>
    <row r="8" customFormat="false" ht="16.5" hidden="false" customHeight="false" outlineLevel="0" collapsed="false">
      <c r="A8" s="28" t="s">
        <v>44</v>
      </c>
      <c r="B8" s="29" t="n">
        <v>-2602</v>
      </c>
      <c r="C8" s="33" t="n">
        <v>-5203</v>
      </c>
      <c r="D8" s="29" t="n">
        <v>-270</v>
      </c>
      <c r="E8" s="29" t="n">
        <v>1082</v>
      </c>
      <c r="F8" s="33" t="n">
        <v>849</v>
      </c>
      <c r="G8" s="29" t="n">
        <v>-181</v>
      </c>
      <c r="H8" s="29" t="n">
        <v>-3358</v>
      </c>
      <c r="I8" s="29" t="n">
        <v>-3936</v>
      </c>
      <c r="J8" s="29" t="n">
        <v>3674</v>
      </c>
      <c r="K8" s="29" t="n">
        <v>-6918</v>
      </c>
      <c r="L8" s="29" t="n">
        <v>2948</v>
      </c>
      <c r="M8" s="29" t="n">
        <v>6453</v>
      </c>
      <c r="N8" s="30" t="n">
        <v>-6238</v>
      </c>
      <c r="O8" s="30"/>
      <c r="P8" s="30"/>
      <c r="Q8" s="30" t="n">
        <f aca="false">SUM(B8:P8)</f>
        <v>-13700</v>
      </c>
      <c r="S8" s="34"/>
      <c r="U8" s="31"/>
      <c r="V8" s="32"/>
      <c r="W8" s="32"/>
      <c r="X8" s="32"/>
      <c r="Y8" s="32"/>
      <c r="Z8" s="32"/>
      <c r="AA8" s="23"/>
      <c r="AB8" s="23"/>
    </row>
    <row r="9" customFormat="false" ht="16.5" hidden="false" customHeight="false" outlineLevel="0" collapsed="false">
      <c r="A9" s="28" t="s">
        <v>45</v>
      </c>
      <c r="B9" s="29" t="n">
        <v>1337</v>
      </c>
      <c r="C9" s="33" t="n">
        <v>3065</v>
      </c>
      <c r="D9" s="29" t="n">
        <v>254</v>
      </c>
      <c r="E9" s="29" t="n">
        <v>5458</v>
      </c>
      <c r="F9" s="33" t="n">
        <v>4715</v>
      </c>
      <c r="G9" s="29" t="n">
        <v>1518</v>
      </c>
      <c r="H9" s="29" t="n">
        <v>4617</v>
      </c>
      <c r="I9" s="29" t="n">
        <v>2626</v>
      </c>
      <c r="J9" s="29" t="n">
        <v>5666</v>
      </c>
      <c r="K9" s="29" t="n">
        <v>3794</v>
      </c>
      <c r="L9" s="29" t="n">
        <v>3436</v>
      </c>
      <c r="M9" s="29" t="n">
        <v>6215</v>
      </c>
      <c r="N9" s="30" t="n">
        <v>8725</v>
      </c>
      <c r="O9" s="30" t="n">
        <v>8858</v>
      </c>
      <c r="P9" s="30" t="n">
        <v>8926</v>
      </c>
      <c r="Q9" s="30" t="n">
        <f aca="false">SUM(B9:P9)</f>
        <v>69210</v>
      </c>
      <c r="S9" s="34"/>
      <c r="U9" s="31"/>
      <c r="V9" s="23"/>
      <c r="W9" s="23"/>
      <c r="X9" s="23"/>
      <c r="Y9" s="32"/>
      <c r="Z9" s="32"/>
      <c r="AA9" s="23"/>
      <c r="AB9" s="23"/>
    </row>
    <row r="10" customFormat="false" ht="17.25" hidden="false" customHeight="true" outlineLevel="0" collapsed="false">
      <c r="A10" s="28" t="s">
        <v>46</v>
      </c>
      <c r="B10" s="29" t="n">
        <v>739.75</v>
      </c>
      <c r="C10" s="33" t="n">
        <v>2448.75</v>
      </c>
      <c r="D10" s="29" t="n">
        <v>3300.75</v>
      </c>
      <c r="E10" s="29" t="n">
        <v>13810.75</v>
      </c>
      <c r="F10" s="33" t="n">
        <v>12057.5</v>
      </c>
      <c r="G10" s="29" t="n">
        <v>28189.5</v>
      </c>
      <c r="H10" s="29" t="n">
        <v>13870.5</v>
      </c>
      <c r="I10" s="29" t="n">
        <v>17382.5</v>
      </c>
      <c r="J10" s="29" t="n">
        <v>34723.035</v>
      </c>
      <c r="K10" s="29" t="n">
        <v>14584.726</v>
      </c>
      <c r="L10" s="29" t="n">
        <v>18681.462</v>
      </c>
      <c r="M10" s="29" t="n">
        <v>4110.774</v>
      </c>
      <c r="N10" s="30" t="n">
        <v>13282</v>
      </c>
      <c r="O10" s="30" t="n">
        <v>17176</v>
      </c>
      <c r="P10" s="30" t="n">
        <v>5503</v>
      </c>
      <c r="Q10" s="30" t="n">
        <f aca="false">SUM(B10:P10)</f>
        <v>199860.997</v>
      </c>
      <c r="S10" s="34"/>
      <c r="U10" s="31"/>
      <c r="V10" s="23"/>
      <c r="W10" s="23"/>
      <c r="X10" s="23"/>
      <c r="Y10" s="32"/>
      <c r="Z10" s="32"/>
      <c r="AA10" s="23"/>
      <c r="AB10" s="23"/>
    </row>
    <row r="11" customFormat="false" ht="2.25" hidden="false" customHeight="true" outlineLevel="0" collapsed="false">
      <c r="A11" s="28" t="s">
        <v>47</v>
      </c>
      <c r="B11" s="29" t="n">
        <f aca="false">+B8+B7</f>
        <v>-1996</v>
      </c>
      <c r="C11" s="29" t="n">
        <f aca="false">+C8+C7</f>
        <v>-3935</v>
      </c>
      <c r="D11" s="29" t="n">
        <f aca="false">+D8+D7</f>
        <v>8056</v>
      </c>
      <c r="E11" s="29" t="n">
        <f aca="false">+E8+E7</f>
        <v>11819</v>
      </c>
      <c r="F11" s="29" t="n">
        <f aca="false">+F8+F7</f>
        <v>10285</v>
      </c>
      <c r="G11" s="29" t="n">
        <f aca="false">+G8+G7</f>
        <v>2130</v>
      </c>
      <c r="H11" s="29" t="n">
        <f aca="false">+H8+H7</f>
        <v>9117</v>
      </c>
      <c r="I11" s="29" t="n">
        <f aca="false">+I8+I7</f>
        <v>9323</v>
      </c>
      <c r="J11" s="29" t="n">
        <f aca="false">+J8+J7</f>
        <v>6033</v>
      </c>
      <c r="K11" s="29" t="n">
        <f aca="false">+K8+K7</f>
        <v>-2909</v>
      </c>
      <c r="L11" s="29" t="n">
        <f aca="false">+L8+L7</f>
        <v>1400</v>
      </c>
      <c r="M11" s="29" t="n">
        <f aca="false">+M8+M7</f>
        <v>52971</v>
      </c>
      <c r="N11" s="30" t="n">
        <f aca="false">+N8+N7</f>
        <v>14035</v>
      </c>
      <c r="O11" s="30" t="n">
        <f aca="false">+O8+O7</f>
        <v>26215</v>
      </c>
      <c r="P11" s="30" t="n">
        <f aca="false">+P8+P7</f>
        <v>32497</v>
      </c>
      <c r="Q11" s="30" t="n">
        <f aca="false">SUM(B11:P11)</f>
        <v>175041</v>
      </c>
      <c r="S11" s="34"/>
      <c r="U11" s="31"/>
      <c r="V11" s="23"/>
      <c r="W11" s="23"/>
      <c r="X11" s="23"/>
      <c r="Y11" s="32"/>
      <c r="Z11" s="32"/>
      <c r="AA11" s="23"/>
      <c r="AB11" s="23"/>
    </row>
    <row r="12" customFormat="false" ht="15.75" hidden="false" customHeight="false" outlineLevel="0" collapsed="false">
      <c r="A12" s="35" t="s">
        <v>48</v>
      </c>
      <c r="B12" s="36" t="n">
        <f aca="false">SUM(B4:B10)</f>
        <v>19079.75</v>
      </c>
      <c r="C12" s="36" t="n">
        <f aca="false">SUM(C4:C10)</f>
        <v>-1023.25</v>
      </c>
      <c r="D12" s="36" t="n">
        <f aca="false">SUM(D4:D10)</f>
        <v>34731.75</v>
      </c>
      <c r="E12" s="36" t="n">
        <f aca="false">SUM(E4:E10)</f>
        <v>63154.75</v>
      </c>
      <c r="F12" s="36" t="n">
        <f aca="false">SUM(F4:F10)</f>
        <v>54057.5</v>
      </c>
      <c r="G12" s="36" t="n">
        <f aca="false">SUM(G4:G10)</f>
        <v>25142.5</v>
      </c>
      <c r="H12" s="36" t="n">
        <f aca="false">SUM(H4:H10)</f>
        <v>62646.5</v>
      </c>
      <c r="I12" s="36" t="n">
        <f aca="false">SUM(I4:I10)</f>
        <v>32206.5</v>
      </c>
      <c r="J12" s="36" t="n">
        <v>71026</v>
      </c>
      <c r="K12" s="36" t="n">
        <v>29585</v>
      </c>
      <c r="L12" s="36" t="n">
        <v>20110</v>
      </c>
      <c r="M12" s="36" t="n">
        <v>83477</v>
      </c>
      <c r="N12" s="36" t="n">
        <v>100662</v>
      </c>
      <c r="O12" s="36" t="n">
        <v>94209</v>
      </c>
      <c r="P12" s="36" t="n">
        <v>82333</v>
      </c>
      <c r="Q12" s="36" t="n">
        <f aca="false">SUM(Q4:Q10)</f>
        <v>752966.37</v>
      </c>
      <c r="U12" s="23"/>
      <c r="V12" s="23"/>
      <c r="W12" s="23"/>
      <c r="X12" s="23"/>
      <c r="Y12" s="23"/>
      <c r="Z12" s="23"/>
      <c r="AA12" s="23"/>
      <c r="AB12" s="23"/>
    </row>
    <row r="13" customFormat="false" ht="15.75" hidden="false" customHeight="false" outlineLevel="0" collapsed="false">
      <c r="A13" s="37" t="s">
        <v>49</v>
      </c>
      <c r="B13" s="38" t="n">
        <f aca="false">+B6</f>
        <v>18999</v>
      </c>
      <c r="C13" s="38" t="n">
        <f aca="false">+C6</f>
        <v>-2602</v>
      </c>
      <c r="D13" s="38" t="n">
        <f aca="false">+D6</f>
        <v>23121</v>
      </c>
      <c r="E13" s="38" t="n">
        <f aca="false">+E6</f>
        <v>32067</v>
      </c>
      <c r="F13" s="38" t="n">
        <f aca="false">+F6</f>
        <v>27000</v>
      </c>
      <c r="G13" s="38" t="n">
        <f aca="false">+G6</f>
        <v>-6695</v>
      </c>
      <c r="H13" s="38" t="n">
        <f aca="false">+H6</f>
        <v>35042</v>
      </c>
      <c r="I13" s="38" t="n">
        <f aca="false">+I6</f>
        <v>2875</v>
      </c>
      <c r="J13" s="38" t="n">
        <f aca="false">+J6</f>
        <v>27400</v>
      </c>
      <c r="K13" s="38" t="n">
        <f aca="false">+K6</f>
        <v>14500</v>
      </c>
      <c r="L13" s="38" t="n">
        <f aca="false">+L6</f>
        <v>-2909.078</v>
      </c>
      <c r="M13" s="38" t="n">
        <f aca="false">+M6</f>
        <v>16412.451</v>
      </c>
      <c r="N13" s="38" t="n">
        <f aca="false">+N6</f>
        <v>61971</v>
      </c>
      <c r="O13" s="38" t="n">
        <f aca="false">+O6-125300</f>
        <v>-92503</v>
      </c>
      <c r="P13" s="38" t="n">
        <f aca="false">+P6-70000</f>
        <v>-41124</v>
      </c>
      <c r="Q13" s="30" t="n">
        <f aca="false">SUM(B13:P13)</f>
        <v>113554.373</v>
      </c>
      <c r="U13" s="23"/>
      <c r="V13" s="23"/>
      <c r="W13" s="23"/>
      <c r="X13" s="23"/>
      <c r="Y13" s="23"/>
      <c r="Z13" s="23"/>
      <c r="AA13" s="23"/>
      <c r="AB13" s="23"/>
    </row>
    <row r="14" customFormat="false" ht="15.75" hidden="false" customHeight="false" outlineLevel="0" collapsed="false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U14" s="23"/>
      <c r="V14" s="23"/>
      <c r="W14" s="23"/>
      <c r="X14" s="23"/>
      <c r="Y14" s="23"/>
      <c r="Z14" s="23"/>
      <c r="AA14" s="23"/>
      <c r="AB14" s="23"/>
    </row>
    <row r="15" customFormat="false" ht="15.75" hidden="false" customHeight="false" outlineLevel="0" collapsed="false">
      <c r="A15" s="24"/>
      <c r="B15" s="25" t="s">
        <v>50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</row>
    <row r="16" customFormat="false" ht="15.75" hidden="false" customHeight="false" outlineLevel="0" collapsed="false">
      <c r="A16" s="26"/>
      <c r="B16" s="26" t="s">
        <v>26</v>
      </c>
      <c r="C16" s="26" t="s">
        <v>27</v>
      </c>
      <c r="D16" s="26" t="s">
        <v>28</v>
      </c>
      <c r="E16" s="26" t="s">
        <v>29</v>
      </c>
      <c r="F16" s="26" t="s">
        <v>30</v>
      </c>
      <c r="G16" s="26" t="s">
        <v>31</v>
      </c>
      <c r="H16" s="26" t="s">
        <v>32</v>
      </c>
      <c r="I16" s="26" t="s">
        <v>33</v>
      </c>
      <c r="J16" s="26" t="s">
        <v>34</v>
      </c>
      <c r="K16" s="26" t="s">
        <v>35</v>
      </c>
      <c r="L16" s="26" t="s">
        <v>36</v>
      </c>
      <c r="M16" s="26" t="s">
        <v>37</v>
      </c>
      <c r="N16" s="27" t="s">
        <v>38</v>
      </c>
      <c r="O16" s="27" t="s">
        <v>39</v>
      </c>
      <c r="P16" s="27" t="s">
        <v>51</v>
      </c>
      <c r="Q16" s="27" t="s">
        <v>41</v>
      </c>
    </row>
    <row r="17" customFormat="false" ht="15.75" hidden="false" customHeight="false" outlineLevel="0" collapsed="false">
      <c r="A17" s="28" t="s">
        <v>42</v>
      </c>
      <c r="B17" s="29" t="n">
        <f aca="false">+B6-7137.383</f>
        <v>11861.617</v>
      </c>
      <c r="C17" s="29" t="n">
        <f aca="false">+C6-20115.133</f>
        <v>-22717.133</v>
      </c>
      <c r="D17" s="29" t="n">
        <f aca="false">+D6-18167.884</f>
        <v>4953.116</v>
      </c>
      <c r="E17" s="29" t="n">
        <f aca="false">+E6-13364.6</f>
        <v>18702.4</v>
      </c>
      <c r="F17" s="29" t="n">
        <f aca="false">+F6-7603.252</f>
        <v>19396.748</v>
      </c>
      <c r="G17" s="29" t="n">
        <f aca="false">+G6-21428.083</f>
        <v>-28123.083</v>
      </c>
      <c r="H17" s="29" t="n">
        <f aca="false">+H6-19353.734</f>
        <v>15688.266</v>
      </c>
      <c r="I17" s="29" t="n">
        <f aca="false">+I6-14236.931</f>
        <v>-11361.931</v>
      </c>
      <c r="J17" s="29" t="n">
        <v>19700</v>
      </c>
      <c r="K17" s="29" t="n">
        <v>-7200.744</v>
      </c>
      <c r="L17" s="29" t="n">
        <v>-22509.078</v>
      </c>
      <c r="M17" s="29" t="n">
        <v>1994.362</v>
      </c>
      <c r="N17" s="30" t="n">
        <v>46307</v>
      </c>
      <c r="O17" s="30" t="n">
        <v>17789</v>
      </c>
      <c r="P17" s="30" t="n">
        <v>10833</v>
      </c>
      <c r="Q17" s="30" t="n">
        <f aca="false">SUM(B17:P17)</f>
        <v>75313.54</v>
      </c>
    </row>
    <row r="18" customFormat="false" ht="15.75" hidden="false" customHeight="false" outlineLevel="0" collapsed="false">
      <c r="A18" s="28" t="s">
        <v>43</v>
      </c>
      <c r="B18" s="29" t="n">
        <v>-673.686</v>
      </c>
      <c r="C18" s="29" t="n">
        <v>-544.5</v>
      </c>
      <c r="D18" s="29" t="n">
        <v>4501.393</v>
      </c>
      <c r="E18" s="29" t="n">
        <v>3878.024</v>
      </c>
      <c r="F18" s="29" t="n">
        <v>6231.304</v>
      </c>
      <c r="G18" s="29" t="n">
        <v>-1081.585</v>
      </c>
      <c r="H18" s="29" t="n">
        <v>8935.167</v>
      </c>
      <c r="I18" s="29" t="n">
        <v>5792.389</v>
      </c>
      <c r="J18" s="29" t="n">
        <v>-3978.579</v>
      </c>
      <c r="K18" s="29" t="n">
        <v>-1363.455</v>
      </c>
      <c r="L18" s="29" t="n">
        <v>-7962.979</v>
      </c>
      <c r="M18" s="29" t="n">
        <v>40036.242</v>
      </c>
      <c r="N18" s="30" t="n">
        <f aca="false">8930+4581</f>
        <v>13511</v>
      </c>
      <c r="O18" s="30" t="n">
        <f aca="false">16123+1844</f>
        <v>17967</v>
      </c>
      <c r="P18" s="30" t="n">
        <f aca="false">20179+2695</f>
        <v>22874</v>
      </c>
      <c r="Q18" s="30" t="n">
        <f aca="false">SUM(B18:P18)</f>
        <v>108121.735</v>
      </c>
      <c r="S18" s="34"/>
    </row>
    <row r="19" customFormat="false" ht="15.75" hidden="false" customHeight="false" outlineLevel="0" collapsed="false">
      <c r="A19" s="28" t="s">
        <v>44</v>
      </c>
      <c r="B19" s="29" t="n">
        <v>-2749.127</v>
      </c>
      <c r="C19" s="29" t="n">
        <v>-5388.699</v>
      </c>
      <c r="D19" s="29" t="n">
        <v>-452.653</v>
      </c>
      <c r="E19" s="29" t="n">
        <v>728.158</v>
      </c>
      <c r="F19" s="29" t="n">
        <v>560.408</v>
      </c>
      <c r="G19" s="29" t="n">
        <v>-549.53</v>
      </c>
      <c r="H19" s="29" t="n">
        <v>-3738.717</v>
      </c>
      <c r="I19" s="29" t="n">
        <v>-4369.782</v>
      </c>
      <c r="J19" s="29" t="n">
        <v>3401.684</v>
      </c>
      <c r="K19" s="29" t="n">
        <v>-7223.897</v>
      </c>
      <c r="L19" s="29" t="n">
        <v>2555.2</v>
      </c>
      <c r="M19" s="29" t="n">
        <v>4704.903</v>
      </c>
      <c r="N19" s="30" t="n">
        <v>-7560</v>
      </c>
      <c r="O19" s="30"/>
      <c r="P19" s="30"/>
      <c r="Q19" s="30" t="n">
        <f aca="false">SUM(B19:P19)</f>
        <v>-20082.052</v>
      </c>
      <c r="S19" s="34"/>
    </row>
    <row r="20" customFormat="false" ht="15.75" hidden="false" customHeight="false" outlineLevel="0" collapsed="false">
      <c r="A20" s="28" t="s">
        <v>45</v>
      </c>
      <c r="B20" s="29" t="n">
        <v>1134.049</v>
      </c>
      <c r="C20" s="29" t="n">
        <v>2786.412</v>
      </c>
      <c r="D20" s="29" t="n">
        <v>-103.08</v>
      </c>
      <c r="E20" s="29" t="n">
        <v>4425.951</v>
      </c>
      <c r="F20" s="29" t="n">
        <v>4002.052</v>
      </c>
      <c r="G20" s="29" t="n">
        <v>694.017</v>
      </c>
      <c r="H20" s="29" t="n">
        <v>3018.466</v>
      </c>
      <c r="I20" s="29" t="n">
        <v>110.597</v>
      </c>
      <c r="J20" s="29" t="n">
        <v>3056.52</v>
      </c>
      <c r="K20" s="29" t="n">
        <v>2396.559</v>
      </c>
      <c r="L20" s="29" t="n">
        <v>2234.504</v>
      </c>
      <c r="M20" s="29" t="n">
        <v>4242.695</v>
      </c>
      <c r="N20" s="30" t="n">
        <v>5839</v>
      </c>
      <c r="O20" s="30" t="n">
        <v>6647</v>
      </c>
      <c r="P20" s="30" t="n">
        <v>4850</v>
      </c>
      <c r="Q20" s="30" t="n">
        <f aca="false">SUM(B20:P20)</f>
        <v>45334.742</v>
      </c>
      <c r="S20" s="34"/>
    </row>
    <row r="21" customFormat="false" ht="15.75" hidden="false" customHeight="false" outlineLevel="0" collapsed="false">
      <c r="A21" s="28" t="s">
        <v>46</v>
      </c>
      <c r="B21" s="29" t="n">
        <v>623.35</v>
      </c>
      <c r="C21" s="29" t="n">
        <v>2302.995</v>
      </c>
      <c r="D21" s="29" t="n">
        <v>3159.112</v>
      </c>
      <c r="E21" s="29" t="n">
        <v>12475.945</v>
      </c>
      <c r="F21" s="29" t="n">
        <v>10863.893</v>
      </c>
      <c r="G21" s="29" t="n">
        <v>26686.241</v>
      </c>
      <c r="H21" s="29" t="n">
        <v>12024.887</v>
      </c>
      <c r="I21" s="29" t="n">
        <v>13524.98</v>
      </c>
      <c r="J21" s="29" t="n">
        <v>33302.823</v>
      </c>
      <c r="K21" s="29" t="n">
        <v>12905.372</v>
      </c>
      <c r="L21" s="29" t="n">
        <v>16887.309</v>
      </c>
      <c r="M21" s="29" t="n">
        <v>1634.747</v>
      </c>
      <c r="N21" s="30" t="n">
        <v>9464</v>
      </c>
      <c r="O21" s="30" t="n">
        <v>13173</v>
      </c>
      <c r="P21" s="30" t="n">
        <v>-30</v>
      </c>
      <c r="Q21" s="30" t="n">
        <f aca="false">SUM(B21:P21)</f>
        <v>168998.654</v>
      </c>
      <c r="S21" s="34"/>
    </row>
    <row r="22" customFormat="false" ht="0.75" hidden="false" customHeight="true" outlineLevel="0" collapsed="false">
      <c r="A22" s="28" t="s">
        <v>47</v>
      </c>
      <c r="B22" s="29" t="n">
        <f aca="false">+B19+B18</f>
        <v>-3422.813</v>
      </c>
      <c r="C22" s="29" t="n">
        <f aca="false">+C19+C18</f>
        <v>-5933.199</v>
      </c>
      <c r="D22" s="29" t="n">
        <f aca="false">+D19+D18</f>
        <v>4048.74</v>
      </c>
      <c r="E22" s="29" t="n">
        <f aca="false">+E19+E18</f>
        <v>4606.182</v>
      </c>
      <c r="F22" s="29" t="n">
        <f aca="false">+F19+F18</f>
        <v>6791.712</v>
      </c>
      <c r="G22" s="29" t="n">
        <f aca="false">+G19+G18</f>
        <v>-1631.115</v>
      </c>
      <c r="H22" s="29" t="n">
        <f aca="false">+H19+H18</f>
        <v>5196.45</v>
      </c>
      <c r="I22" s="29" t="n">
        <f aca="false">+I19+I18</f>
        <v>1422.607</v>
      </c>
      <c r="J22" s="29" t="n">
        <f aca="false">+J19+J18</f>
        <v>-576.895</v>
      </c>
      <c r="K22" s="29" t="n">
        <f aca="false">+K19+K18</f>
        <v>-8587.352</v>
      </c>
      <c r="L22" s="29" t="n">
        <f aca="false">+L19+L18</f>
        <v>-5407.779</v>
      </c>
      <c r="M22" s="29" t="n">
        <f aca="false">+M19+M18</f>
        <v>44741.145</v>
      </c>
      <c r="N22" s="30" t="n">
        <f aca="false">+N18+N19</f>
        <v>5951</v>
      </c>
      <c r="O22" s="30" t="n">
        <f aca="false">+O18+O19</f>
        <v>17967</v>
      </c>
      <c r="P22" s="30" t="n">
        <f aca="false">+P18+P19</f>
        <v>22874</v>
      </c>
      <c r="Q22" s="30" t="n">
        <f aca="false">SUM(B22:P22)</f>
        <v>88039.683</v>
      </c>
      <c r="S22" s="34"/>
    </row>
    <row r="23" customFormat="false" ht="15.75" hidden="false" customHeight="false" outlineLevel="0" collapsed="false">
      <c r="A23" s="35" t="s">
        <v>48</v>
      </c>
      <c r="B23" s="36" t="n">
        <f aca="false">SUM(B17:B21)</f>
        <v>10196.203</v>
      </c>
      <c r="C23" s="36" t="n">
        <f aca="false">SUM(C17:C21)</f>
        <v>-23560.925</v>
      </c>
      <c r="D23" s="36" t="n">
        <f aca="false">SUM(D17:D21)</f>
        <v>12057.888</v>
      </c>
      <c r="E23" s="36" t="n">
        <f aca="false">SUM(E17:E21)</f>
        <v>40210.478</v>
      </c>
      <c r="F23" s="36" t="n">
        <f aca="false">SUM(F17:F21)</f>
        <v>41054.405</v>
      </c>
      <c r="G23" s="36" t="n">
        <f aca="false">SUM(G17:G21)</f>
        <v>-2373.94</v>
      </c>
      <c r="H23" s="36" t="n">
        <f aca="false">SUM(H17:H21)</f>
        <v>35928.069</v>
      </c>
      <c r="I23" s="36" t="n">
        <f aca="false">SUM(I17:I21)</f>
        <v>3696.253</v>
      </c>
      <c r="J23" s="36" t="n">
        <v>50057</v>
      </c>
      <c r="K23" s="36" t="n">
        <v>-3497</v>
      </c>
      <c r="L23" s="36" t="n">
        <v>-11745</v>
      </c>
      <c r="M23" s="36" t="n">
        <v>32405</v>
      </c>
      <c r="N23" s="36" t="n">
        <v>46316</v>
      </c>
      <c r="O23" s="36" t="n">
        <v>34130</v>
      </c>
      <c r="P23" s="36" t="n">
        <v>20395</v>
      </c>
      <c r="Q23" s="36" t="n">
        <f aca="false">SUM(Q17:Q21)</f>
        <v>377686.619</v>
      </c>
    </row>
    <row r="24" customFormat="false" ht="15.75" hidden="false" customHeight="false" outlineLevel="0" collapsed="false">
      <c r="A24" s="37" t="s">
        <v>49</v>
      </c>
      <c r="B24" s="39" t="n">
        <f aca="false">+B17</f>
        <v>11861.617</v>
      </c>
      <c r="C24" s="39" t="n">
        <f aca="false">+C17</f>
        <v>-22717.133</v>
      </c>
      <c r="D24" s="39" t="n">
        <f aca="false">+D17</f>
        <v>4953.116</v>
      </c>
      <c r="E24" s="39" t="n">
        <f aca="false">+E17</f>
        <v>18702.4</v>
      </c>
      <c r="F24" s="39" t="n">
        <f aca="false">+F17</f>
        <v>19396.748</v>
      </c>
      <c r="G24" s="39" t="n">
        <f aca="false">+G17</f>
        <v>-28123.083</v>
      </c>
      <c r="H24" s="39" t="n">
        <f aca="false">+H17</f>
        <v>15688.266</v>
      </c>
      <c r="I24" s="39" t="n">
        <f aca="false">+I17</f>
        <v>-11361.931</v>
      </c>
      <c r="J24" s="39" t="n">
        <f aca="false">+J17</f>
        <v>19700</v>
      </c>
      <c r="K24" s="39" t="n">
        <f aca="false">+K17</f>
        <v>-7200.744</v>
      </c>
      <c r="L24" s="39" t="n">
        <f aca="false">+L17</f>
        <v>-22509.078</v>
      </c>
      <c r="M24" s="39" t="n">
        <f aca="false">+M17</f>
        <v>1994.362</v>
      </c>
      <c r="N24" s="39" t="n">
        <f aca="false">+N17</f>
        <v>46307</v>
      </c>
      <c r="O24" s="39" t="n">
        <f aca="false">+O17-125300</f>
        <v>-107511</v>
      </c>
      <c r="P24" s="39" t="n">
        <f aca="false">+P17-70000</f>
        <v>-59167</v>
      </c>
      <c r="Q24" s="30" t="n">
        <f aca="false">SUM(B24:P24)</f>
        <v>-119986.46</v>
      </c>
    </row>
    <row r="27" customFormat="false" ht="15.75" hidden="false" customHeight="false" outlineLevel="0" collapsed="false">
      <c r="A27" s="24"/>
      <c r="B27" s="25" t="s">
        <v>52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customFormat="false" ht="15.75" hidden="false" customHeight="false" outlineLevel="0" collapsed="false">
      <c r="A28" s="26"/>
      <c r="B28" s="26" t="s">
        <v>26</v>
      </c>
      <c r="C28" s="26" t="s">
        <v>27</v>
      </c>
      <c r="D28" s="26" t="s">
        <v>28</v>
      </c>
      <c r="E28" s="26" t="s">
        <v>29</v>
      </c>
      <c r="F28" s="26" t="s">
        <v>30</v>
      </c>
      <c r="G28" s="26" t="s">
        <v>31</v>
      </c>
      <c r="H28" s="26" t="s">
        <v>32</v>
      </c>
      <c r="I28" s="26" t="s">
        <v>33</v>
      </c>
      <c r="J28" s="26" t="s">
        <v>34</v>
      </c>
      <c r="K28" s="26" t="s">
        <v>35</v>
      </c>
      <c r="L28" s="26" t="s">
        <v>36</v>
      </c>
      <c r="M28" s="26" t="s">
        <v>53</v>
      </c>
      <c r="N28" s="27" t="s">
        <v>38</v>
      </c>
      <c r="O28" s="27" t="s">
        <v>39</v>
      </c>
      <c r="P28" s="27" t="s">
        <v>54</v>
      </c>
      <c r="Q28" s="27" t="s">
        <v>41</v>
      </c>
    </row>
    <row r="29" customFormat="false" ht="15.75" hidden="false" customHeight="false" outlineLevel="0" collapsed="false">
      <c r="A29" s="28" t="s">
        <v>42</v>
      </c>
      <c r="B29" s="29" t="n">
        <v>1861</v>
      </c>
      <c r="C29" s="29" t="n">
        <v>1669</v>
      </c>
      <c r="D29" s="29" t="n">
        <v>1758</v>
      </c>
      <c r="E29" s="29" t="n">
        <v>2147</v>
      </c>
      <c r="F29" s="29" t="n">
        <v>2157</v>
      </c>
      <c r="G29" s="29" t="n">
        <v>2205</v>
      </c>
      <c r="H29" s="29" t="n">
        <v>1933</v>
      </c>
      <c r="I29" s="29" t="n">
        <v>2034</v>
      </c>
      <c r="J29" s="29" t="n">
        <v>2361</v>
      </c>
      <c r="K29" s="29" t="n">
        <v>2045</v>
      </c>
      <c r="L29" s="29" t="n">
        <v>2338</v>
      </c>
      <c r="M29" s="29" t="n">
        <v>2532</v>
      </c>
      <c r="N29" s="30" t="n">
        <v>2671</v>
      </c>
      <c r="O29" s="30"/>
      <c r="P29" s="30"/>
      <c r="Q29" s="30" t="n">
        <f aca="false">SUM(B29:N29)</f>
        <v>27711</v>
      </c>
    </row>
    <row r="30" customFormat="false" ht="15.75" hidden="false" customHeight="false" outlineLevel="0" collapsed="false">
      <c r="A30" s="28" t="s">
        <v>43</v>
      </c>
      <c r="B30" s="29" t="n">
        <v>21</v>
      </c>
      <c r="C30" s="29" t="n">
        <v>71</v>
      </c>
      <c r="D30" s="29" t="n">
        <v>53</v>
      </c>
      <c r="E30" s="29" t="n">
        <v>105</v>
      </c>
      <c r="F30" s="29" t="n">
        <v>170</v>
      </c>
      <c r="G30" s="29" t="n">
        <v>159</v>
      </c>
      <c r="H30" s="29" t="n">
        <v>170</v>
      </c>
      <c r="I30" s="29" t="n">
        <v>209</v>
      </c>
      <c r="J30" s="29" t="n">
        <v>259</v>
      </c>
      <c r="K30" s="29" t="n">
        <v>257</v>
      </c>
      <c r="L30" s="29" t="n">
        <v>1052</v>
      </c>
      <c r="M30" s="29" t="n">
        <v>1708</v>
      </c>
      <c r="N30" s="30" t="n">
        <v>906</v>
      </c>
      <c r="O30" s="30"/>
      <c r="P30" s="30"/>
      <c r="Q30" s="30" t="n">
        <f aca="false">SUM(B30:N30)</f>
        <v>5140</v>
      </c>
      <c r="S30" s="34"/>
    </row>
    <row r="31" customFormat="false" ht="15.75" hidden="false" customHeight="false" outlineLevel="0" collapsed="false">
      <c r="A31" s="28" t="s">
        <v>44</v>
      </c>
      <c r="B31" s="29" t="n">
        <v>9</v>
      </c>
      <c r="C31" s="29" t="n">
        <v>9</v>
      </c>
      <c r="D31" s="29" t="n">
        <v>11</v>
      </c>
      <c r="E31" s="29" t="n">
        <v>16</v>
      </c>
      <c r="F31" s="29" t="n">
        <v>21</v>
      </c>
      <c r="G31" s="29" t="n">
        <v>36</v>
      </c>
      <c r="H31" s="29" t="n">
        <v>88</v>
      </c>
      <c r="I31" s="29" t="n">
        <v>423</v>
      </c>
      <c r="J31" s="29" t="n">
        <v>489</v>
      </c>
      <c r="K31" s="29" t="n">
        <v>273</v>
      </c>
      <c r="L31" s="29" t="n">
        <v>326</v>
      </c>
      <c r="M31" s="29" t="n">
        <v>259</v>
      </c>
      <c r="N31" s="30" t="n">
        <v>177</v>
      </c>
      <c r="O31" s="30"/>
      <c r="P31" s="30"/>
      <c r="Q31" s="30" t="n">
        <f aca="false">SUM(B31:N31)</f>
        <v>2137</v>
      </c>
      <c r="S31" s="34"/>
    </row>
    <row r="32" customFormat="false" ht="15.75" hidden="false" customHeight="false" outlineLevel="0" collapsed="false">
      <c r="A32" s="28" t="s">
        <v>45</v>
      </c>
      <c r="B32" s="29" t="n">
        <v>46</v>
      </c>
      <c r="C32" s="29" t="n">
        <v>60</v>
      </c>
      <c r="D32" s="29" t="n">
        <v>68</v>
      </c>
      <c r="E32" s="29" t="n">
        <v>96</v>
      </c>
      <c r="F32" s="29" t="n">
        <v>90</v>
      </c>
      <c r="G32" s="29" t="n">
        <v>105</v>
      </c>
      <c r="H32" s="29" t="n">
        <v>108</v>
      </c>
      <c r="I32" s="29" t="n">
        <v>116</v>
      </c>
      <c r="J32" s="29" t="n">
        <v>250</v>
      </c>
      <c r="K32" s="29" t="n">
        <v>371</v>
      </c>
      <c r="L32" s="29" t="n">
        <v>487</v>
      </c>
      <c r="M32" s="29" t="n">
        <v>521</v>
      </c>
      <c r="N32" s="30" t="n">
        <v>378</v>
      </c>
      <c r="O32" s="30"/>
      <c r="P32" s="30"/>
      <c r="Q32" s="30" t="n">
        <f aca="false">SUM(B32:N32)</f>
        <v>2696</v>
      </c>
      <c r="S32" s="34"/>
    </row>
    <row r="33" customFormat="false" ht="15.75" hidden="false" customHeight="false" outlineLevel="0" collapsed="false">
      <c r="A33" s="28" t="s">
        <v>46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30"/>
      <c r="O33" s="30"/>
      <c r="P33" s="30"/>
      <c r="Q33" s="30" t="n">
        <f aca="false">SUM(B33:N33)</f>
        <v>0</v>
      </c>
      <c r="S33" s="34"/>
    </row>
    <row r="34" customFormat="false" ht="0.95" hidden="false" customHeight="true" outlineLevel="0" collapsed="false">
      <c r="A34" s="28" t="s">
        <v>47</v>
      </c>
      <c r="B34" s="29" t="n">
        <f aca="false">+B31+B30</f>
        <v>30</v>
      </c>
      <c r="C34" s="29" t="n">
        <f aca="false">+C31+C30</f>
        <v>80</v>
      </c>
      <c r="D34" s="29" t="n">
        <f aca="false">+D31+D30</f>
        <v>64</v>
      </c>
      <c r="E34" s="29" t="n">
        <f aca="false">+E31+E30</f>
        <v>121</v>
      </c>
      <c r="F34" s="29" t="n">
        <f aca="false">+F31+F30</f>
        <v>191</v>
      </c>
      <c r="G34" s="29" t="n">
        <f aca="false">+G31+G30</f>
        <v>195</v>
      </c>
      <c r="H34" s="29" t="n">
        <f aca="false">+H31+H30</f>
        <v>258</v>
      </c>
      <c r="I34" s="29" t="n">
        <f aca="false">+I31+I30</f>
        <v>632</v>
      </c>
      <c r="J34" s="29" t="n">
        <f aca="false">+J31+J30</f>
        <v>748</v>
      </c>
      <c r="K34" s="29" t="n">
        <f aca="false">+K31+K30</f>
        <v>530</v>
      </c>
      <c r="L34" s="29" t="n">
        <f aca="false">+L31+L30</f>
        <v>1378</v>
      </c>
      <c r="M34" s="29" t="n">
        <f aca="false">+M31+M30</f>
        <v>1967</v>
      </c>
      <c r="N34" s="30" t="n">
        <f aca="false">+N30+N31</f>
        <v>1083</v>
      </c>
      <c r="O34" s="30" t="n">
        <f aca="false">+O30+O31</f>
        <v>0</v>
      </c>
      <c r="P34" s="30"/>
      <c r="Q34" s="30" t="n">
        <f aca="false">SUM(B34:N34)</f>
        <v>7277</v>
      </c>
      <c r="S34" s="34"/>
    </row>
    <row r="35" customFormat="false" ht="15.75" hidden="false" customHeight="false" outlineLevel="0" collapsed="false">
      <c r="A35" s="35" t="s">
        <v>48</v>
      </c>
      <c r="B35" s="36" t="n">
        <f aca="false">SUM(B29:B33)</f>
        <v>1937</v>
      </c>
      <c r="C35" s="36" t="n">
        <f aca="false">SUM(C29:C33)</f>
        <v>1809</v>
      </c>
      <c r="D35" s="36" t="n">
        <f aca="false">SUM(D29:D33)</f>
        <v>1890</v>
      </c>
      <c r="E35" s="36" t="n">
        <f aca="false">SUM(E29:E33)</f>
        <v>2364</v>
      </c>
      <c r="F35" s="36" t="n">
        <f aca="false">SUM(F29:F33)</f>
        <v>2438</v>
      </c>
      <c r="G35" s="36" t="n">
        <f aca="false">SUM(G29:G33)</f>
        <v>2505</v>
      </c>
      <c r="H35" s="36" t="n">
        <f aca="false">SUM(H29:H33)</f>
        <v>2299</v>
      </c>
      <c r="I35" s="36" t="n">
        <f aca="false">SUM(I29:I33)</f>
        <v>2782</v>
      </c>
      <c r="J35" s="36" t="n">
        <f aca="false">SUM(J29:J33)</f>
        <v>3359</v>
      </c>
      <c r="K35" s="36" t="n">
        <f aca="false">SUM(K29:K33)</f>
        <v>2946</v>
      </c>
      <c r="L35" s="36" t="n">
        <f aca="false">SUM(L29:L33)</f>
        <v>4203</v>
      </c>
      <c r="M35" s="36" t="n">
        <f aca="false">SUM(M29:M33)</f>
        <v>5020</v>
      </c>
      <c r="N35" s="36" t="n">
        <f aca="false">SUM(N29:N33)</f>
        <v>4132</v>
      </c>
      <c r="O35" s="36" t="n">
        <f aca="false">SUM(O29:O33)</f>
        <v>0</v>
      </c>
      <c r="P35" s="36"/>
      <c r="Q35" s="36" t="n">
        <f aca="false">SUM(Q29:Q33)</f>
        <v>37684</v>
      </c>
    </row>
    <row r="37" customFormat="false" ht="12.75" hidden="false" customHeight="false" outlineLevel="0" collapsed="false">
      <c r="A37" s="2"/>
      <c r="B37" s="5"/>
      <c r="C37" s="5"/>
      <c r="D37" s="5"/>
    </row>
    <row r="38" customFormat="false" ht="12.75" hidden="false" customHeight="false" outlineLevel="0" collapsed="false">
      <c r="A38" s="2"/>
      <c r="B38" s="5"/>
      <c r="C38" s="5"/>
      <c r="D38" s="5"/>
    </row>
    <row r="39" customFormat="false" ht="12.75" hidden="false" customHeight="false" outlineLevel="0" collapsed="false">
      <c r="A39" s="2"/>
      <c r="B39" s="5"/>
      <c r="C39" s="5"/>
      <c r="D39" s="5"/>
    </row>
    <row r="40" customFormat="false" ht="12.75" hidden="false" customHeight="false" outlineLevel="0" collapsed="false">
      <c r="A40" s="2"/>
      <c r="B40" s="5"/>
      <c r="C40" s="5"/>
      <c r="D40" s="5"/>
    </row>
    <row r="41" customFormat="false" ht="12.75" hidden="false" customHeight="false" outlineLevel="0" collapsed="false">
      <c r="A41" s="2"/>
      <c r="B41" s="5"/>
      <c r="C41" s="5"/>
      <c r="D41" s="5"/>
      <c r="H41" s="39"/>
    </row>
    <row r="42" customFormat="false" ht="12.75" hidden="false" customHeight="false" outlineLevel="0" collapsed="false">
      <c r="A42" s="2"/>
      <c r="B42" s="5"/>
      <c r="C42" s="5"/>
      <c r="D42" s="5"/>
      <c r="H42" s="39"/>
    </row>
    <row r="43" customFormat="false" ht="12.75" hidden="false" customHeight="false" outlineLevel="0" collapsed="false">
      <c r="A43" s="2"/>
      <c r="B43" s="5"/>
      <c r="C43" s="5"/>
      <c r="D43" s="5"/>
    </row>
    <row r="44" customFormat="false" ht="12.75" hidden="false" customHeight="false" outlineLevel="0" collapsed="false">
      <c r="A44" s="2"/>
      <c r="B44" s="5"/>
      <c r="C44" s="5"/>
      <c r="D44" s="5"/>
    </row>
    <row r="45" customFormat="false" ht="12.75" hidden="false" customHeight="false" outlineLevel="0" collapsed="false">
      <c r="A45" s="2"/>
      <c r="B45" s="5"/>
      <c r="C45" s="5"/>
      <c r="D45" s="5"/>
    </row>
    <row r="46" customFormat="false" ht="12.75" hidden="false" customHeight="false" outlineLevel="0" collapsed="false">
      <c r="A46" s="2"/>
      <c r="B46" s="5"/>
      <c r="C46" s="5"/>
      <c r="D46" s="5"/>
    </row>
    <row r="47" customFormat="false" ht="12.75" hidden="false" customHeight="false" outlineLevel="0" collapsed="false">
      <c r="A47" s="2"/>
      <c r="B47" s="5"/>
      <c r="C47" s="5"/>
      <c r="D47" s="5"/>
    </row>
    <row r="48" customFormat="false" ht="12.75" hidden="false" customHeight="false" outlineLevel="0" collapsed="false">
      <c r="A48" s="2"/>
      <c r="B48" s="5"/>
      <c r="C48" s="5"/>
      <c r="D48" s="5"/>
    </row>
    <row r="49" customFormat="false" ht="12.75" hidden="false" customHeight="false" outlineLevel="0" collapsed="false">
      <c r="A49" s="2"/>
      <c r="B49" s="5"/>
      <c r="C49" s="5"/>
      <c r="D49" s="5"/>
    </row>
    <row r="50" customFormat="false" ht="12.75" hidden="false" customHeight="false" outlineLevel="0" collapsed="false">
      <c r="A50" s="2"/>
      <c r="B50" s="5"/>
      <c r="C50" s="5"/>
      <c r="D50" s="5"/>
    </row>
    <row r="51" customFormat="false" ht="12.75" hidden="false" customHeight="false" outlineLevel="0" collapsed="false">
      <c r="A51" s="2"/>
      <c r="B51" s="5"/>
      <c r="C51" s="5"/>
      <c r="D51" s="5"/>
    </row>
    <row r="52" customFormat="false" ht="12.75" hidden="false" customHeight="false" outlineLevel="0" collapsed="false">
      <c r="A52" s="2"/>
      <c r="B52" s="5"/>
      <c r="C52" s="5"/>
      <c r="D52" s="5"/>
    </row>
    <row r="53" customFormat="false" ht="12.75" hidden="false" customHeight="false" outlineLevel="0" collapsed="false">
      <c r="A53" s="2"/>
      <c r="B53" s="5"/>
      <c r="C53" s="5"/>
      <c r="D53" s="5"/>
    </row>
    <row r="54" customFormat="false" ht="12.75" hidden="false" customHeight="false" outlineLevel="0" collapsed="false">
      <c r="A54" s="2"/>
      <c r="B54" s="5"/>
      <c r="C54" s="5"/>
      <c r="D54" s="5"/>
    </row>
    <row r="55" customFormat="false" ht="12.75" hidden="false" customHeight="false" outlineLevel="0" collapsed="false">
      <c r="A55" s="2"/>
      <c r="B55" s="5"/>
      <c r="C55" s="5"/>
      <c r="D55" s="5"/>
    </row>
    <row r="56" customFormat="false" ht="12.75" hidden="false" customHeight="false" outlineLevel="0" collapsed="false">
      <c r="A56" s="2"/>
      <c r="B56" s="5"/>
      <c r="C56" s="5"/>
      <c r="D56" s="5"/>
    </row>
    <row r="57" customFormat="false" ht="12.75" hidden="false" customHeight="false" outlineLevel="0" collapsed="false">
      <c r="A57" s="2"/>
      <c r="B57" s="5"/>
      <c r="C57" s="5"/>
      <c r="D57" s="5"/>
    </row>
    <row r="58" customFormat="false" ht="12.75" hidden="false" customHeight="false" outlineLevel="0" collapsed="false">
      <c r="A58" s="2"/>
      <c r="B58" s="5"/>
      <c r="C58" s="5"/>
      <c r="D58" s="5"/>
    </row>
    <row r="59" customFormat="false" ht="12.75" hidden="false" customHeight="false" outlineLevel="0" collapsed="false">
      <c r="A59" s="2"/>
      <c r="B59" s="5"/>
      <c r="C59" s="5"/>
      <c r="D59" s="5"/>
    </row>
    <row r="60" customFormat="false" ht="12.75" hidden="false" customHeight="false" outlineLevel="0" collapsed="false">
      <c r="A60" s="2"/>
      <c r="B60" s="5"/>
      <c r="C60" s="5"/>
      <c r="D60" s="5"/>
    </row>
    <row r="61" customFormat="false" ht="12.75" hidden="false" customHeight="false" outlineLevel="0" collapsed="false">
      <c r="A61" s="2"/>
      <c r="B61" s="5"/>
      <c r="C61" s="5"/>
      <c r="D61" s="5"/>
    </row>
    <row r="62" customFormat="false" ht="12.75" hidden="false" customHeight="false" outlineLevel="0" collapsed="false">
      <c r="A62" s="2"/>
      <c r="B62" s="5"/>
      <c r="C62" s="5"/>
      <c r="D62" s="5"/>
    </row>
    <row r="63" customFormat="false" ht="12.75" hidden="false" customHeight="false" outlineLevel="0" collapsed="false">
      <c r="A63" s="2"/>
      <c r="B63" s="5"/>
      <c r="C63" s="5"/>
      <c r="D63" s="5"/>
    </row>
    <row r="64" customFormat="false" ht="12.75" hidden="false" customHeight="false" outlineLevel="0" collapsed="false">
      <c r="A64" s="2"/>
      <c r="B64" s="40"/>
      <c r="C64" s="5"/>
      <c r="D64" s="5"/>
    </row>
    <row r="65" customFormat="false" ht="12.75" hidden="false" customHeight="false" outlineLevel="0" collapsed="false">
      <c r="A65" s="2"/>
      <c r="B65" s="5"/>
      <c r="C65" s="5"/>
      <c r="D65" s="5"/>
    </row>
    <row r="66" customFormat="false" ht="12.75" hidden="false" customHeight="false" outlineLevel="0" collapsed="false">
      <c r="A66" s="2"/>
      <c r="B66" s="5"/>
      <c r="C66" s="5"/>
      <c r="D66" s="5"/>
    </row>
    <row r="67" customFormat="false" ht="12.75" hidden="false" customHeight="false" outlineLevel="0" collapsed="false">
      <c r="A67" s="2"/>
      <c r="B67" s="5"/>
      <c r="C67" s="5"/>
      <c r="D67" s="5"/>
    </row>
    <row r="68" customFormat="false" ht="12.75" hidden="false" customHeight="false" outlineLevel="0" collapsed="false">
      <c r="A68" s="2"/>
      <c r="B68" s="5"/>
      <c r="C68" s="5"/>
      <c r="D68" s="5"/>
    </row>
  </sheetData>
  <mergeCells count="3">
    <mergeCell ref="B4:Q4"/>
    <mergeCell ref="B15:Q15"/>
    <mergeCell ref="B27:Q27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7"/>
    <col collapsed="false" customWidth="true" hidden="false" outlineLevel="0" max="3" min="3" style="0" width="4.99"/>
    <col collapsed="false" customWidth="true" hidden="false" outlineLevel="0" max="5" min="5" style="0" width="28.7"/>
    <col collapsed="false" customWidth="true" hidden="false" outlineLevel="0" max="6" min="6" style="0" width="4.99"/>
    <col collapsed="false" customWidth="true" hidden="false" outlineLevel="0" max="8" min="8" style="0" width="28.7"/>
  </cols>
  <sheetData>
    <row r="1" customFormat="false" ht="33.75" hidden="false" customHeight="false" outlineLevel="0" collapsed="false">
      <c r="A1" s="41" t="s">
        <v>55</v>
      </c>
      <c r="B1" s="41"/>
      <c r="C1" s="41"/>
      <c r="D1" s="41"/>
      <c r="E1" s="41"/>
      <c r="F1" s="41"/>
      <c r="G1" s="41"/>
      <c r="H1" s="41"/>
    </row>
    <row r="2" customFormat="false" ht="30" hidden="false" customHeight="true" outlineLevel="0" collapsed="false">
      <c r="A2" s="42" t="s">
        <v>43</v>
      </c>
      <c r="B2" s="42"/>
      <c r="C2" s="42"/>
      <c r="D2" s="42"/>
      <c r="E2" s="42"/>
      <c r="F2" s="42"/>
      <c r="G2" s="42"/>
      <c r="H2" s="42"/>
    </row>
    <row r="3" customFormat="false" ht="30" hidden="false" customHeight="true" outlineLevel="0" collapsed="false">
      <c r="A3" s="42" t="s">
        <v>56</v>
      </c>
      <c r="B3" s="42"/>
      <c r="C3" s="42"/>
      <c r="D3" s="42"/>
      <c r="E3" s="42"/>
      <c r="F3" s="42"/>
      <c r="G3" s="42"/>
      <c r="H3" s="42"/>
    </row>
    <row r="4" customFormat="false" ht="12.75" hidden="false" customHeight="false" outlineLevel="0" collapsed="false">
      <c r="D4" s="43"/>
      <c r="E4" s="43"/>
      <c r="F4" s="43"/>
      <c r="G4" s="43"/>
      <c r="H4" s="43"/>
    </row>
    <row r="5" customFormat="false" ht="23.25" hidden="false" customHeight="false" outlineLevel="0" collapsed="false">
      <c r="A5" s="44" t="s">
        <v>25</v>
      </c>
      <c r="B5" s="44"/>
      <c r="C5" s="44"/>
      <c r="D5" s="44"/>
      <c r="E5" s="44"/>
      <c r="F5" s="44"/>
      <c r="G5" s="44"/>
      <c r="H5" s="44"/>
    </row>
    <row r="6" customFormat="false" ht="12.75" hidden="false" customHeight="false" outlineLevel="0" collapsed="false">
      <c r="D6" s="43"/>
      <c r="E6" s="43"/>
      <c r="F6" s="43"/>
      <c r="G6" s="43"/>
      <c r="H6" s="43"/>
    </row>
    <row r="7" customFormat="false" ht="12.75" hidden="false" customHeight="false" outlineLevel="0" collapsed="false">
      <c r="D7" s="43"/>
      <c r="E7" s="43"/>
      <c r="F7" s="43"/>
      <c r="G7" s="43"/>
      <c r="H7" s="43"/>
    </row>
  </sheetData>
  <mergeCells count="4">
    <mergeCell ref="A1:H1"/>
    <mergeCell ref="A2:H2"/>
    <mergeCell ref="A3:H3"/>
    <mergeCell ref="A5:H5"/>
  </mergeCells>
  <printOptions headings="false" gridLines="false" gridLinesSet="true" horizontalCentered="true" verticalCentered="false"/>
  <pageMargins left="0" right="0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7"/>
    <col collapsed="false" customWidth="true" hidden="false" outlineLevel="0" max="3" min="3" style="0" width="4.99"/>
    <col collapsed="false" customWidth="true" hidden="false" outlineLevel="0" max="5" min="5" style="0" width="28.7"/>
    <col collapsed="false" customWidth="true" hidden="false" outlineLevel="0" max="6" min="6" style="0" width="4.99"/>
    <col collapsed="false" customWidth="true" hidden="false" outlineLevel="0" max="8" min="8" style="0" width="28.7"/>
  </cols>
  <sheetData>
    <row r="1" customFormat="false" ht="33.75" hidden="false" customHeight="false" outlineLevel="0" collapsed="false">
      <c r="A1" s="41" t="s">
        <v>55</v>
      </c>
      <c r="B1" s="41"/>
      <c r="C1" s="41"/>
      <c r="D1" s="41"/>
      <c r="E1" s="41"/>
      <c r="F1" s="41"/>
      <c r="G1" s="41"/>
      <c r="H1" s="41"/>
    </row>
    <row r="2" customFormat="false" ht="30" hidden="false" customHeight="true" outlineLevel="0" collapsed="false">
      <c r="A2" s="42" t="s">
        <v>43</v>
      </c>
      <c r="B2" s="42"/>
      <c r="C2" s="42"/>
      <c r="D2" s="42"/>
      <c r="E2" s="42"/>
      <c r="F2" s="42"/>
      <c r="G2" s="42"/>
      <c r="H2" s="42"/>
    </row>
    <row r="3" customFormat="false" ht="30" hidden="false" customHeight="true" outlineLevel="0" collapsed="false">
      <c r="A3" s="42" t="s">
        <v>56</v>
      </c>
      <c r="B3" s="42"/>
      <c r="C3" s="42"/>
      <c r="D3" s="42"/>
      <c r="E3" s="42"/>
      <c r="F3" s="42"/>
      <c r="G3" s="42"/>
      <c r="H3" s="42"/>
    </row>
    <row r="4" customFormat="false" ht="12.75" hidden="false" customHeight="false" outlineLevel="0" collapsed="false">
      <c r="D4" s="43"/>
      <c r="E4" s="43"/>
      <c r="F4" s="43"/>
      <c r="G4" s="43"/>
      <c r="H4" s="43"/>
    </row>
    <row r="5" customFormat="false" ht="23.25" hidden="false" customHeight="false" outlineLevel="0" collapsed="false">
      <c r="A5" s="44" t="s">
        <v>50</v>
      </c>
      <c r="B5" s="44"/>
      <c r="C5" s="44"/>
      <c r="D5" s="44"/>
      <c r="E5" s="44"/>
      <c r="F5" s="44"/>
      <c r="G5" s="44"/>
      <c r="H5" s="44"/>
    </row>
    <row r="6" customFormat="false" ht="12.75" hidden="false" customHeight="false" outlineLevel="0" collapsed="false">
      <c r="D6" s="43"/>
      <c r="E6" s="43"/>
      <c r="F6" s="43"/>
      <c r="G6" s="43"/>
      <c r="H6" s="43"/>
    </row>
    <row r="7" customFormat="false" ht="12.75" hidden="false" customHeight="false" outlineLevel="0" collapsed="false">
      <c r="D7" s="43"/>
      <c r="E7" s="43"/>
      <c r="F7" s="43"/>
      <c r="G7" s="43"/>
      <c r="H7" s="43"/>
    </row>
  </sheetData>
  <mergeCells count="4">
    <mergeCell ref="A1:H1"/>
    <mergeCell ref="A2:H2"/>
    <mergeCell ref="A3:H3"/>
    <mergeCell ref="A5:H5"/>
  </mergeCells>
  <printOptions headings="false" gridLines="false" gridLinesSet="true" horizontalCentered="true" verticalCentered="false"/>
  <pageMargins left="0" right="0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7"/>
    <col collapsed="false" customWidth="true" hidden="false" outlineLevel="0" max="3" min="3" style="0" width="4.99"/>
    <col collapsed="false" customWidth="true" hidden="false" outlineLevel="0" max="5" min="5" style="0" width="28.7"/>
    <col collapsed="false" customWidth="true" hidden="false" outlineLevel="0" max="6" min="6" style="0" width="4.99"/>
    <col collapsed="false" customWidth="true" hidden="false" outlineLevel="0" max="8" min="8" style="0" width="28.7"/>
  </cols>
  <sheetData>
    <row r="1" customFormat="false" ht="33.75" hidden="false" customHeight="false" outlineLevel="0" collapsed="false">
      <c r="A1" s="41" t="s">
        <v>55</v>
      </c>
      <c r="B1" s="41"/>
      <c r="C1" s="41"/>
      <c r="D1" s="41"/>
      <c r="E1" s="41"/>
      <c r="F1" s="41"/>
      <c r="G1" s="41"/>
      <c r="H1" s="41"/>
    </row>
    <row r="2" customFormat="false" ht="30" hidden="false" customHeight="true" outlineLevel="0" collapsed="false">
      <c r="A2" s="42" t="s">
        <v>44</v>
      </c>
      <c r="B2" s="42"/>
      <c r="C2" s="42"/>
      <c r="D2" s="42"/>
      <c r="E2" s="42"/>
      <c r="F2" s="42"/>
      <c r="G2" s="42"/>
      <c r="H2" s="42"/>
    </row>
    <row r="3" customFormat="false" ht="30" hidden="false" customHeight="true" outlineLevel="0" collapsed="false">
      <c r="A3" s="42" t="s">
        <v>56</v>
      </c>
      <c r="B3" s="42"/>
      <c r="C3" s="42"/>
      <c r="D3" s="42"/>
      <c r="E3" s="42"/>
      <c r="F3" s="42"/>
      <c r="G3" s="42"/>
      <c r="H3" s="42"/>
    </row>
    <row r="4" customFormat="false" ht="12.75" hidden="false" customHeight="false" outlineLevel="0" collapsed="false">
      <c r="D4" s="43"/>
      <c r="E4" s="43"/>
      <c r="F4" s="43"/>
      <c r="G4" s="43"/>
      <c r="H4" s="43"/>
    </row>
    <row r="5" customFormat="false" ht="23.25" hidden="false" customHeight="false" outlineLevel="0" collapsed="false">
      <c r="A5" s="44" t="s">
        <v>25</v>
      </c>
      <c r="B5" s="44"/>
      <c r="C5" s="44"/>
      <c r="D5" s="44"/>
      <c r="E5" s="44"/>
      <c r="F5" s="44"/>
      <c r="G5" s="44"/>
      <c r="H5" s="44"/>
    </row>
    <row r="6" customFormat="false" ht="12.75" hidden="false" customHeight="false" outlineLevel="0" collapsed="false">
      <c r="D6" s="43"/>
      <c r="E6" s="43"/>
      <c r="F6" s="43"/>
      <c r="G6" s="43"/>
      <c r="H6" s="43"/>
    </row>
    <row r="7" customFormat="false" ht="12.75" hidden="false" customHeight="false" outlineLevel="0" collapsed="false">
      <c r="D7" s="43"/>
      <c r="E7" s="43"/>
      <c r="F7" s="43"/>
      <c r="G7" s="43"/>
      <c r="H7" s="43"/>
    </row>
  </sheetData>
  <mergeCells count="4">
    <mergeCell ref="A1:H1"/>
    <mergeCell ref="A2:H2"/>
    <mergeCell ref="A3:H3"/>
    <mergeCell ref="A5:H5"/>
  </mergeCells>
  <printOptions headings="false" gridLines="false" gridLinesSet="true" horizontalCentered="true" verticalCentered="false"/>
  <pageMargins left="0" right="0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7"/>
    <col collapsed="false" customWidth="true" hidden="false" outlineLevel="0" max="3" min="3" style="0" width="4.99"/>
    <col collapsed="false" customWidth="true" hidden="false" outlineLevel="0" max="5" min="5" style="0" width="28.7"/>
    <col collapsed="false" customWidth="true" hidden="false" outlineLevel="0" max="6" min="6" style="0" width="4.99"/>
    <col collapsed="false" customWidth="true" hidden="false" outlineLevel="0" max="8" min="8" style="0" width="28.7"/>
  </cols>
  <sheetData>
    <row r="1" customFormat="false" ht="33.75" hidden="false" customHeight="false" outlineLevel="0" collapsed="false">
      <c r="A1" s="41" t="s">
        <v>55</v>
      </c>
      <c r="B1" s="41"/>
      <c r="C1" s="41"/>
      <c r="D1" s="41"/>
      <c r="E1" s="41"/>
      <c r="F1" s="41"/>
      <c r="G1" s="41"/>
      <c r="H1" s="41"/>
    </row>
    <row r="2" customFormat="false" ht="30" hidden="false" customHeight="true" outlineLevel="0" collapsed="false">
      <c r="A2" s="42" t="s">
        <v>44</v>
      </c>
      <c r="B2" s="42"/>
      <c r="C2" s="42"/>
      <c r="D2" s="42"/>
      <c r="E2" s="42"/>
      <c r="F2" s="42"/>
      <c r="G2" s="42"/>
      <c r="H2" s="42"/>
    </row>
    <row r="3" customFormat="false" ht="30" hidden="false" customHeight="true" outlineLevel="0" collapsed="false">
      <c r="A3" s="42" t="s">
        <v>56</v>
      </c>
      <c r="B3" s="42"/>
      <c r="C3" s="42"/>
      <c r="D3" s="42"/>
      <c r="E3" s="42"/>
      <c r="F3" s="42"/>
      <c r="G3" s="42"/>
      <c r="H3" s="42"/>
    </row>
    <row r="4" customFormat="false" ht="12.75" hidden="false" customHeight="false" outlineLevel="0" collapsed="false">
      <c r="D4" s="43"/>
      <c r="E4" s="43"/>
      <c r="F4" s="43"/>
      <c r="G4" s="43"/>
      <c r="H4" s="43"/>
    </row>
    <row r="5" customFormat="false" ht="23.25" hidden="false" customHeight="false" outlineLevel="0" collapsed="false">
      <c r="A5" s="44" t="s">
        <v>50</v>
      </c>
      <c r="B5" s="44"/>
      <c r="C5" s="44"/>
      <c r="D5" s="44"/>
      <c r="E5" s="44"/>
      <c r="F5" s="44"/>
      <c r="G5" s="44"/>
      <c r="H5" s="44"/>
    </row>
    <row r="6" customFormat="false" ht="12.75" hidden="false" customHeight="false" outlineLevel="0" collapsed="false">
      <c r="D6" s="43"/>
      <c r="E6" s="43"/>
      <c r="F6" s="43"/>
      <c r="G6" s="43"/>
      <c r="H6" s="43"/>
    </row>
    <row r="7" customFormat="false" ht="12.75" hidden="false" customHeight="false" outlineLevel="0" collapsed="false">
      <c r="D7" s="43"/>
      <c r="E7" s="43"/>
      <c r="F7" s="43"/>
      <c r="G7" s="43"/>
      <c r="H7" s="43"/>
    </row>
  </sheetData>
  <mergeCells count="4">
    <mergeCell ref="A1:H1"/>
    <mergeCell ref="A2:H2"/>
    <mergeCell ref="A3:H3"/>
    <mergeCell ref="A5:H5"/>
  </mergeCells>
  <printOptions headings="false" gridLines="false" gridLinesSet="true" horizontalCentered="true" verticalCentered="false"/>
  <pageMargins left="0" right="0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6"/>
  <sheetViews>
    <sheetView showFormulas="false" showGridLines="true" showRowColHeaders="true" showZeros="true" rightToLeft="false" tabSelected="true" showOutlineSymbols="true" defaultGridColor="true" view="normal" topLeftCell="G11" colorId="64" zoomScale="100" zoomScaleNormal="100" zoomScalePageLayoutView="100" workbookViewId="0">
      <selection pane="topLeft" activeCell="R33" activeCellId="0" sqref="R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7"/>
    <col collapsed="false" customWidth="true" hidden="false" outlineLevel="0" max="3" min="3" style="0" width="4.99"/>
    <col collapsed="false" customWidth="true" hidden="false" outlineLevel="0" max="5" min="5" style="0" width="28.7"/>
    <col collapsed="false" customWidth="true" hidden="false" outlineLevel="0" max="6" min="6" style="0" width="4.99"/>
    <col collapsed="false" customWidth="true" hidden="false" outlineLevel="0" max="8" min="8" style="0" width="28.7"/>
  </cols>
  <sheetData>
    <row r="1" customFormat="false" ht="33.75" hidden="false" customHeight="false" outlineLevel="0" collapsed="false">
      <c r="A1" s="41" t="s">
        <v>55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customFormat="false" ht="30" hidden="false" customHeight="true" outlineLevel="0" collapsed="false">
      <c r="A2" s="42" t="s">
        <v>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customFormat="false" ht="30" hidden="false" customHeight="true" outlineLevel="0" collapsed="false">
      <c r="A3" s="42" t="s">
        <v>56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customFormat="false" ht="12.75" hidden="false" customHeight="false" outlineLevel="0" collapsed="false">
      <c r="A4" s="15"/>
      <c r="B4" s="15"/>
      <c r="C4" s="15"/>
      <c r="D4" s="43"/>
      <c r="E4" s="43"/>
      <c r="F4" s="43"/>
      <c r="G4" s="43"/>
      <c r="H4" s="43"/>
    </row>
    <row r="5" customFormat="false" ht="23.25" hidden="false" customHeight="false" outlineLevel="0" collapsed="false">
      <c r="A5" s="44" t="s">
        <v>25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customFormat="false" ht="12.75" hidden="false" customHeight="false" outlineLevel="0" collapsed="false">
      <c r="D6" s="43"/>
      <c r="E6" s="43"/>
      <c r="F6" s="43"/>
      <c r="G6" s="43"/>
      <c r="H6" s="43"/>
    </row>
    <row r="7" customFormat="false" ht="12.75" hidden="false" customHeight="false" outlineLevel="0" collapsed="false">
      <c r="D7" s="43"/>
      <c r="E7" s="43"/>
      <c r="F7" s="43"/>
      <c r="G7" s="43"/>
      <c r="H7" s="43"/>
    </row>
    <row r="36" customFormat="false" ht="14.25" hidden="false" customHeight="false" outlineLevel="0" collapsed="false">
      <c r="A36" s="45"/>
    </row>
  </sheetData>
  <mergeCells count="4">
    <mergeCell ref="A1:Q1"/>
    <mergeCell ref="A2:Q2"/>
    <mergeCell ref="A3:Q3"/>
    <mergeCell ref="A5:Q5"/>
  </mergeCells>
  <printOptions headings="false" gridLines="false" gridLinesSet="true" horizontalCentered="true" verticalCentered="false"/>
  <pageMargins left="0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6"/>
  <sheetViews>
    <sheetView showFormulas="false" showGridLines="true" showRowColHeaders="true" showZeros="true" rightToLeft="false" tabSelected="false" showOutlineSymbols="true" defaultGridColor="true" view="normal" topLeftCell="G7" colorId="64" zoomScale="100" zoomScaleNormal="100" zoomScalePageLayoutView="100" workbookViewId="0">
      <selection pane="topLeft" activeCell="R25" activeCellId="0" sqref="R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7"/>
    <col collapsed="false" customWidth="true" hidden="false" outlineLevel="0" max="3" min="3" style="0" width="4.99"/>
    <col collapsed="false" customWidth="true" hidden="false" outlineLevel="0" max="5" min="5" style="0" width="28.7"/>
    <col collapsed="false" customWidth="true" hidden="false" outlineLevel="0" max="6" min="6" style="0" width="4.99"/>
    <col collapsed="false" customWidth="true" hidden="false" outlineLevel="0" max="8" min="8" style="0" width="28.7"/>
  </cols>
  <sheetData>
    <row r="1" customFormat="false" ht="33.75" hidden="false" customHeight="false" outlineLevel="0" collapsed="false">
      <c r="A1" s="41" t="s">
        <v>55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customFormat="false" ht="30" hidden="false" customHeight="true" outlineLevel="0" collapsed="false">
      <c r="A2" s="42" t="s">
        <v>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customFormat="false" ht="30" hidden="false" customHeight="true" outlineLevel="0" collapsed="false">
      <c r="A3" s="42" t="s">
        <v>56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customFormat="false" ht="12.75" hidden="false" customHeight="false" outlineLevel="0" collapsed="false">
      <c r="A4" s="15"/>
      <c r="B4" s="15"/>
      <c r="C4" s="15"/>
      <c r="D4" s="43"/>
      <c r="E4" s="43"/>
      <c r="F4" s="43"/>
      <c r="G4" s="43"/>
      <c r="H4" s="43"/>
    </row>
    <row r="5" customFormat="false" ht="23.25" hidden="false" customHeight="false" outlineLevel="0" collapsed="false">
      <c r="A5" s="44" t="s">
        <v>25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customFormat="false" ht="12.75" hidden="false" customHeight="false" outlineLevel="0" collapsed="false">
      <c r="D6" s="43"/>
      <c r="E6" s="43"/>
      <c r="F6" s="43"/>
      <c r="G6" s="43"/>
      <c r="H6" s="43"/>
    </row>
    <row r="7" customFormat="false" ht="12.75" hidden="false" customHeight="false" outlineLevel="0" collapsed="false">
      <c r="D7" s="43"/>
      <c r="E7" s="43"/>
      <c r="F7" s="43"/>
      <c r="G7" s="43"/>
      <c r="H7" s="43"/>
    </row>
    <row r="36" customFormat="false" ht="14.25" hidden="false" customHeight="false" outlineLevel="0" collapsed="false">
      <c r="A36" s="45"/>
    </row>
  </sheetData>
  <mergeCells count="4">
    <mergeCell ref="A1:Q1"/>
    <mergeCell ref="A2:Q2"/>
    <mergeCell ref="A3:Q3"/>
    <mergeCell ref="A5:Q5"/>
  </mergeCells>
  <printOptions headings="false" gridLines="false" gridLinesSet="true" horizontalCentered="true" verticalCentered="false"/>
  <pageMargins left="0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6"/>
  <sheetViews>
    <sheetView showFormulas="false" showGridLines="true" showRowColHeaders="true" showZeros="true" rightToLeft="false" tabSelected="false" showOutlineSymbols="true" defaultGridColor="true" view="normal" topLeftCell="F8" colorId="64" zoomScale="100" zoomScaleNormal="100" zoomScalePageLayoutView="100" workbookViewId="0">
      <selection pane="topLeft" activeCell="R32" activeCellId="0" sqref="R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7"/>
    <col collapsed="false" customWidth="true" hidden="false" outlineLevel="0" max="3" min="3" style="0" width="4.99"/>
    <col collapsed="false" customWidth="true" hidden="false" outlineLevel="0" max="5" min="5" style="0" width="28.7"/>
    <col collapsed="false" customWidth="true" hidden="false" outlineLevel="0" max="6" min="6" style="0" width="4.99"/>
    <col collapsed="false" customWidth="true" hidden="false" outlineLevel="0" max="8" min="8" style="0" width="28.7"/>
  </cols>
  <sheetData>
    <row r="1" customFormat="false" ht="33.75" hidden="false" customHeight="false" outlineLevel="0" collapsed="false">
      <c r="A1" s="41" t="s">
        <v>55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customFormat="false" ht="30" hidden="false" customHeight="true" outlineLevel="0" collapsed="false">
      <c r="A2" s="42" t="s">
        <v>57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customFormat="false" ht="30" hidden="false" customHeight="true" outlineLevel="0" collapsed="false">
      <c r="A3" s="42" t="s">
        <v>56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customFormat="false" ht="12.75" hidden="false" customHeight="false" outlineLevel="0" collapsed="false">
      <c r="A4" s="15"/>
      <c r="B4" s="15"/>
      <c r="C4" s="15"/>
      <c r="D4" s="43"/>
      <c r="E4" s="43"/>
      <c r="F4" s="43"/>
      <c r="G4" s="43"/>
      <c r="H4" s="43"/>
    </row>
    <row r="5" customFormat="false" ht="23.25" hidden="false" customHeight="false" outlineLevel="0" collapsed="false">
      <c r="A5" s="44" t="s">
        <v>25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customFormat="false" ht="12.75" hidden="false" customHeight="false" outlineLevel="0" collapsed="false">
      <c r="D6" s="43"/>
      <c r="E6" s="43"/>
      <c r="F6" s="43"/>
      <c r="G6" s="43"/>
      <c r="H6" s="43"/>
    </row>
    <row r="7" customFormat="false" ht="12.75" hidden="false" customHeight="false" outlineLevel="0" collapsed="false">
      <c r="D7" s="43"/>
      <c r="E7" s="43"/>
      <c r="F7" s="43"/>
      <c r="G7" s="43"/>
      <c r="H7" s="43"/>
    </row>
    <row r="36" customFormat="false" ht="14.25" hidden="false" customHeight="false" outlineLevel="0" collapsed="false">
      <c r="A36" s="45"/>
    </row>
  </sheetData>
  <mergeCells count="4">
    <mergeCell ref="A1:Q1"/>
    <mergeCell ref="A2:Q2"/>
    <mergeCell ref="A3:Q3"/>
    <mergeCell ref="A5:Q5"/>
  </mergeCells>
  <printOptions headings="false" gridLines="false" gridLinesSet="true" horizontalCentered="true" verticalCentered="false"/>
  <pageMargins left="0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42"/>
  <sheetViews>
    <sheetView showFormulas="false" showGridLines="true" showRowColHeaders="true" showZeros="true" rightToLeft="false" tabSelected="false" showOutlineSymbols="true" defaultGridColor="true" view="normal" topLeftCell="G15" colorId="64" zoomScale="100" zoomScaleNormal="100" zoomScalePageLayoutView="100" workbookViewId="0">
      <selection pane="topLeft" activeCell="R33" activeCellId="0" sqref="R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7"/>
    <col collapsed="false" customWidth="true" hidden="false" outlineLevel="0" max="3" min="3" style="0" width="4.99"/>
    <col collapsed="false" customWidth="true" hidden="false" outlineLevel="0" max="5" min="5" style="15" width="28.7"/>
    <col collapsed="false" customWidth="true" hidden="false" outlineLevel="0" max="6" min="6" style="0" width="4.99"/>
    <col collapsed="false" customWidth="true" hidden="false" outlineLevel="0" max="8" min="8" style="0" width="28.7"/>
  </cols>
  <sheetData>
    <row r="1" customFormat="false" ht="33.75" hidden="false" customHeight="false" outlineLevel="0" collapsed="false">
      <c r="A1" s="41" t="s">
        <v>55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customFormat="false" ht="30" hidden="false" customHeight="true" outlineLevel="0" collapsed="false">
      <c r="A2" s="42" t="s">
        <v>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customFormat="false" ht="30" hidden="false" customHeight="true" outlineLevel="0" collapsed="false">
      <c r="A3" s="42" t="s">
        <v>56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customFormat="false" ht="12.75" hidden="false" customHeight="false" outlineLevel="0" collapsed="false">
      <c r="A4" s="15"/>
      <c r="B4" s="15"/>
      <c r="C4" s="15"/>
      <c r="D4" s="43"/>
      <c r="E4" s="43"/>
      <c r="F4" s="43"/>
      <c r="G4" s="43"/>
      <c r="H4" s="43"/>
    </row>
    <row r="5" customFormat="false" ht="23.25" hidden="false" customHeight="false" outlineLevel="0" collapsed="false">
      <c r="A5" s="44" t="s">
        <v>25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customFormat="false" ht="12.75" hidden="false" customHeight="false" outlineLevel="0" collapsed="false">
      <c r="D6" s="43"/>
      <c r="E6" s="43"/>
      <c r="F6" s="43"/>
      <c r="G6" s="43"/>
      <c r="H6" s="43"/>
    </row>
    <row r="7" customFormat="false" ht="12.75" hidden="false" customHeight="false" outlineLevel="0" collapsed="false">
      <c r="D7" s="43"/>
      <c r="E7" s="43"/>
      <c r="F7" s="43"/>
      <c r="G7" s="43"/>
      <c r="H7" s="43"/>
    </row>
    <row r="36" customFormat="false" ht="14.25" hidden="false" customHeight="false" outlineLevel="0" collapsed="false">
      <c r="A36" s="45"/>
    </row>
    <row r="40" customFormat="false" ht="12.75" hidden="false" customHeight="false" outlineLevel="0" collapsed="false">
      <c r="A40" s="43"/>
      <c r="B40" s="43"/>
    </row>
    <row r="41" customFormat="false" ht="12.75" hidden="false" customHeight="false" outlineLevel="0" collapsed="false">
      <c r="A41" s="46" t="s">
        <v>58</v>
      </c>
      <c r="B41" s="43"/>
    </row>
    <row r="42" customFormat="false" ht="12.75" hidden="false" customHeight="false" outlineLevel="0" collapsed="false">
      <c r="A42" s="46"/>
      <c r="B42" s="43"/>
    </row>
  </sheetData>
  <mergeCells count="4">
    <mergeCell ref="A1:Q1"/>
    <mergeCell ref="A2:Q2"/>
    <mergeCell ref="A3:Q3"/>
    <mergeCell ref="A5:Q5"/>
  </mergeCells>
  <printOptions headings="false" gridLines="false" gridLinesSet="true" horizontalCentered="true" verticalCentered="false"/>
  <pageMargins left="0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6"/>
  <sheetViews>
    <sheetView showFormulas="false" showGridLines="true" showRowColHeaders="true" showZeros="true" rightToLeft="false" tabSelected="false" showOutlineSymbols="true" defaultGridColor="true" view="normal" topLeftCell="F11" colorId="64" zoomScale="100" zoomScaleNormal="100" zoomScalePageLayoutView="100" workbookViewId="0">
      <selection pane="topLeft" activeCell="R29" activeCellId="0" sqref="R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7"/>
    <col collapsed="false" customWidth="true" hidden="false" outlineLevel="0" max="3" min="3" style="0" width="4.99"/>
    <col collapsed="false" customWidth="true" hidden="false" outlineLevel="0" max="5" min="5" style="0" width="28.7"/>
    <col collapsed="false" customWidth="true" hidden="false" outlineLevel="0" max="6" min="6" style="0" width="4.99"/>
    <col collapsed="false" customWidth="true" hidden="false" outlineLevel="0" max="8" min="8" style="0" width="28.7"/>
  </cols>
  <sheetData>
    <row r="1" customFormat="false" ht="33.75" hidden="false" customHeight="false" outlineLevel="0" collapsed="false">
      <c r="A1" s="41" t="s">
        <v>55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customFormat="false" ht="30" hidden="false" customHeight="true" outlineLevel="0" collapsed="false">
      <c r="A2" s="42" t="s">
        <v>59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customFormat="false" ht="30" hidden="false" customHeight="true" outlineLevel="0" collapsed="false">
      <c r="A3" s="42" t="s">
        <v>56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customFormat="false" ht="12.75" hidden="false" customHeight="false" outlineLevel="0" collapsed="false">
      <c r="A4" s="15"/>
      <c r="B4" s="15"/>
      <c r="C4" s="15"/>
      <c r="D4" s="43"/>
      <c r="E4" s="43"/>
      <c r="F4" s="43"/>
      <c r="G4" s="43"/>
      <c r="H4" s="43"/>
    </row>
    <row r="5" customFormat="false" ht="23.25" hidden="false" customHeight="false" outlineLevel="0" collapsed="false">
      <c r="A5" s="44" t="s">
        <v>25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customFormat="false" ht="12.75" hidden="false" customHeight="false" outlineLevel="0" collapsed="false">
      <c r="D6" s="43"/>
      <c r="E6" s="43"/>
      <c r="F6" s="43"/>
      <c r="G6" s="43"/>
      <c r="H6" s="43"/>
    </row>
    <row r="7" customFormat="false" ht="12.75" hidden="false" customHeight="false" outlineLevel="0" collapsed="false">
      <c r="D7" s="43"/>
      <c r="E7" s="43"/>
      <c r="F7" s="43"/>
      <c r="G7" s="43"/>
      <c r="H7" s="43"/>
    </row>
    <row r="36" customFormat="false" ht="14.25" hidden="false" customHeight="false" outlineLevel="0" collapsed="false">
      <c r="A36" s="45"/>
    </row>
  </sheetData>
  <mergeCells count="4">
    <mergeCell ref="A1:Q1"/>
    <mergeCell ref="A2:Q2"/>
    <mergeCell ref="A3:Q3"/>
    <mergeCell ref="A5:Q5"/>
  </mergeCells>
  <printOptions headings="false" gridLines="false" gridLinesSet="true" horizontalCentered="true" verticalCentered="false"/>
  <pageMargins left="0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43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E41" activeCellId="0" sqref="E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7"/>
    <col collapsed="false" customWidth="true" hidden="false" outlineLevel="0" max="3" min="3" style="0" width="4.99"/>
    <col collapsed="false" customWidth="true" hidden="false" outlineLevel="0" max="5" min="5" style="0" width="28.7"/>
    <col collapsed="false" customWidth="true" hidden="false" outlineLevel="0" max="6" min="6" style="0" width="4.99"/>
    <col collapsed="false" customWidth="true" hidden="false" outlineLevel="0" max="8" min="8" style="0" width="28.7"/>
  </cols>
  <sheetData>
    <row r="1" customFormat="false" ht="33.75" hidden="false" customHeight="false" outlineLevel="0" collapsed="false">
      <c r="A1" s="41" t="s">
        <v>55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customFormat="false" ht="30" hidden="false" customHeight="true" outlineLevel="0" collapsed="false">
      <c r="A2" s="42" t="s">
        <v>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customFormat="false" ht="30" hidden="false" customHeight="true" outlineLevel="0" collapsed="false">
      <c r="A3" s="42" t="s">
        <v>56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customFormat="false" ht="12.75" hidden="false" customHeight="false" outlineLevel="0" collapsed="false">
      <c r="A4" s="15"/>
      <c r="B4" s="15"/>
      <c r="C4" s="15"/>
      <c r="D4" s="43"/>
      <c r="E4" s="43"/>
      <c r="F4" s="43"/>
      <c r="G4" s="43"/>
      <c r="H4" s="43"/>
    </row>
    <row r="5" customFormat="false" ht="23.25" hidden="false" customHeight="false" outlineLevel="0" collapsed="false">
      <c r="A5" s="44" t="s">
        <v>25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customFormat="false" ht="12.75" hidden="false" customHeight="false" outlineLevel="0" collapsed="false">
      <c r="D6" s="43"/>
      <c r="E6" s="43"/>
      <c r="F6" s="43"/>
      <c r="G6" s="43"/>
      <c r="H6" s="43"/>
    </row>
    <row r="7" customFormat="false" ht="12.75" hidden="false" customHeight="false" outlineLevel="0" collapsed="false">
      <c r="D7" s="43"/>
      <c r="E7" s="43"/>
      <c r="F7" s="43"/>
      <c r="G7" s="43"/>
      <c r="H7" s="43"/>
    </row>
    <row r="36" customFormat="false" ht="14.25" hidden="false" customHeight="false" outlineLevel="0" collapsed="false">
      <c r="A36" s="45"/>
    </row>
    <row r="40" customFormat="false" ht="12.75" hidden="false" customHeight="false" outlineLevel="0" collapsed="false">
      <c r="A40" s="43"/>
      <c r="B40" s="43"/>
      <c r="C40" s="43"/>
    </row>
    <row r="41" customFormat="false" ht="12.75" hidden="false" customHeight="false" outlineLevel="0" collapsed="false">
      <c r="A41" s="46" t="s">
        <v>58</v>
      </c>
      <c r="B41" s="43"/>
      <c r="C41" s="43"/>
    </row>
    <row r="42" customFormat="false" ht="12.75" hidden="false" customHeight="false" outlineLevel="0" collapsed="false">
      <c r="A42" s="43"/>
      <c r="B42" s="43"/>
      <c r="C42" s="43"/>
    </row>
    <row r="43" customFormat="false" ht="12.75" hidden="false" customHeight="false" outlineLevel="0" collapsed="false">
      <c r="A43" s="43"/>
      <c r="B43" s="43"/>
      <c r="C43" s="43"/>
    </row>
  </sheetData>
  <mergeCells count="4">
    <mergeCell ref="A1:Q1"/>
    <mergeCell ref="A2:Q2"/>
    <mergeCell ref="A3:Q3"/>
    <mergeCell ref="A5:Q5"/>
  </mergeCells>
  <printOptions headings="false" gridLines="false" gridLinesSet="true" horizontalCentered="true" verticalCentered="false"/>
  <pageMargins left="0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6"/>
  <sheetViews>
    <sheetView showFormulas="false" showGridLines="true" showRowColHeaders="true" showZeros="true" rightToLeft="false" tabSelected="false" showOutlineSymbols="true" defaultGridColor="true" view="normal" topLeftCell="G10" colorId="64" zoomScale="100" zoomScaleNormal="100" zoomScalePageLayoutView="100" workbookViewId="0">
      <selection pane="topLeft" activeCell="R35" activeCellId="0" sqref="R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7"/>
    <col collapsed="false" customWidth="true" hidden="false" outlineLevel="0" max="3" min="3" style="0" width="4.99"/>
    <col collapsed="false" customWidth="true" hidden="false" outlineLevel="0" max="5" min="5" style="0" width="28.7"/>
    <col collapsed="false" customWidth="true" hidden="false" outlineLevel="0" max="6" min="6" style="0" width="4.99"/>
    <col collapsed="false" customWidth="true" hidden="false" outlineLevel="0" max="8" min="8" style="0" width="28.7"/>
  </cols>
  <sheetData>
    <row r="1" customFormat="false" ht="33.75" hidden="false" customHeight="false" outlineLevel="0" collapsed="false">
      <c r="A1" s="41" t="s">
        <v>55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customFormat="false" ht="30" hidden="false" customHeight="true" outlineLevel="0" collapsed="false">
      <c r="A2" s="42" t="s">
        <v>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customFormat="false" ht="30" hidden="false" customHeight="true" outlineLevel="0" collapsed="false">
      <c r="A3" s="42" t="s">
        <v>56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customFormat="false" ht="12.75" hidden="false" customHeight="false" outlineLevel="0" collapsed="false">
      <c r="A4" s="15"/>
      <c r="B4" s="15"/>
      <c r="C4" s="15"/>
      <c r="D4" s="43"/>
      <c r="E4" s="43"/>
      <c r="F4" s="43"/>
      <c r="G4" s="43"/>
      <c r="H4" s="43"/>
    </row>
    <row r="5" customFormat="false" ht="23.25" hidden="false" customHeight="false" outlineLevel="0" collapsed="false">
      <c r="A5" s="44" t="s">
        <v>25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customFormat="false" ht="12.75" hidden="false" customHeight="false" outlineLevel="0" collapsed="false">
      <c r="D6" s="43"/>
      <c r="E6" s="43"/>
      <c r="F6" s="43"/>
      <c r="G6" s="43"/>
      <c r="H6" s="43"/>
    </row>
    <row r="7" customFormat="false" ht="12.75" hidden="false" customHeight="false" outlineLevel="0" collapsed="false">
      <c r="D7" s="43"/>
      <c r="E7" s="43"/>
      <c r="F7" s="43"/>
      <c r="G7" s="43"/>
      <c r="H7" s="43"/>
    </row>
    <row r="36" customFormat="false" ht="14.25" hidden="false" customHeight="false" outlineLevel="0" collapsed="false">
      <c r="A36" s="45"/>
    </row>
  </sheetData>
  <mergeCells count="4">
    <mergeCell ref="A1:Q1"/>
    <mergeCell ref="A2:Q2"/>
    <mergeCell ref="A3:Q3"/>
    <mergeCell ref="A5:Q5"/>
  </mergeCells>
  <printOptions headings="false" gridLines="false" gridLinesSet="true" horizontalCentered="true" verticalCentered="false"/>
  <pageMargins left="0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1996-10-14T21:03:28Z</dcterms:created>
  <dc:creator>Microsoft Corporation</dc:creator>
  <dc:description/>
  <dc:language>en-US</dc:language>
  <cp:lastModifiedBy>agreen3</cp:lastModifiedBy>
  <cp:lastPrinted>2001-10-18T12:56:35Z</cp:lastPrinted>
  <dcterms:modified xsi:type="dcterms:W3CDTF">2001-10-18T12:56:44Z</dcterms:modified>
  <cp:revision>0</cp:revision>
  <dc:subject/>
  <dc:title/>
</cp:coreProperties>
</file>